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Associates\Downloads\"/>
    </mc:Choice>
  </mc:AlternateContent>
  <xr:revisionPtr revIDLastSave="0" documentId="13_ncr:1_{8195F993-6313-4A8D-B58D-56518C1150DC}" xr6:coauthVersionLast="47" xr6:coauthVersionMax="47" xr10:uidLastSave="{00000000-0000-0000-0000-000000000000}"/>
  <bookViews>
    <workbookView xWindow="-120" yWindow="-120" windowWidth="24240" windowHeight="13020" tabRatio="895" firstSheet="2" activeTab="17" xr2:uid="{00000000-000D-0000-FFFF-FFFF00000000}"/>
  </bookViews>
  <sheets>
    <sheet name="2007-08" sheetId="1" r:id="rId1"/>
    <sheet name="2008-09" sheetId="2" r:id="rId2"/>
    <sheet name="2009-10" sheetId="3" r:id="rId3"/>
    <sheet name="2010-11" sheetId="4" r:id="rId4"/>
    <sheet name="2011-12" sheetId="5" r:id="rId5"/>
    <sheet name="2012-13" sheetId="7" r:id="rId6"/>
    <sheet name="2013-14" sheetId="9" r:id="rId7"/>
    <sheet name="2014-15" sheetId="10" r:id="rId8"/>
    <sheet name="2015-16" sheetId="11" r:id="rId9"/>
    <sheet name="2016-17" sheetId="12" r:id="rId10"/>
    <sheet name="2017-18" sheetId="13" r:id="rId11"/>
    <sheet name="2018-19" sheetId="14" r:id="rId12"/>
    <sheet name="2019-20" sheetId="15" r:id="rId13"/>
    <sheet name="2020-21" sheetId="16" r:id="rId14"/>
    <sheet name="2021-22" sheetId="19" r:id="rId15"/>
    <sheet name="2022-23" sheetId="18" r:id="rId16"/>
    <sheet name="2023-24" sheetId="20" r:id="rId17"/>
    <sheet name="2024-25" sheetId="21" r:id="rId18"/>
  </sheets>
  <definedNames>
    <definedName name="_xlnm.Print_Area" localSheetId="0">'2007-08'!$A$1:$P$187</definedName>
    <definedName name="_xlnm.Print_Area" localSheetId="1">'2008-09'!$A$1:$Q$184</definedName>
    <definedName name="_xlnm.Print_Area" localSheetId="2">'2009-10'!$A$1:$S$189</definedName>
    <definedName name="_xlnm.Print_Area" localSheetId="3">'2010-11'!$A$1:$S$189</definedName>
    <definedName name="_xlnm.Print_Area" localSheetId="4">'2011-12'!$A$1:$S$177</definedName>
    <definedName name="_xlnm.Print_Area" localSheetId="5">'2012-13'!$A$1:$S$177</definedName>
    <definedName name="_xlnm.Print_Area" localSheetId="6">'2013-14'!$A$1:$T$177</definedName>
    <definedName name="_xlnm.Print_Area" localSheetId="7">'2014-15'!$A$1:$S$177</definedName>
    <definedName name="_xlnm.Print_Area" localSheetId="8">'2015-16'!$A$1:$R$189</definedName>
    <definedName name="_xlnm.Print_Area" localSheetId="9">'2016-17'!$A$1:$R$186</definedName>
    <definedName name="_xlnm.Print_Area" localSheetId="10">'2017-18'!$A$1:$R$190</definedName>
    <definedName name="_xlnm.Print_Area" localSheetId="11">'2018-19'!$A$1:$R$181</definedName>
    <definedName name="_xlnm.Print_Area" localSheetId="12">'2019-20'!$A$1:$Q$186</definedName>
    <definedName name="_xlnm.Print_Area" localSheetId="13">'2020-21'!$A$1:$Q$186</definedName>
    <definedName name="_xlnm.Print_Area" localSheetId="14">'2021-22'!$A$1:$Q$185</definedName>
    <definedName name="_xlnm.Print_Area" localSheetId="15">'2022-23'!$A$1:$Q$185</definedName>
    <definedName name="_xlnm.Print_Area" localSheetId="16">'2023-24'!$A$1:$Q$185</definedName>
    <definedName name="_xlnm.Print_Area" localSheetId="17">'2024-25'!$A$1:$Q$195</definedName>
    <definedName name="_xlnm.Print_Titles" localSheetId="0">'2007-08'!$1:$3</definedName>
    <definedName name="_xlnm.Print_Titles" localSheetId="1">'2008-09'!$1:$3</definedName>
    <definedName name="_xlnm.Print_Titles" localSheetId="2">'2009-10'!$1:$2</definedName>
    <definedName name="_xlnm.Print_Titles" localSheetId="3">'2010-11'!$1:$2</definedName>
    <definedName name="_xlnm.Print_Titles" localSheetId="4">'2011-12'!$1:$2</definedName>
    <definedName name="_xlnm.Print_Titles" localSheetId="5">'2012-13'!$1:$2</definedName>
    <definedName name="_xlnm.Print_Titles" localSheetId="6">'2013-14'!$1:$2</definedName>
    <definedName name="_xlnm.Print_Titles" localSheetId="7">'2014-15'!$1:$2</definedName>
    <definedName name="_xlnm.Print_Titles" localSheetId="8">'2015-16'!$1:$2</definedName>
    <definedName name="_xlnm.Print_Titles" localSheetId="9">'2016-17'!$1:$2</definedName>
    <definedName name="_xlnm.Print_Titles" localSheetId="10">'2017-18'!$1:$2</definedName>
    <definedName name="_xlnm.Print_Titles" localSheetId="11">'2018-19'!$1:$2</definedName>
    <definedName name="_xlnm.Print_Titles" localSheetId="12">'2019-20'!$1:$2</definedName>
    <definedName name="_xlnm.Print_Titles" localSheetId="13">'2020-21'!$1:$2</definedName>
    <definedName name="_xlnm.Print_Titles" localSheetId="14">'2021-22'!$1:$2</definedName>
    <definedName name="_xlnm.Print_Titles" localSheetId="15">'2022-23'!$1:$2</definedName>
    <definedName name="_xlnm.Print_Titles" localSheetId="16">'2023-24'!$1:$2</definedName>
    <definedName name="_xlnm.Print_Titles" localSheetId="17">'2024-25'!$1:$2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21" l="1"/>
  <c r="P195" i="21"/>
  <c r="O195" i="21"/>
  <c r="N195" i="21"/>
  <c r="M195" i="21"/>
  <c r="L195" i="21"/>
  <c r="K195" i="21"/>
  <c r="J195" i="21"/>
  <c r="I195" i="21"/>
  <c r="H195" i="21"/>
  <c r="G195" i="21"/>
  <c r="F195" i="21"/>
  <c r="E195" i="21"/>
  <c r="P194" i="21"/>
  <c r="O194" i="21"/>
  <c r="N194" i="21"/>
  <c r="M194" i="21"/>
  <c r="L194" i="21"/>
  <c r="K194" i="21"/>
  <c r="J194" i="21"/>
  <c r="I194" i="21"/>
  <c r="H194" i="21"/>
  <c r="G194" i="21"/>
  <c r="F194" i="21"/>
  <c r="E194" i="21"/>
  <c r="Q192" i="21"/>
  <c r="Q191" i="21"/>
  <c r="Q189" i="21"/>
  <c r="Q188" i="21"/>
  <c r="Q186" i="21"/>
  <c r="Q185" i="21"/>
  <c r="Q183" i="21"/>
  <c r="Q182" i="21"/>
  <c r="Q180" i="21"/>
  <c r="Q179" i="21"/>
  <c r="Q177" i="21"/>
  <c r="Q176" i="21"/>
  <c r="Q174" i="21"/>
  <c r="Q173" i="21"/>
  <c r="Q171" i="21"/>
  <c r="Q170" i="21"/>
  <c r="Q168" i="21"/>
  <c r="Q167" i="21"/>
  <c r="Q165" i="21"/>
  <c r="Q195" i="21" s="1"/>
  <c r="Q164" i="21"/>
  <c r="Q162" i="21"/>
  <c r="Q161" i="21"/>
  <c r="P155" i="21"/>
  <c r="O155" i="21"/>
  <c r="N155" i="21"/>
  <c r="M155" i="21"/>
  <c r="L155" i="21"/>
  <c r="K155" i="21"/>
  <c r="J155" i="21"/>
  <c r="I155" i="21"/>
  <c r="H155" i="21"/>
  <c r="G155" i="21"/>
  <c r="F155" i="21"/>
  <c r="E155" i="21"/>
  <c r="P154" i="21"/>
  <c r="O154" i="21"/>
  <c r="N154" i="21"/>
  <c r="M154" i="21"/>
  <c r="L154" i="21"/>
  <c r="K154" i="21"/>
  <c r="J154" i="21"/>
  <c r="I154" i="21"/>
  <c r="H154" i="21"/>
  <c r="G154" i="21"/>
  <c r="F154" i="21"/>
  <c r="E154" i="21"/>
  <c r="Q152" i="21"/>
  <c r="Q151" i="21"/>
  <c r="Q149" i="21"/>
  <c r="Q155" i="21" s="1"/>
  <c r="Q148" i="21"/>
  <c r="Q154" i="21" s="1"/>
  <c r="M141" i="21"/>
  <c r="H141" i="21"/>
  <c r="P139" i="21"/>
  <c r="O139" i="21"/>
  <c r="N139" i="21"/>
  <c r="M139" i="21"/>
  <c r="L139" i="21"/>
  <c r="K139" i="21"/>
  <c r="J139" i="21"/>
  <c r="I139" i="21"/>
  <c r="H139" i="21"/>
  <c r="G139" i="21"/>
  <c r="F139" i="21"/>
  <c r="E139" i="21"/>
  <c r="P138" i="21"/>
  <c r="O138" i="21"/>
  <c r="N138" i="21"/>
  <c r="M138" i="21"/>
  <c r="L138" i="21"/>
  <c r="K138" i="21"/>
  <c r="J138" i="21"/>
  <c r="I138" i="21"/>
  <c r="H138" i="21"/>
  <c r="G138" i="21"/>
  <c r="F138" i="21"/>
  <c r="E138" i="21"/>
  <c r="Q136" i="21"/>
  <c r="Q135" i="21"/>
  <c r="Q133" i="21"/>
  <c r="Q132" i="21"/>
  <c r="Q130" i="21"/>
  <c r="Q129" i="21"/>
  <c r="P125" i="21"/>
  <c r="P142" i="21" s="1"/>
  <c r="O125" i="21"/>
  <c r="O142" i="21" s="1"/>
  <c r="N125" i="21"/>
  <c r="N142" i="21" s="1"/>
  <c r="M125" i="21"/>
  <c r="M142" i="21" s="1"/>
  <c r="L125" i="21"/>
  <c r="L142" i="21" s="1"/>
  <c r="K125" i="21"/>
  <c r="K142" i="21" s="1"/>
  <c r="J125" i="21"/>
  <c r="J142" i="21" s="1"/>
  <c r="I125" i="21"/>
  <c r="I142" i="21" s="1"/>
  <c r="H125" i="21"/>
  <c r="H142" i="21" s="1"/>
  <c r="G125" i="21"/>
  <c r="G142" i="21" s="1"/>
  <c r="F125" i="21"/>
  <c r="F142" i="21" s="1"/>
  <c r="E125" i="21"/>
  <c r="E142" i="21" s="1"/>
  <c r="P124" i="21"/>
  <c r="P141" i="21" s="1"/>
  <c r="O124" i="21"/>
  <c r="O141" i="21" s="1"/>
  <c r="N124" i="21"/>
  <c r="N141" i="21" s="1"/>
  <c r="M124" i="21"/>
  <c r="L124" i="21"/>
  <c r="L141" i="21" s="1"/>
  <c r="K124" i="21"/>
  <c r="K141" i="21" s="1"/>
  <c r="J124" i="21"/>
  <c r="J141" i="21" s="1"/>
  <c r="I124" i="21"/>
  <c r="I141" i="21" s="1"/>
  <c r="H124" i="21"/>
  <c r="G124" i="21"/>
  <c r="G141" i="21" s="1"/>
  <c r="F124" i="21"/>
  <c r="F141" i="21" s="1"/>
  <c r="E124" i="21"/>
  <c r="E141" i="21" s="1"/>
  <c r="Q122" i="21"/>
  <c r="Q121" i="21"/>
  <c r="Q119" i="21"/>
  <c r="Q118" i="21"/>
  <c r="Q116" i="21"/>
  <c r="Q115" i="21"/>
  <c r="Q113" i="21"/>
  <c r="Q112" i="21"/>
  <c r="Q124" i="21" s="1"/>
  <c r="P105" i="21"/>
  <c r="O105" i="21"/>
  <c r="N105" i="21"/>
  <c r="M105" i="21"/>
  <c r="L105" i="21"/>
  <c r="K105" i="21"/>
  <c r="J105" i="21"/>
  <c r="I105" i="21"/>
  <c r="H105" i="21"/>
  <c r="G105" i="21"/>
  <c r="F105" i="21"/>
  <c r="E105" i="21"/>
  <c r="P104" i="21"/>
  <c r="O104" i="21"/>
  <c r="N104" i="21"/>
  <c r="M104" i="21"/>
  <c r="L104" i="21"/>
  <c r="K104" i="21"/>
  <c r="J104" i="21"/>
  <c r="I104" i="21"/>
  <c r="H104" i="21"/>
  <c r="G104" i="21"/>
  <c r="F104" i="21"/>
  <c r="E104" i="21"/>
  <c r="Q102" i="21"/>
  <c r="Q101" i="21"/>
  <c r="Q99" i="21"/>
  <c r="Q98" i="21"/>
  <c r="Q96" i="21"/>
  <c r="Q95" i="21"/>
  <c r="Q93" i="21"/>
  <c r="Q92" i="21"/>
  <c r="Q90" i="21"/>
  <c r="Q89" i="21"/>
  <c r="Q87" i="21"/>
  <c r="Q86" i="21"/>
  <c r="Q84" i="21"/>
  <c r="Q83" i="21"/>
  <c r="Q81" i="21"/>
  <c r="Q80" i="21"/>
  <c r="Q78" i="21"/>
  <c r="Q77" i="21"/>
  <c r="Q75" i="21"/>
  <c r="Q74" i="21"/>
  <c r="Q72" i="21"/>
  <c r="Q71" i="21"/>
  <c r="Q69" i="21"/>
  <c r="Q68" i="21"/>
  <c r="Q104" i="21" s="1"/>
  <c r="Q66" i="21"/>
  <c r="Q65" i="21"/>
  <c r="Q56" i="21"/>
  <c r="Q55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Q48" i="21"/>
  <c r="Q47" i="21"/>
  <c r="Q45" i="21"/>
  <c r="Q44" i="21"/>
  <c r="Q42" i="21"/>
  <c r="Q51" i="21" s="1"/>
  <c r="Q41" i="21"/>
  <c r="P37" i="21"/>
  <c r="O37" i="21"/>
  <c r="O59" i="21" s="1"/>
  <c r="N37" i="21"/>
  <c r="M37" i="21"/>
  <c r="L37" i="21"/>
  <c r="L59" i="21" s="1"/>
  <c r="K37" i="21"/>
  <c r="J37" i="21"/>
  <c r="I37" i="21"/>
  <c r="H37" i="21"/>
  <c r="G37" i="21"/>
  <c r="F37" i="21"/>
  <c r="E37" i="21"/>
  <c r="P36" i="21"/>
  <c r="O36" i="21"/>
  <c r="N36" i="21"/>
  <c r="M36" i="21"/>
  <c r="L36" i="21"/>
  <c r="L58" i="21" s="1"/>
  <c r="K36" i="21"/>
  <c r="J36" i="21"/>
  <c r="I36" i="21"/>
  <c r="I58" i="21" s="1"/>
  <c r="H36" i="21"/>
  <c r="G36" i="21"/>
  <c r="F36" i="21"/>
  <c r="E36" i="21"/>
  <c r="Q34" i="21"/>
  <c r="Q33" i="21"/>
  <c r="Q31" i="21"/>
  <c r="Q37" i="21" s="1"/>
  <c r="Q30" i="21"/>
  <c r="P26" i="21"/>
  <c r="O26" i="21"/>
  <c r="N26" i="21"/>
  <c r="N59" i="21" s="1"/>
  <c r="M26" i="21"/>
  <c r="M59" i="21" s="1"/>
  <c r="L26" i="21"/>
  <c r="K26" i="21"/>
  <c r="J26" i="21"/>
  <c r="J59" i="21" s="1"/>
  <c r="I26" i="21"/>
  <c r="H26" i="21"/>
  <c r="G26" i="21"/>
  <c r="F26" i="21"/>
  <c r="E26" i="21"/>
  <c r="E59" i="21" s="1"/>
  <c r="P25" i="21"/>
  <c r="O25" i="21"/>
  <c r="N25" i="21"/>
  <c r="N58" i="21" s="1"/>
  <c r="M25" i="21"/>
  <c r="L25" i="21"/>
  <c r="K25" i="21"/>
  <c r="K58" i="21" s="1"/>
  <c r="J25" i="21"/>
  <c r="J58" i="21" s="1"/>
  <c r="I25" i="21"/>
  <c r="H25" i="21"/>
  <c r="G25" i="21"/>
  <c r="G58" i="21" s="1"/>
  <c r="F25" i="21"/>
  <c r="E25" i="21"/>
  <c r="Q23" i="21"/>
  <c r="Q22" i="21"/>
  <c r="Q20" i="21"/>
  <c r="Q19" i="21"/>
  <c r="Q17" i="21"/>
  <c r="Q16" i="21"/>
  <c r="Q14" i="21"/>
  <c r="Q13" i="21"/>
  <c r="Q11" i="21"/>
  <c r="Q10" i="21"/>
  <c r="Q8" i="21"/>
  <c r="Q25" i="21" l="1"/>
  <c r="Q36" i="21"/>
  <c r="M58" i="21"/>
  <c r="G59" i="21"/>
  <c r="Q50" i="21"/>
  <c r="Q26" i="21"/>
  <c r="Q59" i="21" s="1"/>
  <c r="F58" i="21"/>
  <c r="F59" i="21"/>
  <c r="H58" i="21"/>
  <c r="H59" i="21"/>
  <c r="Q105" i="21"/>
  <c r="Q139" i="21"/>
  <c r="Q194" i="21"/>
  <c r="P58" i="21"/>
  <c r="P59" i="21"/>
  <c r="Q125" i="21"/>
  <c r="O58" i="21"/>
  <c r="I59" i="21"/>
  <c r="E58" i="21"/>
  <c r="K59" i="21"/>
  <c r="Q138" i="21"/>
  <c r="Q141" i="21" s="1"/>
  <c r="Q142" i="21"/>
  <c r="P184" i="20"/>
  <c r="O184" i="20"/>
  <c r="N184" i="20"/>
  <c r="M184" i="20"/>
  <c r="L184" i="20"/>
  <c r="K184" i="20"/>
  <c r="J184" i="20"/>
  <c r="I184" i="20"/>
  <c r="H184" i="20"/>
  <c r="G184" i="20"/>
  <c r="F184" i="20"/>
  <c r="E184" i="20"/>
  <c r="P183" i="20"/>
  <c r="O183" i="20"/>
  <c r="N183" i="20"/>
  <c r="M183" i="20"/>
  <c r="L183" i="20"/>
  <c r="K183" i="20"/>
  <c r="J183" i="20"/>
  <c r="I183" i="20"/>
  <c r="H183" i="20"/>
  <c r="G183" i="20"/>
  <c r="F183" i="20"/>
  <c r="E183" i="20"/>
  <c r="Q181" i="20"/>
  <c r="Q180" i="20"/>
  <c r="Q178" i="20"/>
  <c r="Q177" i="20"/>
  <c r="Q175" i="20"/>
  <c r="Q174" i="20"/>
  <c r="Q172" i="20"/>
  <c r="Q171" i="20"/>
  <c r="Q169" i="20"/>
  <c r="Q168" i="20"/>
  <c r="Q166" i="20"/>
  <c r="Q165" i="20"/>
  <c r="Q163" i="20"/>
  <c r="Q162" i="20"/>
  <c r="Q160" i="20"/>
  <c r="Q159" i="20"/>
  <c r="Q157" i="20"/>
  <c r="Q156" i="20"/>
  <c r="Q154" i="20"/>
  <c r="Q153" i="20"/>
  <c r="Q151" i="20"/>
  <c r="Q150" i="20"/>
  <c r="Q183" i="20" s="1"/>
  <c r="P144" i="20"/>
  <c r="O144" i="20"/>
  <c r="N144" i="20"/>
  <c r="M144" i="20"/>
  <c r="L144" i="20"/>
  <c r="K144" i="20"/>
  <c r="J144" i="20"/>
  <c r="I144" i="20"/>
  <c r="H144" i="20"/>
  <c r="G144" i="20"/>
  <c r="F144" i="20"/>
  <c r="E144" i="20"/>
  <c r="P143" i="20"/>
  <c r="O143" i="20"/>
  <c r="N143" i="20"/>
  <c r="M143" i="20"/>
  <c r="L143" i="20"/>
  <c r="K143" i="20"/>
  <c r="J143" i="20"/>
  <c r="I143" i="20"/>
  <c r="H143" i="20"/>
  <c r="G143" i="20"/>
  <c r="F143" i="20"/>
  <c r="E143" i="20"/>
  <c r="Q141" i="20"/>
  <c r="Q140" i="20"/>
  <c r="Q138" i="20"/>
  <c r="Q137" i="20"/>
  <c r="P133" i="20"/>
  <c r="O133" i="20"/>
  <c r="N133" i="20"/>
  <c r="M133" i="20"/>
  <c r="L133" i="20"/>
  <c r="K133" i="20"/>
  <c r="J133" i="20"/>
  <c r="I133" i="20"/>
  <c r="H133" i="20"/>
  <c r="G133" i="20"/>
  <c r="F133" i="20"/>
  <c r="E133" i="20"/>
  <c r="P132" i="20"/>
  <c r="O132" i="20"/>
  <c r="N132" i="20"/>
  <c r="M132" i="20"/>
  <c r="L132" i="20"/>
  <c r="K132" i="20"/>
  <c r="J132" i="20"/>
  <c r="I132" i="20"/>
  <c r="H132" i="20"/>
  <c r="G132" i="20"/>
  <c r="F132" i="20"/>
  <c r="E132" i="20"/>
  <c r="Q130" i="20"/>
  <c r="Q129" i="20"/>
  <c r="Q127" i="20"/>
  <c r="Q126" i="20"/>
  <c r="Q124" i="20"/>
  <c r="Q123" i="20"/>
  <c r="Q121" i="20"/>
  <c r="Q120" i="20"/>
  <c r="Q118" i="20"/>
  <c r="Q117" i="20"/>
  <c r="Q115" i="20"/>
  <c r="Q114" i="20"/>
  <c r="Q112" i="20"/>
  <c r="Q111" i="20"/>
  <c r="Q109" i="20"/>
  <c r="Q108" i="20"/>
  <c r="Q106" i="20"/>
  <c r="Q105" i="20"/>
  <c r="Q103" i="20"/>
  <c r="Q102" i="20"/>
  <c r="Q100" i="20"/>
  <c r="Q99" i="20"/>
  <c r="Q97" i="20"/>
  <c r="Q96" i="20"/>
  <c r="Q94" i="20"/>
  <c r="Q93" i="20"/>
  <c r="N86" i="20"/>
  <c r="J86" i="20"/>
  <c r="P84" i="20"/>
  <c r="O84" i="20"/>
  <c r="N84" i="20"/>
  <c r="M84" i="20"/>
  <c r="L84" i="20"/>
  <c r="K84" i="20"/>
  <c r="J84" i="20"/>
  <c r="I84" i="20"/>
  <c r="H84" i="20"/>
  <c r="G84" i="20"/>
  <c r="F84" i="20"/>
  <c r="E84" i="20"/>
  <c r="P83" i="20"/>
  <c r="O83" i="20"/>
  <c r="N83" i="20"/>
  <c r="M83" i="20"/>
  <c r="L83" i="20"/>
  <c r="K83" i="20"/>
  <c r="J83" i="20"/>
  <c r="I83" i="20"/>
  <c r="H83" i="20"/>
  <c r="G83" i="20"/>
  <c r="F83" i="20"/>
  <c r="E83" i="20"/>
  <c r="Q81" i="20"/>
  <c r="Q80" i="20"/>
  <c r="Q78" i="20"/>
  <c r="Q77" i="20"/>
  <c r="Q75" i="20"/>
  <c r="Q74" i="20"/>
  <c r="P70" i="20"/>
  <c r="P87" i="20" s="1"/>
  <c r="O70" i="20"/>
  <c r="N70" i="20"/>
  <c r="N87" i="20" s="1"/>
  <c r="M70" i="20"/>
  <c r="M87" i="20" s="1"/>
  <c r="L70" i="20"/>
  <c r="L87" i="20" s="1"/>
  <c r="K70" i="20"/>
  <c r="J70" i="20"/>
  <c r="J87" i="20" s="1"/>
  <c r="I70" i="20"/>
  <c r="I87" i="20" s="1"/>
  <c r="H70" i="20"/>
  <c r="H87" i="20" s="1"/>
  <c r="G70" i="20"/>
  <c r="G87" i="20" s="1"/>
  <c r="F70" i="20"/>
  <c r="F87" i="20" s="1"/>
  <c r="E70" i="20"/>
  <c r="E87" i="20" s="1"/>
  <c r="P69" i="20"/>
  <c r="P86" i="20" s="1"/>
  <c r="O69" i="20"/>
  <c r="O86" i="20" s="1"/>
  <c r="N69" i="20"/>
  <c r="M69" i="20"/>
  <c r="M86" i="20" s="1"/>
  <c r="L69" i="20"/>
  <c r="L86" i="20" s="1"/>
  <c r="K69" i="20"/>
  <c r="K86" i="20" s="1"/>
  <c r="J69" i="20"/>
  <c r="I69" i="20"/>
  <c r="I86" i="20" s="1"/>
  <c r="H69" i="20"/>
  <c r="H86" i="20" s="1"/>
  <c r="G69" i="20"/>
  <c r="G86" i="20" s="1"/>
  <c r="F69" i="20"/>
  <c r="F86" i="20" s="1"/>
  <c r="E69" i="20"/>
  <c r="E86" i="20" s="1"/>
  <c r="Q67" i="20"/>
  <c r="Q66" i="20"/>
  <c r="Q64" i="20"/>
  <c r="Q63" i="20"/>
  <c r="Q61" i="20"/>
  <c r="Q60" i="20"/>
  <c r="Q58" i="20"/>
  <c r="Q57" i="20"/>
  <c r="P48" i="20"/>
  <c r="O48" i="20"/>
  <c r="N48" i="20"/>
  <c r="M48" i="20"/>
  <c r="L48" i="20"/>
  <c r="K48" i="20"/>
  <c r="J48" i="20"/>
  <c r="I48" i="20"/>
  <c r="H48" i="20"/>
  <c r="G48" i="20"/>
  <c r="F48" i="20"/>
  <c r="E48" i="20"/>
  <c r="P47" i="20"/>
  <c r="O47" i="20"/>
  <c r="N47" i="20"/>
  <c r="M47" i="20"/>
  <c r="L47" i="20"/>
  <c r="K47" i="20"/>
  <c r="J47" i="20"/>
  <c r="I47" i="20"/>
  <c r="H47" i="20"/>
  <c r="G47" i="20"/>
  <c r="F47" i="20"/>
  <c r="E47" i="20"/>
  <c r="Q45" i="20"/>
  <c r="Q44" i="20"/>
  <c r="Q42" i="20"/>
  <c r="Q48" i="20" s="1"/>
  <c r="Q41" i="20"/>
  <c r="P37" i="20"/>
  <c r="O37" i="20"/>
  <c r="N37" i="20"/>
  <c r="M37" i="20"/>
  <c r="L37" i="20"/>
  <c r="K37" i="20"/>
  <c r="J37" i="20"/>
  <c r="I37" i="20"/>
  <c r="H37" i="20"/>
  <c r="G37" i="20"/>
  <c r="F37" i="20"/>
  <c r="E37" i="20"/>
  <c r="P36" i="20"/>
  <c r="O36" i="20"/>
  <c r="N36" i="20"/>
  <c r="M36" i="20"/>
  <c r="L36" i="20"/>
  <c r="K36" i="20"/>
  <c r="J36" i="20"/>
  <c r="I36" i="20"/>
  <c r="H36" i="20"/>
  <c r="G36" i="20"/>
  <c r="F36" i="20"/>
  <c r="E36" i="20"/>
  <c r="Q34" i="20"/>
  <c r="Q33" i="20"/>
  <c r="Q31" i="20"/>
  <c r="Q37" i="20" s="1"/>
  <c r="Q30" i="20"/>
  <c r="Q36" i="20" s="1"/>
  <c r="P26" i="20"/>
  <c r="P51" i="20" s="1"/>
  <c r="O26" i="20"/>
  <c r="N26" i="20"/>
  <c r="M26" i="20"/>
  <c r="L26" i="20"/>
  <c r="K26" i="20"/>
  <c r="K51" i="20" s="1"/>
  <c r="J26" i="20"/>
  <c r="J51" i="20" s="1"/>
  <c r="I26" i="20"/>
  <c r="H26" i="20"/>
  <c r="G26" i="20"/>
  <c r="F26" i="20"/>
  <c r="E26" i="20"/>
  <c r="E51" i="20" s="1"/>
  <c r="P25" i="20"/>
  <c r="P50" i="20" s="1"/>
  <c r="O25" i="20"/>
  <c r="N25" i="20"/>
  <c r="M25" i="20"/>
  <c r="L25" i="20"/>
  <c r="K25" i="20"/>
  <c r="K50" i="20" s="1"/>
  <c r="J25" i="20"/>
  <c r="J50" i="20" s="1"/>
  <c r="I25" i="20"/>
  <c r="H25" i="20"/>
  <c r="G25" i="20"/>
  <c r="F25" i="20"/>
  <c r="E25" i="20"/>
  <c r="E50" i="20" s="1"/>
  <c r="Q23" i="20"/>
  <c r="Q22" i="20"/>
  <c r="Q20" i="20"/>
  <c r="Q19" i="20"/>
  <c r="Q17" i="20"/>
  <c r="Q16" i="20"/>
  <c r="Q14" i="20"/>
  <c r="Q13" i="20"/>
  <c r="Q11" i="20"/>
  <c r="Q10" i="20"/>
  <c r="Q8" i="20"/>
  <c r="Q7" i="20"/>
  <c r="Q25" i="20" s="1"/>
  <c r="I50" i="20" l="1"/>
  <c r="O50" i="20"/>
  <c r="I51" i="20"/>
  <c r="O51" i="20"/>
  <c r="Q47" i="20"/>
  <c r="Q50" i="20" s="1"/>
  <c r="Q83" i="20"/>
  <c r="Q26" i="20"/>
  <c r="Q51" i="20" s="1"/>
  <c r="F50" i="20"/>
  <c r="F51" i="20"/>
  <c r="Q132" i="20"/>
  <c r="G50" i="20"/>
  <c r="M51" i="20"/>
  <c r="L50" i="20"/>
  <c r="L51" i="20"/>
  <c r="M50" i="20"/>
  <c r="G51" i="20"/>
  <c r="Q69" i="20"/>
  <c r="Q86" i="20" s="1"/>
  <c r="Q133" i="20"/>
  <c r="Q184" i="20"/>
  <c r="H50" i="20"/>
  <c r="N50" i="20"/>
  <c r="H51" i="20"/>
  <c r="N51" i="20"/>
  <c r="Q58" i="21"/>
  <c r="Q144" i="20"/>
  <c r="Q143" i="20"/>
  <c r="O87" i="20"/>
  <c r="Q84" i="20"/>
  <c r="K87" i="20"/>
  <c r="Q70" i="20"/>
  <c r="P184" i="19"/>
  <c r="O184" i="19"/>
  <c r="N184" i="19"/>
  <c r="M184" i="19"/>
  <c r="L184" i="19"/>
  <c r="K184" i="19"/>
  <c r="J184" i="19"/>
  <c r="I184" i="19"/>
  <c r="H184" i="19"/>
  <c r="G184" i="19"/>
  <c r="F184" i="19"/>
  <c r="E184" i="19"/>
  <c r="P183" i="19"/>
  <c r="O183" i="19"/>
  <c r="N183" i="19"/>
  <c r="M183" i="19"/>
  <c r="L183" i="19"/>
  <c r="K183" i="19"/>
  <c r="J183" i="19"/>
  <c r="I183" i="19"/>
  <c r="H183" i="19"/>
  <c r="G183" i="19"/>
  <c r="F183" i="19"/>
  <c r="E183" i="19"/>
  <c r="Q181" i="19"/>
  <c r="Q180" i="19"/>
  <c r="Q178" i="19"/>
  <c r="Q177" i="19"/>
  <c r="Q175" i="19"/>
  <c r="Q174" i="19"/>
  <c r="Q172" i="19"/>
  <c r="Q171" i="19"/>
  <c r="Q169" i="19"/>
  <c r="Q168" i="19"/>
  <c r="Q166" i="19"/>
  <c r="Q165" i="19"/>
  <c r="Q163" i="19"/>
  <c r="Q162" i="19"/>
  <c r="Q160" i="19"/>
  <c r="Q159" i="19"/>
  <c r="Q157" i="19"/>
  <c r="Q156" i="19"/>
  <c r="Q154" i="19"/>
  <c r="Q153" i="19"/>
  <c r="Q151" i="19"/>
  <c r="Q184" i="19" s="1"/>
  <c r="Q150" i="19"/>
  <c r="P144" i="19"/>
  <c r="O144" i="19"/>
  <c r="N144" i="19"/>
  <c r="M144" i="19"/>
  <c r="L144" i="19"/>
  <c r="K144" i="19"/>
  <c r="J144" i="19"/>
  <c r="I144" i="19"/>
  <c r="H144" i="19"/>
  <c r="G144" i="19"/>
  <c r="F144" i="19"/>
  <c r="E144" i="19"/>
  <c r="P143" i="19"/>
  <c r="O143" i="19"/>
  <c r="N143" i="19"/>
  <c r="M143" i="19"/>
  <c r="L143" i="19"/>
  <c r="K143" i="19"/>
  <c r="J143" i="19"/>
  <c r="I143" i="19"/>
  <c r="H143" i="19"/>
  <c r="G143" i="19"/>
  <c r="F143" i="19"/>
  <c r="E143" i="19"/>
  <c r="Q141" i="19"/>
  <c r="Q140" i="19"/>
  <c r="Q138" i="19"/>
  <c r="Q137" i="19"/>
  <c r="Q135" i="19"/>
  <c r="Q134" i="19"/>
  <c r="P130" i="19"/>
  <c r="O130" i="19"/>
  <c r="N130" i="19"/>
  <c r="M130" i="19"/>
  <c r="L130" i="19"/>
  <c r="K130" i="19"/>
  <c r="J130" i="19"/>
  <c r="I130" i="19"/>
  <c r="H130" i="19"/>
  <c r="G130" i="19"/>
  <c r="F130" i="19"/>
  <c r="E130" i="19"/>
  <c r="P129" i="19"/>
  <c r="O129" i="19"/>
  <c r="N129" i="19"/>
  <c r="M129" i="19"/>
  <c r="L129" i="19"/>
  <c r="K129" i="19"/>
  <c r="J129" i="19"/>
  <c r="I129" i="19"/>
  <c r="H129" i="19"/>
  <c r="G129" i="19"/>
  <c r="F129" i="19"/>
  <c r="E129" i="19"/>
  <c r="Q127" i="19"/>
  <c r="Q126" i="19"/>
  <c r="Q124" i="19"/>
  <c r="Q123" i="19"/>
  <c r="Q121" i="19"/>
  <c r="Q120" i="19"/>
  <c r="Q118" i="19"/>
  <c r="Q117" i="19"/>
  <c r="Q115" i="19"/>
  <c r="Q114" i="19"/>
  <c r="Q112" i="19"/>
  <c r="Q111" i="19"/>
  <c r="Q109" i="19"/>
  <c r="Q108" i="19"/>
  <c r="Q106" i="19"/>
  <c r="Q105" i="19"/>
  <c r="Q103" i="19"/>
  <c r="Q102" i="19"/>
  <c r="Q100" i="19"/>
  <c r="Q99" i="19"/>
  <c r="Q97" i="19"/>
  <c r="Q96" i="19"/>
  <c r="Q94" i="19"/>
  <c r="Q93" i="19"/>
  <c r="P84" i="19"/>
  <c r="O84" i="19"/>
  <c r="N84" i="19"/>
  <c r="M84" i="19"/>
  <c r="L84" i="19"/>
  <c r="K84" i="19"/>
  <c r="J84" i="19"/>
  <c r="I84" i="19"/>
  <c r="H84" i="19"/>
  <c r="G84" i="19"/>
  <c r="F84" i="19"/>
  <c r="E84" i="19"/>
  <c r="P83" i="19"/>
  <c r="O83" i="19"/>
  <c r="N83" i="19"/>
  <c r="M83" i="19"/>
  <c r="L83" i="19"/>
  <c r="K83" i="19"/>
  <c r="J83" i="19"/>
  <c r="I83" i="19"/>
  <c r="H83" i="19"/>
  <c r="G83" i="19"/>
  <c r="F83" i="19"/>
  <c r="E83" i="19"/>
  <c r="Q81" i="19"/>
  <c r="Q80" i="19"/>
  <c r="Q78" i="19"/>
  <c r="Q77" i="19"/>
  <c r="Q75" i="19"/>
  <c r="Q84" i="19" s="1"/>
  <c r="Q74" i="19"/>
  <c r="P70" i="19"/>
  <c r="O70" i="19"/>
  <c r="N70" i="19"/>
  <c r="N87" i="19" s="1"/>
  <c r="M70" i="19"/>
  <c r="L70" i="19"/>
  <c r="K70" i="19"/>
  <c r="J70" i="19"/>
  <c r="J87" i="19" s="1"/>
  <c r="I70" i="19"/>
  <c r="H70" i="19"/>
  <c r="G70" i="19"/>
  <c r="F70" i="19"/>
  <c r="F87" i="19" s="1"/>
  <c r="E70" i="19"/>
  <c r="P69" i="19"/>
  <c r="O69" i="19"/>
  <c r="N69" i="19"/>
  <c r="N86" i="19" s="1"/>
  <c r="M69" i="19"/>
  <c r="L69" i="19"/>
  <c r="K69" i="19"/>
  <c r="J69" i="19"/>
  <c r="J86" i="19" s="1"/>
  <c r="I69" i="19"/>
  <c r="H69" i="19"/>
  <c r="G69" i="19"/>
  <c r="F69" i="19"/>
  <c r="F86" i="19" s="1"/>
  <c r="E69" i="19"/>
  <c r="Q67" i="19"/>
  <c r="Q66" i="19"/>
  <c r="Q64" i="19"/>
  <c r="Q63" i="19"/>
  <c r="Q61" i="19"/>
  <c r="Q60" i="19"/>
  <c r="Q58" i="19"/>
  <c r="Q57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Q45" i="19"/>
  <c r="Q44" i="19"/>
  <c r="Q42" i="19"/>
  <c r="Q41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Q34" i="19"/>
  <c r="Q33" i="19"/>
  <c r="Q31" i="19"/>
  <c r="Q30" i="19"/>
  <c r="P26" i="19"/>
  <c r="O26" i="19"/>
  <c r="N26" i="19"/>
  <c r="M26" i="19"/>
  <c r="L26" i="19"/>
  <c r="K26" i="19"/>
  <c r="K51" i="19" s="1"/>
  <c r="J26" i="19"/>
  <c r="J51" i="19" s="1"/>
  <c r="I26" i="19"/>
  <c r="H26" i="19"/>
  <c r="G26" i="19"/>
  <c r="F26" i="19"/>
  <c r="E26" i="19"/>
  <c r="E51" i="19" s="1"/>
  <c r="P25" i="19"/>
  <c r="P50" i="19" s="1"/>
  <c r="O25" i="19"/>
  <c r="N25" i="19"/>
  <c r="M25" i="19"/>
  <c r="L25" i="19"/>
  <c r="K25" i="19"/>
  <c r="K50" i="19" s="1"/>
  <c r="J25" i="19"/>
  <c r="J50" i="19" s="1"/>
  <c r="I25" i="19"/>
  <c r="H25" i="19"/>
  <c r="G25" i="19"/>
  <c r="F25" i="19"/>
  <c r="E25" i="19"/>
  <c r="E50" i="19" s="1"/>
  <c r="Q23" i="19"/>
  <c r="Q22" i="19"/>
  <c r="Q20" i="19"/>
  <c r="Q19" i="19"/>
  <c r="Q17" i="19"/>
  <c r="Q16" i="19"/>
  <c r="Q14" i="19"/>
  <c r="Q13" i="19"/>
  <c r="Q11" i="19"/>
  <c r="Q10" i="19"/>
  <c r="Q8" i="19"/>
  <c r="Q7" i="19"/>
  <c r="H50" i="19" l="1"/>
  <c r="N50" i="19"/>
  <c r="N51" i="19"/>
  <c r="Q70" i="19"/>
  <c r="Q87" i="19" s="1"/>
  <c r="I50" i="19"/>
  <c r="O50" i="19"/>
  <c r="I51" i="19"/>
  <c r="O51" i="19"/>
  <c r="Q183" i="19"/>
  <c r="F50" i="19"/>
  <c r="L50" i="19"/>
  <c r="F51" i="19"/>
  <c r="G50" i="19"/>
  <c r="M50" i="19"/>
  <c r="G51" i="19"/>
  <c r="M51" i="19"/>
  <c r="Q87" i="20"/>
  <c r="G86" i="19"/>
  <c r="O86" i="19"/>
  <c r="G87" i="19"/>
  <c r="K87" i="19"/>
  <c r="O87" i="19"/>
  <c r="Q25" i="19"/>
  <c r="I86" i="19"/>
  <c r="Q143" i="19"/>
  <c r="H87" i="19"/>
  <c r="L87" i="19"/>
  <c r="P87" i="19"/>
  <c r="H51" i="19"/>
  <c r="Q36" i="19"/>
  <c r="Q50" i="19" s="1"/>
  <c r="Q47" i="19"/>
  <c r="H86" i="19"/>
  <c r="L86" i="19"/>
  <c r="P86" i="19"/>
  <c r="Q129" i="19"/>
  <c r="L51" i="19"/>
  <c r="P51" i="19"/>
  <c r="Q26" i="19"/>
  <c r="Q37" i="19"/>
  <c r="Q48" i="19"/>
  <c r="E86" i="19"/>
  <c r="M86" i="19"/>
  <c r="E87" i="19"/>
  <c r="I87" i="19"/>
  <c r="M87" i="19"/>
  <c r="Q83" i="19"/>
  <c r="K86" i="19"/>
  <c r="Q130" i="19"/>
  <c r="Q144" i="19"/>
  <c r="Q69" i="19"/>
  <c r="Q51" i="19" l="1"/>
  <c r="Q86" i="19"/>
  <c r="P184" i="18"/>
  <c r="O184" i="18"/>
  <c r="N184" i="18"/>
  <c r="M184" i="18"/>
  <c r="L184" i="18"/>
  <c r="K184" i="18"/>
  <c r="J184" i="18"/>
  <c r="I184" i="18"/>
  <c r="H184" i="18"/>
  <c r="G184" i="18"/>
  <c r="F184" i="18"/>
  <c r="E184" i="18"/>
  <c r="P183" i="18"/>
  <c r="O183" i="18"/>
  <c r="N183" i="18"/>
  <c r="M183" i="18"/>
  <c r="L183" i="18"/>
  <c r="K183" i="18"/>
  <c r="J183" i="18"/>
  <c r="I183" i="18"/>
  <c r="H183" i="18"/>
  <c r="G183" i="18"/>
  <c r="F183" i="18"/>
  <c r="E183" i="18"/>
  <c r="Q181" i="18"/>
  <c r="Q180" i="18"/>
  <c r="Q178" i="18"/>
  <c r="Q177" i="18"/>
  <c r="Q175" i="18"/>
  <c r="Q174" i="18"/>
  <c r="Q172" i="18"/>
  <c r="Q171" i="18"/>
  <c r="Q169" i="18"/>
  <c r="Q168" i="18"/>
  <c r="Q166" i="18"/>
  <c r="Q165" i="18"/>
  <c r="Q163" i="18"/>
  <c r="Q162" i="18"/>
  <c r="Q160" i="18"/>
  <c r="Q159" i="18"/>
  <c r="Q157" i="18"/>
  <c r="Q156" i="18"/>
  <c r="Q154" i="18"/>
  <c r="Q153" i="18"/>
  <c r="Q151" i="18"/>
  <c r="Q150" i="18"/>
  <c r="P144" i="18"/>
  <c r="O144" i="18"/>
  <c r="N144" i="18"/>
  <c r="M144" i="18"/>
  <c r="L144" i="18"/>
  <c r="K144" i="18"/>
  <c r="J144" i="18"/>
  <c r="I144" i="18"/>
  <c r="H144" i="18"/>
  <c r="G144" i="18"/>
  <c r="F144" i="18"/>
  <c r="E144" i="18"/>
  <c r="P143" i="18"/>
  <c r="O143" i="18"/>
  <c r="N143" i="18"/>
  <c r="M143" i="18"/>
  <c r="L143" i="18"/>
  <c r="K143" i="18"/>
  <c r="J143" i="18"/>
  <c r="I143" i="18"/>
  <c r="H143" i="18"/>
  <c r="G143" i="18"/>
  <c r="F143" i="18"/>
  <c r="E143" i="18"/>
  <c r="Q141" i="18"/>
  <c r="Q140" i="18"/>
  <c r="Q138" i="18"/>
  <c r="Q137" i="18"/>
  <c r="Q135" i="18"/>
  <c r="Q134" i="18"/>
  <c r="P130" i="18"/>
  <c r="O130" i="18"/>
  <c r="N130" i="18"/>
  <c r="M130" i="18"/>
  <c r="L130" i="18"/>
  <c r="K130" i="18"/>
  <c r="J130" i="18"/>
  <c r="I130" i="18"/>
  <c r="H130" i="18"/>
  <c r="G130" i="18"/>
  <c r="F130" i="18"/>
  <c r="E130" i="18"/>
  <c r="P129" i="18"/>
  <c r="O129" i="18"/>
  <c r="N129" i="18"/>
  <c r="M129" i="18"/>
  <c r="L129" i="18"/>
  <c r="K129" i="18"/>
  <c r="J129" i="18"/>
  <c r="I129" i="18"/>
  <c r="H129" i="18"/>
  <c r="G129" i="18"/>
  <c r="F129" i="18"/>
  <c r="E129" i="18"/>
  <c r="Q127" i="18"/>
  <c r="Q126" i="18"/>
  <c r="Q124" i="18"/>
  <c r="Q123" i="18"/>
  <c r="Q121" i="18"/>
  <c r="Q120" i="18"/>
  <c r="Q118" i="18"/>
  <c r="Q117" i="18"/>
  <c r="Q115" i="18"/>
  <c r="Q114" i="18"/>
  <c r="Q112" i="18"/>
  <c r="Q111" i="18"/>
  <c r="Q109" i="18"/>
  <c r="Q108" i="18"/>
  <c r="Q106" i="18"/>
  <c r="Q105" i="18"/>
  <c r="Q103" i="18"/>
  <c r="Q102" i="18"/>
  <c r="Q100" i="18"/>
  <c r="Q99" i="18"/>
  <c r="Q97" i="18"/>
  <c r="Q96" i="18"/>
  <c r="Q94" i="18"/>
  <c r="Q93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Q81" i="18"/>
  <c r="Q80" i="18"/>
  <c r="Q78" i="18"/>
  <c r="Q77" i="18"/>
  <c r="Q75" i="18"/>
  <c r="Q74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Q67" i="18"/>
  <c r="Q66" i="18"/>
  <c r="Q64" i="18"/>
  <c r="Q63" i="18"/>
  <c r="Q61" i="18"/>
  <c r="Q60" i="18"/>
  <c r="Q58" i="18"/>
  <c r="Q57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Q45" i="18"/>
  <c r="Q44" i="18"/>
  <c r="Q42" i="18"/>
  <c r="Q41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Q34" i="18"/>
  <c r="Q33" i="18"/>
  <c r="Q31" i="18"/>
  <c r="Q30" i="18"/>
  <c r="P26" i="18"/>
  <c r="O26" i="18"/>
  <c r="N26" i="18"/>
  <c r="M26" i="18"/>
  <c r="L26" i="18"/>
  <c r="K26" i="18"/>
  <c r="J26" i="18"/>
  <c r="I26" i="18"/>
  <c r="H26" i="18"/>
  <c r="G26" i="18"/>
  <c r="F26" i="18"/>
  <c r="F51" i="18" s="1"/>
  <c r="E26" i="18"/>
  <c r="E51" i="18" s="1"/>
  <c r="P25" i="18"/>
  <c r="O25" i="18"/>
  <c r="N25" i="18"/>
  <c r="M25" i="18"/>
  <c r="L25" i="18"/>
  <c r="K25" i="18"/>
  <c r="J25" i="18"/>
  <c r="I25" i="18"/>
  <c r="H25" i="18"/>
  <c r="G25" i="18"/>
  <c r="F25" i="18"/>
  <c r="E25" i="18"/>
  <c r="Q23" i="18"/>
  <c r="Q22" i="18"/>
  <c r="Q20" i="18"/>
  <c r="Q19" i="18"/>
  <c r="Q17" i="18"/>
  <c r="Q16" i="18"/>
  <c r="Q14" i="18"/>
  <c r="Q13" i="18"/>
  <c r="Q11" i="18"/>
  <c r="Q10" i="18"/>
  <c r="Q8" i="18"/>
  <c r="Q7" i="18"/>
  <c r="I51" i="18" l="1"/>
  <c r="J51" i="18"/>
  <c r="M51" i="18"/>
  <c r="N51" i="18"/>
  <c r="O87" i="18"/>
  <c r="Q37" i="18"/>
  <c r="F86" i="18"/>
  <c r="N86" i="18"/>
  <c r="Q130" i="18"/>
  <c r="E86" i="18"/>
  <c r="M86" i="18"/>
  <c r="G87" i="18"/>
  <c r="J86" i="18"/>
  <c r="J87" i="18"/>
  <c r="N87" i="18"/>
  <c r="G86" i="18"/>
  <c r="K86" i="18"/>
  <c r="O86" i="18"/>
  <c r="K87" i="18"/>
  <c r="F87" i="18"/>
  <c r="Q36" i="18"/>
  <c r="I86" i="18"/>
  <c r="G50" i="18"/>
  <c r="O50" i="18"/>
  <c r="K51" i="18"/>
  <c r="P86" i="18"/>
  <c r="H51" i="18"/>
  <c r="L51" i="18"/>
  <c r="P51" i="18"/>
  <c r="F50" i="18"/>
  <c r="J50" i="18"/>
  <c r="N50" i="18"/>
  <c r="E87" i="18"/>
  <c r="I87" i="18"/>
  <c r="M87" i="18"/>
  <c r="Q84" i="18"/>
  <c r="K50" i="18"/>
  <c r="G51" i="18"/>
  <c r="O51" i="18"/>
  <c r="H86" i="18"/>
  <c r="L86" i="18"/>
  <c r="H50" i="18"/>
  <c r="L50" i="18"/>
  <c r="P50" i="18"/>
  <c r="E50" i="18"/>
  <c r="I50" i="18"/>
  <c r="M50" i="18"/>
  <c r="H87" i="18"/>
  <c r="L87" i="18"/>
  <c r="P87" i="18"/>
  <c r="Q83" i="18"/>
  <c r="Q143" i="18"/>
  <c r="Q26" i="18"/>
  <c r="Q70" i="18"/>
  <c r="Q48" i="18"/>
  <c r="Q183" i="18"/>
  <c r="Q144" i="18"/>
  <c r="Q184" i="18"/>
  <c r="Q25" i="18"/>
  <c r="Q47" i="18"/>
  <c r="Q69" i="18"/>
  <c r="Q129" i="18"/>
  <c r="Q50" i="18" l="1"/>
  <c r="Q87" i="18"/>
  <c r="Q51" i="18"/>
  <c r="Q86" i="18"/>
  <c r="P185" i="16"/>
  <c r="O185" i="16"/>
  <c r="N185" i="16"/>
  <c r="M185" i="16"/>
  <c r="L185" i="16"/>
  <c r="K185" i="16"/>
  <c r="J185" i="16"/>
  <c r="I185" i="16"/>
  <c r="H185" i="16"/>
  <c r="G185" i="16"/>
  <c r="F185" i="16"/>
  <c r="E185" i="16"/>
  <c r="P184" i="16"/>
  <c r="O184" i="16"/>
  <c r="N184" i="16"/>
  <c r="M184" i="16"/>
  <c r="L184" i="16"/>
  <c r="K184" i="16"/>
  <c r="J184" i="16"/>
  <c r="I184" i="16"/>
  <c r="H184" i="16"/>
  <c r="G184" i="16"/>
  <c r="F184" i="16"/>
  <c r="E184" i="16"/>
  <c r="Q182" i="16"/>
  <c r="Q181" i="16"/>
  <c r="Q179" i="16"/>
  <c r="Q178" i="16"/>
  <c r="Q176" i="16"/>
  <c r="Q175" i="16"/>
  <c r="Q173" i="16"/>
  <c r="Q172" i="16"/>
  <c r="Q170" i="16"/>
  <c r="Q169" i="16"/>
  <c r="Q167" i="16"/>
  <c r="Q166" i="16"/>
  <c r="Q164" i="16"/>
  <c r="Q163" i="16"/>
  <c r="Q161" i="16"/>
  <c r="Q160" i="16"/>
  <c r="Q158" i="16"/>
  <c r="Q157" i="16"/>
  <c r="Q155" i="16"/>
  <c r="Q154" i="16"/>
  <c r="Q152" i="16"/>
  <c r="Q151" i="16"/>
  <c r="Q149" i="16"/>
  <c r="Q148" i="16"/>
  <c r="Q146" i="16"/>
  <c r="Q145" i="16"/>
  <c r="P139" i="16"/>
  <c r="O139" i="16"/>
  <c r="N139" i="16"/>
  <c r="M139" i="16"/>
  <c r="L139" i="16"/>
  <c r="K139" i="16"/>
  <c r="J139" i="16"/>
  <c r="I139" i="16"/>
  <c r="H139" i="16"/>
  <c r="G139" i="16"/>
  <c r="F139" i="16"/>
  <c r="E139" i="16"/>
  <c r="P138" i="16"/>
  <c r="O138" i="16"/>
  <c r="N138" i="16"/>
  <c r="M138" i="16"/>
  <c r="L138" i="16"/>
  <c r="K138" i="16"/>
  <c r="J138" i="16"/>
  <c r="I138" i="16"/>
  <c r="H138" i="16"/>
  <c r="G138" i="16"/>
  <c r="F138" i="16"/>
  <c r="E138" i="16"/>
  <c r="Q136" i="16"/>
  <c r="Q135" i="16"/>
  <c r="Q133" i="16"/>
  <c r="Q132" i="16"/>
  <c r="Q130" i="16"/>
  <c r="Q129" i="16"/>
  <c r="P125" i="16"/>
  <c r="O125" i="16"/>
  <c r="N125" i="16"/>
  <c r="M125" i="16"/>
  <c r="L125" i="16"/>
  <c r="K125" i="16"/>
  <c r="J125" i="16"/>
  <c r="I125" i="16"/>
  <c r="H125" i="16"/>
  <c r="G125" i="16"/>
  <c r="F125" i="16"/>
  <c r="E125" i="16"/>
  <c r="P124" i="16"/>
  <c r="O124" i="16"/>
  <c r="N124" i="16"/>
  <c r="M124" i="16"/>
  <c r="L124" i="16"/>
  <c r="K124" i="16"/>
  <c r="J124" i="16"/>
  <c r="I124" i="16"/>
  <c r="H124" i="16"/>
  <c r="G124" i="16"/>
  <c r="F124" i="16"/>
  <c r="E124" i="16"/>
  <c r="Q122" i="16"/>
  <c r="Q121" i="16"/>
  <c r="Q119" i="16"/>
  <c r="Q118" i="16"/>
  <c r="Q116" i="16"/>
  <c r="Q115" i="16"/>
  <c r="Q113" i="16"/>
  <c r="Q112" i="16"/>
  <c r="Q110" i="16"/>
  <c r="Q125" i="16" s="1"/>
  <c r="Q109" i="16"/>
  <c r="Q124" i="16" s="1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Q103" i="16"/>
  <c r="Q102" i="16"/>
  <c r="Q100" i="16"/>
  <c r="Q99" i="16"/>
  <c r="Q97" i="16"/>
  <c r="Q106" i="16" s="1"/>
  <c r="Q96" i="16"/>
  <c r="Q94" i="16"/>
  <c r="Q93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P83" i="16"/>
  <c r="O83" i="16"/>
  <c r="N83" i="16"/>
  <c r="M83" i="16"/>
  <c r="L83" i="16"/>
  <c r="K83" i="16"/>
  <c r="J83" i="16"/>
  <c r="J86" i="16" s="1"/>
  <c r="I83" i="16"/>
  <c r="H83" i="16"/>
  <c r="G83" i="16"/>
  <c r="F83" i="16"/>
  <c r="E83" i="16"/>
  <c r="Q81" i="16"/>
  <c r="Q80" i="16"/>
  <c r="Q78" i="16"/>
  <c r="Q77" i="16"/>
  <c r="Q75" i="16"/>
  <c r="Q74" i="16"/>
  <c r="Q83" i="16" s="1"/>
  <c r="P70" i="16"/>
  <c r="P87" i="16" s="1"/>
  <c r="O70" i="16"/>
  <c r="N70" i="16"/>
  <c r="M70" i="16"/>
  <c r="M87" i="16" s="1"/>
  <c r="L70" i="16"/>
  <c r="L87" i="16" s="1"/>
  <c r="K70" i="16"/>
  <c r="K87" i="16" s="1"/>
  <c r="J70" i="16"/>
  <c r="J87" i="16" s="1"/>
  <c r="I70" i="16"/>
  <c r="H70" i="16"/>
  <c r="H87" i="16"/>
  <c r="G70" i="16"/>
  <c r="F70" i="16"/>
  <c r="F87" i="16" s="1"/>
  <c r="E70" i="16"/>
  <c r="E87" i="16" s="1"/>
  <c r="P69" i="16"/>
  <c r="O69" i="16"/>
  <c r="N69" i="16"/>
  <c r="N86" i="16" s="1"/>
  <c r="M69" i="16"/>
  <c r="M86" i="16" s="1"/>
  <c r="L69" i="16"/>
  <c r="L86" i="16"/>
  <c r="K69" i="16"/>
  <c r="J69" i="16"/>
  <c r="I69" i="16"/>
  <c r="I86" i="16" s="1"/>
  <c r="H69" i="16"/>
  <c r="G69" i="16"/>
  <c r="F69" i="16"/>
  <c r="E69" i="16"/>
  <c r="Q67" i="16"/>
  <c r="Q66" i="16"/>
  <c r="Q64" i="16"/>
  <c r="Q63" i="16"/>
  <c r="Q61" i="16"/>
  <c r="Q60" i="16"/>
  <c r="Q58" i="16"/>
  <c r="Q70" i="16" s="1"/>
  <c r="Q57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Q45" i="16"/>
  <c r="Q44" i="16"/>
  <c r="Q42" i="16"/>
  <c r="Q41" i="16"/>
  <c r="Q39" i="16"/>
  <c r="Q38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Q31" i="16"/>
  <c r="Q30" i="16"/>
  <c r="Q28" i="16"/>
  <c r="Q27" i="16"/>
  <c r="P23" i="16"/>
  <c r="P51" i="16" s="1"/>
  <c r="O23" i="16"/>
  <c r="N23" i="16"/>
  <c r="M23" i="16"/>
  <c r="M51" i="16" s="1"/>
  <c r="L23" i="16"/>
  <c r="K23" i="16"/>
  <c r="J23" i="16"/>
  <c r="I23" i="16"/>
  <c r="H23" i="16"/>
  <c r="H51" i="16" s="1"/>
  <c r="G23" i="16"/>
  <c r="G51" i="16" s="1"/>
  <c r="F23" i="16"/>
  <c r="E23" i="16"/>
  <c r="P22" i="16"/>
  <c r="P50" i="16" s="1"/>
  <c r="O22" i="16"/>
  <c r="N22" i="16"/>
  <c r="M22" i="16"/>
  <c r="M50" i="16" s="1"/>
  <c r="L22" i="16"/>
  <c r="K22" i="16"/>
  <c r="J22" i="16"/>
  <c r="I22" i="16"/>
  <c r="H22" i="16"/>
  <c r="H50" i="16" s="1"/>
  <c r="G22" i="16"/>
  <c r="G50" i="16" s="1"/>
  <c r="F22" i="16"/>
  <c r="E22" i="16"/>
  <c r="Q20" i="16"/>
  <c r="Q19" i="16"/>
  <c r="Q17" i="16"/>
  <c r="Q16" i="16"/>
  <c r="Q14" i="16"/>
  <c r="Q13" i="16"/>
  <c r="Q11" i="16"/>
  <c r="Q10" i="16"/>
  <c r="Q8" i="16"/>
  <c r="Q7" i="16"/>
  <c r="Q22" i="16" s="1"/>
  <c r="P185" i="15"/>
  <c r="O185" i="15"/>
  <c r="N185" i="15"/>
  <c r="M185" i="15"/>
  <c r="L185" i="15"/>
  <c r="K185" i="15"/>
  <c r="J185" i="15"/>
  <c r="I185" i="15"/>
  <c r="H185" i="15"/>
  <c r="G185" i="15"/>
  <c r="F185" i="15"/>
  <c r="E185" i="15"/>
  <c r="P184" i="15"/>
  <c r="O184" i="15"/>
  <c r="N184" i="15"/>
  <c r="M184" i="15"/>
  <c r="L184" i="15"/>
  <c r="K184" i="15"/>
  <c r="J184" i="15"/>
  <c r="I184" i="15"/>
  <c r="H184" i="15"/>
  <c r="G184" i="15"/>
  <c r="F184" i="15"/>
  <c r="E184" i="15"/>
  <c r="Q182" i="15"/>
  <c r="Q181" i="15"/>
  <c r="Q179" i="15"/>
  <c r="Q178" i="15"/>
  <c r="Q176" i="15"/>
  <c r="Q175" i="15"/>
  <c r="Q173" i="15"/>
  <c r="Q172" i="15"/>
  <c r="Q170" i="15"/>
  <c r="Q169" i="15"/>
  <c r="Q167" i="15"/>
  <c r="Q166" i="15"/>
  <c r="Q164" i="15"/>
  <c r="Q163" i="15"/>
  <c r="Q161" i="15"/>
  <c r="Q160" i="15"/>
  <c r="Q158" i="15"/>
  <c r="Q157" i="15"/>
  <c r="Q155" i="15"/>
  <c r="Q154" i="15"/>
  <c r="Q152" i="15"/>
  <c r="Q185" i="15" s="1"/>
  <c r="Q151" i="15"/>
  <c r="Q149" i="15"/>
  <c r="Q148" i="15"/>
  <c r="Q146" i="15"/>
  <c r="Q145" i="15"/>
  <c r="Q184" i="15" s="1"/>
  <c r="P139" i="15"/>
  <c r="O139" i="15"/>
  <c r="N139" i="15"/>
  <c r="M139" i="15"/>
  <c r="L139" i="15"/>
  <c r="K139" i="15"/>
  <c r="J139" i="15"/>
  <c r="I139" i="15"/>
  <c r="H139" i="15"/>
  <c r="G139" i="15"/>
  <c r="F139" i="15"/>
  <c r="E139" i="15"/>
  <c r="P138" i="15"/>
  <c r="O138" i="15"/>
  <c r="N138" i="15"/>
  <c r="M138" i="15"/>
  <c r="L138" i="15"/>
  <c r="K138" i="15"/>
  <c r="J138" i="15"/>
  <c r="I138" i="15"/>
  <c r="H138" i="15"/>
  <c r="G138" i="15"/>
  <c r="F138" i="15"/>
  <c r="E138" i="15"/>
  <c r="Q136" i="15"/>
  <c r="Q135" i="15"/>
  <c r="Q133" i="15"/>
  <c r="Q132" i="15"/>
  <c r="Q130" i="15"/>
  <c r="Q139" i="15" s="1"/>
  <c r="Q129" i="15"/>
  <c r="P125" i="15"/>
  <c r="O125" i="15"/>
  <c r="N125" i="15"/>
  <c r="M125" i="15"/>
  <c r="L125" i="15"/>
  <c r="K125" i="15"/>
  <c r="J125" i="15"/>
  <c r="I125" i="15"/>
  <c r="H125" i="15"/>
  <c r="G125" i="15"/>
  <c r="F125" i="15"/>
  <c r="E125" i="15"/>
  <c r="P124" i="15"/>
  <c r="O124" i="15"/>
  <c r="N124" i="15"/>
  <c r="M124" i="15"/>
  <c r="L124" i="15"/>
  <c r="K124" i="15"/>
  <c r="J124" i="15"/>
  <c r="I124" i="15"/>
  <c r="H124" i="15"/>
  <c r="G124" i="15"/>
  <c r="F124" i="15"/>
  <c r="E124" i="15"/>
  <c r="Q122" i="15"/>
  <c r="Q121" i="15"/>
  <c r="Q119" i="15"/>
  <c r="Q118" i="15"/>
  <c r="Q116" i="15"/>
  <c r="Q115" i="15"/>
  <c r="Q113" i="15"/>
  <c r="Q112" i="15"/>
  <c r="Q110" i="15"/>
  <c r="Q125" i="15" s="1"/>
  <c r="Q109" i="15"/>
  <c r="P106" i="15"/>
  <c r="O106" i="15"/>
  <c r="N106" i="15"/>
  <c r="M106" i="15"/>
  <c r="L106" i="15"/>
  <c r="K106" i="15"/>
  <c r="J106" i="15"/>
  <c r="I106" i="15"/>
  <c r="H106" i="15"/>
  <c r="G106" i="15"/>
  <c r="F106" i="15"/>
  <c r="E106" i="15"/>
  <c r="P105" i="15"/>
  <c r="O105" i="15"/>
  <c r="N105" i="15"/>
  <c r="M105" i="15"/>
  <c r="L105" i="15"/>
  <c r="K105" i="15"/>
  <c r="J105" i="15"/>
  <c r="I105" i="15"/>
  <c r="H105" i="15"/>
  <c r="G105" i="15"/>
  <c r="F105" i="15"/>
  <c r="E105" i="15"/>
  <c r="Q103" i="15"/>
  <c r="Q102" i="15"/>
  <c r="Q100" i="15"/>
  <c r="Q99" i="15"/>
  <c r="Q105" i="15" s="1"/>
  <c r="Q97" i="15"/>
  <c r="Q106" i="15"/>
  <c r="Q96" i="15"/>
  <c r="P87" i="15"/>
  <c r="O87" i="15"/>
  <c r="N87" i="15"/>
  <c r="M87" i="15"/>
  <c r="M90" i="15" s="1"/>
  <c r="L87" i="15"/>
  <c r="K87" i="15"/>
  <c r="J87" i="15"/>
  <c r="J90" i="15" s="1"/>
  <c r="I87" i="15"/>
  <c r="I90" i="15" s="1"/>
  <c r="H87" i="15"/>
  <c r="G87" i="15"/>
  <c r="F87" i="15"/>
  <c r="E87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Q84" i="15"/>
  <c r="Q83" i="15"/>
  <c r="Q81" i="15"/>
  <c r="Q80" i="15"/>
  <c r="Q86" i="15" s="1"/>
  <c r="Q78" i="15"/>
  <c r="Q77" i="15"/>
  <c r="Q75" i="15"/>
  <c r="Q87" i="15" s="1"/>
  <c r="Q74" i="15"/>
  <c r="P70" i="15"/>
  <c r="P90" i="15" s="1"/>
  <c r="O70" i="15"/>
  <c r="O90" i="15"/>
  <c r="N70" i="15"/>
  <c r="N90" i="15" s="1"/>
  <c r="M70" i="15"/>
  <c r="L70" i="15"/>
  <c r="L90" i="15"/>
  <c r="K70" i="15"/>
  <c r="K90" i="15" s="1"/>
  <c r="J70" i="15"/>
  <c r="I70" i="15"/>
  <c r="H70" i="15"/>
  <c r="H90" i="15"/>
  <c r="G70" i="15"/>
  <c r="F70" i="15"/>
  <c r="F90" i="15" s="1"/>
  <c r="E70" i="15"/>
  <c r="E90" i="15" s="1"/>
  <c r="P69" i="15"/>
  <c r="P89" i="15"/>
  <c r="O69" i="15"/>
  <c r="N69" i="15"/>
  <c r="N89" i="15" s="1"/>
  <c r="M69" i="15"/>
  <c r="L69" i="15"/>
  <c r="L89" i="15" s="1"/>
  <c r="K69" i="15"/>
  <c r="J69" i="15"/>
  <c r="J89" i="15" s="1"/>
  <c r="I69" i="15"/>
  <c r="H69" i="15"/>
  <c r="H89" i="15" s="1"/>
  <c r="G69" i="15"/>
  <c r="F69" i="15"/>
  <c r="F89" i="15" s="1"/>
  <c r="E69" i="15"/>
  <c r="E89" i="15" s="1"/>
  <c r="Q67" i="15"/>
  <c r="Q66" i="15"/>
  <c r="Q64" i="15"/>
  <c r="Q63" i="15"/>
  <c r="Q61" i="15"/>
  <c r="Q60" i="15"/>
  <c r="Q58" i="15"/>
  <c r="Q70" i="15" s="1"/>
  <c r="Q57" i="15"/>
  <c r="Q55" i="15"/>
  <c r="Q54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Q42" i="15"/>
  <c r="Q41" i="15"/>
  <c r="Q39" i="15"/>
  <c r="Q38" i="15"/>
  <c r="Q36" i="15"/>
  <c r="Q35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Q28" i="15"/>
  <c r="Q27" i="15"/>
  <c r="Q30" i="15" s="1"/>
  <c r="Q25" i="15"/>
  <c r="Q24" i="15"/>
  <c r="P20" i="15"/>
  <c r="O20" i="15"/>
  <c r="O48" i="15"/>
  <c r="N20" i="15"/>
  <c r="M20" i="15"/>
  <c r="M48" i="15"/>
  <c r="L20" i="15"/>
  <c r="K20" i="15"/>
  <c r="K48" i="15"/>
  <c r="J20" i="15"/>
  <c r="I20" i="15"/>
  <c r="I48" i="15"/>
  <c r="H20" i="15"/>
  <c r="G20" i="15"/>
  <c r="G48" i="15"/>
  <c r="F20" i="15"/>
  <c r="F48" i="15" s="1"/>
  <c r="E20" i="15"/>
  <c r="E48" i="15"/>
  <c r="P19" i="15"/>
  <c r="O19" i="15"/>
  <c r="O47" i="15"/>
  <c r="N19" i="15"/>
  <c r="M19" i="15"/>
  <c r="M47" i="15"/>
  <c r="L19" i="15"/>
  <c r="K19" i="15"/>
  <c r="K47" i="15"/>
  <c r="J19" i="15"/>
  <c r="I19" i="15"/>
  <c r="I47" i="15"/>
  <c r="H19" i="15"/>
  <c r="G19" i="15"/>
  <c r="G47" i="15"/>
  <c r="F19" i="15"/>
  <c r="F47" i="15" s="1"/>
  <c r="E19" i="15"/>
  <c r="E47" i="15"/>
  <c r="Q17" i="15"/>
  <c r="Q16" i="15"/>
  <c r="Q14" i="15"/>
  <c r="Q20" i="15" s="1"/>
  <c r="Q13" i="15"/>
  <c r="Q11" i="15"/>
  <c r="Q10" i="15"/>
  <c r="Q8" i="15"/>
  <c r="Q7" i="15"/>
  <c r="Q19" i="15" s="1"/>
  <c r="P180" i="14"/>
  <c r="O180" i="14"/>
  <c r="N180" i="14"/>
  <c r="M180" i="14"/>
  <c r="L180" i="14"/>
  <c r="K180" i="14"/>
  <c r="J180" i="14"/>
  <c r="I180" i="14"/>
  <c r="H180" i="14"/>
  <c r="G180" i="14"/>
  <c r="F180" i="14"/>
  <c r="E180" i="14"/>
  <c r="P179" i="14"/>
  <c r="O179" i="14"/>
  <c r="N179" i="14"/>
  <c r="M179" i="14"/>
  <c r="L179" i="14"/>
  <c r="K179" i="14"/>
  <c r="J179" i="14"/>
  <c r="I179" i="14"/>
  <c r="H179" i="14"/>
  <c r="G179" i="14"/>
  <c r="F179" i="14"/>
  <c r="E179" i="14"/>
  <c r="Q177" i="14"/>
  <c r="Q176" i="14"/>
  <c r="Q174" i="14"/>
  <c r="Q173" i="14"/>
  <c r="Q171" i="14"/>
  <c r="Q170" i="14"/>
  <c r="Q168" i="14"/>
  <c r="Q167" i="14"/>
  <c r="Q165" i="14"/>
  <c r="Q164" i="14"/>
  <c r="Q162" i="14"/>
  <c r="Q161" i="14"/>
  <c r="Q159" i="14"/>
  <c r="Q158" i="14"/>
  <c r="Q156" i="14"/>
  <c r="Q155" i="14"/>
  <c r="Q153" i="14"/>
  <c r="Q152" i="14"/>
  <c r="Q150" i="14"/>
  <c r="Q149" i="14"/>
  <c r="Q147" i="14"/>
  <c r="Q146" i="14"/>
  <c r="Q144" i="14"/>
  <c r="Q143" i="14"/>
  <c r="Q141" i="14"/>
  <c r="Q140" i="14"/>
  <c r="P133" i="14"/>
  <c r="O133" i="14"/>
  <c r="N133" i="14"/>
  <c r="M133" i="14"/>
  <c r="L133" i="14"/>
  <c r="K133" i="14"/>
  <c r="J133" i="14"/>
  <c r="I133" i="14"/>
  <c r="H133" i="14"/>
  <c r="G133" i="14"/>
  <c r="F133" i="14"/>
  <c r="E133" i="14"/>
  <c r="P132" i="14"/>
  <c r="O132" i="14"/>
  <c r="N132" i="14"/>
  <c r="M132" i="14"/>
  <c r="L132" i="14"/>
  <c r="K132" i="14"/>
  <c r="J132" i="14"/>
  <c r="I132" i="14"/>
  <c r="H132" i="14"/>
  <c r="G132" i="14"/>
  <c r="F132" i="14"/>
  <c r="E132" i="14"/>
  <c r="Q130" i="14"/>
  <c r="Q129" i="14"/>
  <c r="Q127" i="14"/>
  <c r="Q133" i="14"/>
  <c r="Q126" i="14"/>
  <c r="Q124" i="14"/>
  <c r="Q123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Q115" i="14"/>
  <c r="Q114" i="14"/>
  <c r="Q112" i="14"/>
  <c r="Q111" i="14"/>
  <c r="Q109" i="14"/>
  <c r="Q108" i="14"/>
  <c r="Q106" i="14"/>
  <c r="Q105" i="14"/>
  <c r="Q117" i="14" s="1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Q99" i="14"/>
  <c r="Q98" i="14"/>
  <c r="Q96" i="14"/>
  <c r="Q95" i="14"/>
  <c r="Q93" i="14"/>
  <c r="Q102" i="14"/>
  <c r="Q9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P81" i="14"/>
  <c r="O81" i="14"/>
  <c r="N81" i="14"/>
  <c r="M81" i="14"/>
  <c r="L81" i="14"/>
  <c r="K81" i="14"/>
  <c r="J81" i="14"/>
  <c r="I81" i="14"/>
  <c r="H81" i="14"/>
  <c r="G81" i="14"/>
  <c r="G84" i="14" s="1"/>
  <c r="F81" i="14"/>
  <c r="E81" i="14"/>
  <c r="Q79" i="14"/>
  <c r="Q78" i="14"/>
  <c r="Q76" i="14"/>
  <c r="Q75" i="14"/>
  <c r="Q81" i="14" s="1"/>
  <c r="Q73" i="14"/>
  <c r="Q72" i="14"/>
  <c r="Q70" i="14"/>
  <c r="Q69" i="14"/>
  <c r="P65" i="14"/>
  <c r="O65" i="14"/>
  <c r="N65" i="14"/>
  <c r="M65" i="14"/>
  <c r="L65" i="14"/>
  <c r="K65" i="14"/>
  <c r="K85" i="14" s="1"/>
  <c r="J65" i="14"/>
  <c r="I65" i="14"/>
  <c r="I85" i="14" s="1"/>
  <c r="H65" i="14"/>
  <c r="H85" i="14" s="1"/>
  <c r="G65" i="14"/>
  <c r="F65" i="14"/>
  <c r="E65" i="14"/>
  <c r="E85" i="14"/>
  <c r="P64" i="14"/>
  <c r="O64" i="14"/>
  <c r="O84" i="14"/>
  <c r="N64" i="14"/>
  <c r="N84" i="14" s="1"/>
  <c r="M64" i="14"/>
  <c r="M84" i="14"/>
  <c r="L64" i="14"/>
  <c r="K64" i="14"/>
  <c r="J64" i="14"/>
  <c r="J84" i="14" s="1"/>
  <c r="I64" i="14"/>
  <c r="I84" i="14" s="1"/>
  <c r="H64" i="14"/>
  <c r="H84" i="14" s="1"/>
  <c r="G64" i="14"/>
  <c r="F64" i="14"/>
  <c r="E64" i="14"/>
  <c r="E84" i="14" s="1"/>
  <c r="Q62" i="14"/>
  <c r="Q61" i="14"/>
  <c r="Q59" i="14"/>
  <c r="Q58" i="14"/>
  <c r="Q56" i="14"/>
  <c r="Q55" i="14"/>
  <c r="Q53" i="14"/>
  <c r="Q5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Q39" i="14"/>
  <c r="Q38" i="14"/>
  <c r="Q36" i="14"/>
  <c r="Q35" i="14"/>
  <c r="Q33" i="14"/>
  <c r="Q32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Q25" i="14"/>
  <c r="Q24" i="14"/>
  <c r="Q22" i="14"/>
  <c r="Q28" i="14"/>
  <c r="Q21" i="14"/>
  <c r="P17" i="14"/>
  <c r="P45" i="14"/>
  <c r="O17" i="14"/>
  <c r="O45" i="14" s="1"/>
  <c r="N17" i="14"/>
  <c r="N45" i="14"/>
  <c r="M17" i="14"/>
  <c r="L17" i="14"/>
  <c r="L45" i="14"/>
  <c r="K17" i="14"/>
  <c r="K45" i="14" s="1"/>
  <c r="J17" i="14"/>
  <c r="J45" i="14"/>
  <c r="I17" i="14"/>
  <c r="H17" i="14"/>
  <c r="H45" i="14"/>
  <c r="G17" i="14"/>
  <c r="G45" i="14" s="1"/>
  <c r="F17" i="14"/>
  <c r="F45" i="14"/>
  <c r="E17" i="14"/>
  <c r="P16" i="14"/>
  <c r="P44" i="14"/>
  <c r="O16" i="14"/>
  <c r="O44" i="14" s="1"/>
  <c r="N16" i="14"/>
  <c r="N44" i="14"/>
  <c r="M16" i="14"/>
  <c r="L16" i="14"/>
  <c r="L44" i="14"/>
  <c r="K16" i="14"/>
  <c r="K44" i="14" s="1"/>
  <c r="J16" i="14"/>
  <c r="J44" i="14"/>
  <c r="I16" i="14"/>
  <c r="H16" i="14"/>
  <c r="H44" i="14"/>
  <c r="G16" i="14"/>
  <c r="G44" i="14" s="1"/>
  <c r="F16" i="14"/>
  <c r="F44" i="14"/>
  <c r="E16" i="14"/>
  <c r="Q14" i="14"/>
  <c r="Q13" i="14"/>
  <c r="Q11" i="14"/>
  <c r="Q10" i="14"/>
  <c r="Q8" i="14"/>
  <c r="Q7" i="14"/>
  <c r="F121" i="13"/>
  <c r="G121" i="13"/>
  <c r="H121" i="13"/>
  <c r="I121" i="13"/>
  <c r="J121" i="13"/>
  <c r="K121" i="13"/>
  <c r="L121" i="13"/>
  <c r="M121" i="13"/>
  <c r="N121" i="13"/>
  <c r="O121" i="13"/>
  <c r="P121" i="13"/>
  <c r="F120" i="13"/>
  <c r="G120" i="13"/>
  <c r="H120" i="13"/>
  <c r="I120" i="13"/>
  <c r="J120" i="13"/>
  <c r="K120" i="13"/>
  <c r="L120" i="13"/>
  <c r="M120" i="13"/>
  <c r="N120" i="13"/>
  <c r="O120" i="13"/>
  <c r="P120" i="13"/>
  <c r="E121" i="13"/>
  <c r="E120" i="13"/>
  <c r="Q118" i="13"/>
  <c r="Q117" i="13"/>
  <c r="P189" i="13"/>
  <c r="O189" i="13"/>
  <c r="N189" i="13"/>
  <c r="M189" i="13"/>
  <c r="L189" i="13"/>
  <c r="K189" i="13"/>
  <c r="J189" i="13"/>
  <c r="I189" i="13"/>
  <c r="H189" i="13"/>
  <c r="G189" i="13"/>
  <c r="F189" i="13"/>
  <c r="E189" i="13"/>
  <c r="P188" i="13"/>
  <c r="O188" i="13"/>
  <c r="N188" i="13"/>
  <c r="M188" i="13"/>
  <c r="L188" i="13"/>
  <c r="K188" i="13"/>
  <c r="J188" i="13"/>
  <c r="I188" i="13"/>
  <c r="H188" i="13"/>
  <c r="G188" i="13"/>
  <c r="F188" i="13"/>
  <c r="E188" i="13"/>
  <c r="Q186" i="13"/>
  <c r="Q185" i="13"/>
  <c r="Q183" i="13"/>
  <c r="Q182" i="13"/>
  <c r="Q180" i="13"/>
  <c r="Q179" i="13"/>
  <c r="Q177" i="13"/>
  <c r="Q176" i="13"/>
  <c r="Q174" i="13"/>
  <c r="Q173" i="13"/>
  <c r="Q171" i="13"/>
  <c r="Q170" i="13"/>
  <c r="Q168" i="13"/>
  <c r="Q167" i="13"/>
  <c r="Q165" i="13"/>
  <c r="Q164" i="13"/>
  <c r="Q162" i="13"/>
  <c r="Q161" i="13"/>
  <c r="Q159" i="13"/>
  <c r="Q158" i="13"/>
  <c r="Q156" i="13"/>
  <c r="Q155" i="13"/>
  <c r="Q153" i="13"/>
  <c r="Q152" i="13"/>
  <c r="Q150" i="13"/>
  <c r="Q149" i="13"/>
  <c r="Q147" i="13"/>
  <c r="Q146" i="13"/>
  <c r="Q144" i="13"/>
  <c r="Q143" i="13"/>
  <c r="P136" i="13"/>
  <c r="O136" i="13"/>
  <c r="N136" i="13"/>
  <c r="M136" i="13"/>
  <c r="L136" i="13"/>
  <c r="K136" i="13"/>
  <c r="J136" i="13"/>
  <c r="I136" i="13"/>
  <c r="H136" i="13"/>
  <c r="G136" i="13"/>
  <c r="F136" i="13"/>
  <c r="E136" i="13"/>
  <c r="P135" i="13"/>
  <c r="O135" i="13"/>
  <c r="N135" i="13"/>
  <c r="M135" i="13"/>
  <c r="L135" i="13"/>
  <c r="K135" i="13"/>
  <c r="J135" i="13"/>
  <c r="I135" i="13"/>
  <c r="H135" i="13"/>
  <c r="G135" i="13"/>
  <c r="F135" i="13"/>
  <c r="E135" i="13"/>
  <c r="Q133" i="13"/>
  <c r="Q132" i="13"/>
  <c r="Q135" i="13" s="1"/>
  <c r="Q130" i="13"/>
  <c r="Q129" i="13"/>
  <c r="Q127" i="13"/>
  <c r="Q126" i="13"/>
  <c r="Q115" i="13"/>
  <c r="Q114" i="13"/>
  <c r="Q112" i="13"/>
  <c r="Q111" i="13"/>
  <c r="Q109" i="13"/>
  <c r="Q108" i="13"/>
  <c r="Q106" i="13"/>
  <c r="Q121" i="13" s="1"/>
  <c r="Q105" i="13"/>
  <c r="Q120" i="13" s="1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Q99" i="13"/>
  <c r="Q98" i="13"/>
  <c r="Q96" i="13"/>
  <c r="Q95" i="13"/>
  <c r="Q93" i="13"/>
  <c r="Q92" i="13"/>
  <c r="Q101" i="13" s="1"/>
  <c r="P82" i="13"/>
  <c r="O82" i="13"/>
  <c r="N82" i="13"/>
  <c r="M82" i="13"/>
  <c r="L82" i="13"/>
  <c r="K82" i="13"/>
  <c r="J82" i="13"/>
  <c r="I82" i="13"/>
  <c r="H82" i="13"/>
  <c r="G82" i="13"/>
  <c r="F82" i="13"/>
  <c r="E82" i="13"/>
  <c r="P81" i="13"/>
  <c r="O81" i="13"/>
  <c r="N81" i="13"/>
  <c r="M81" i="13"/>
  <c r="L81" i="13"/>
  <c r="K81" i="13"/>
  <c r="K84" i="13" s="1"/>
  <c r="J81" i="13"/>
  <c r="I81" i="13"/>
  <c r="H81" i="13"/>
  <c r="G81" i="13"/>
  <c r="F81" i="13"/>
  <c r="E81" i="13"/>
  <c r="Q79" i="13"/>
  <c r="Q78" i="13"/>
  <c r="Q76" i="13"/>
  <c r="Q75" i="13"/>
  <c r="Q73" i="13"/>
  <c r="Q72" i="13"/>
  <c r="Q70" i="13"/>
  <c r="Q69" i="13"/>
  <c r="P65" i="13"/>
  <c r="O65" i="13"/>
  <c r="N65" i="13"/>
  <c r="N85" i="13" s="1"/>
  <c r="M65" i="13"/>
  <c r="L65" i="13"/>
  <c r="L85" i="13" s="1"/>
  <c r="K65" i="13"/>
  <c r="J65" i="13"/>
  <c r="J85" i="13" s="1"/>
  <c r="I65" i="13"/>
  <c r="H65" i="13"/>
  <c r="G65" i="13"/>
  <c r="F65" i="13"/>
  <c r="E65" i="13"/>
  <c r="P64" i="13"/>
  <c r="P84" i="13" s="1"/>
  <c r="O64" i="13"/>
  <c r="O84" i="13" s="1"/>
  <c r="N64" i="13"/>
  <c r="M64" i="13"/>
  <c r="L64" i="13"/>
  <c r="L84" i="13"/>
  <c r="K64" i="13"/>
  <c r="J64" i="13"/>
  <c r="I64" i="13"/>
  <c r="H64" i="13"/>
  <c r="G64" i="13"/>
  <c r="G84" i="13" s="1"/>
  <c r="F64" i="13"/>
  <c r="F84" i="13" s="1"/>
  <c r="E64" i="13"/>
  <c r="Q62" i="13"/>
  <c r="Q61" i="13"/>
  <c r="Q59" i="13"/>
  <c r="Q58" i="13"/>
  <c r="Q56" i="13"/>
  <c r="Q55" i="13"/>
  <c r="Q53" i="13"/>
  <c r="Q5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Q39" i="13"/>
  <c r="Q38" i="13"/>
  <c r="Q36" i="13"/>
  <c r="Q42" i="13" s="1"/>
  <c r="Q35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P30" i="13"/>
  <c r="P44" i="13" s="1"/>
  <c r="O30" i="13"/>
  <c r="N30" i="13"/>
  <c r="M30" i="13"/>
  <c r="L30" i="13"/>
  <c r="K30" i="13"/>
  <c r="J30" i="13"/>
  <c r="I30" i="13"/>
  <c r="H30" i="13"/>
  <c r="G30" i="13"/>
  <c r="F30" i="13"/>
  <c r="E30" i="13"/>
  <c r="Q28" i="13"/>
  <c r="Q27" i="13"/>
  <c r="Q25" i="13"/>
  <c r="Q24" i="13"/>
  <c r="Q22" i="13"/>
  <c r="Q31" i="13" s="1"/>
  <c r="Q21" i="13"/>
  <c r="P17" i="13"/>
  <c r="P45" i="13" s="1"/>
  <c r="O17" i="13"/>
  <c r="N17" i="13"/>
  <c r="N45" i="13" s="1"/>
  <c r="M17" i="13"/>
  <c r="M45" i="13" s="1"/>
  <c r="L17" i="13"/>
  <c r="K17" i="13"/>
  <c r="J17" i="13"/>
  <c r="I17" i="13"/>
  <c r="H17" i="13"/>
  <c r="G17" i="13"/>
  <c r="F17" i="13"/>
  <c r="E17" i="13"/>
  <c r="P16" i="13"/>
  <c r="O16" i="13"/>
  <c r="N16" i="13"/>
  <c r="M16" i="13"/>
  <c r="L16" i="13"/>
  <c r="L44" i="13" s="1"/>
  <c r="K16" i="13"/>
  <c r="J16" i="13"/>
  <c r="I16" i="13"/>
  <c r="I44" i="13" s="1"/>
  <c r="H16" i="13"/>
  <c r="H44" i="13" s="1"/>
  <c r="G16" i="13"/>
  <c r="F16" i="13"/>
  <c r="F44" i="13" s="1"/>
  <c r="E16" i="13"/>
  <c r="Q14" i="13"/>
  <c r="Q13" i="13"/>
  <c r="Q11" i="13"/>
  <c r="Q10" i="13"/>
  <c r="Q8" i="13"/>
  <c r="Q7" i="13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Q183" i="12"/>
  <c r="Q182" i="12"/>
  <c r="Q180" i="12"/>
  <c r="Q179" i="12"/>
  <c r="Q177" i="12"/>
  <c r="Q176" i="12"/>
  <c r="Q174" i="12"/>
  <c r="Q173" i="12"/>
  <c r="Q171" i="12"/>
  <c r="Q170" i="12"/>
  <c r="Q168" i="12"/>
  <c r="Q167" i="12"/>
  <c r="Q165" i="12"/>
  <c r="Q164" i="12"/>
  <c r="Q162" i="12"/>
  <c r="Q161" i="12"/>
  <c r="Q159" i="12"/>
  <c r="Q158" i="12"/>
  <c r="Q156" i="12"/>
  <c r="Q155" i="12"/>
  <c r="Q153" i="12"/>
  <c r="Q152" i="12"/>
  <c r="Q150" i="12"/>
  <c r="Q149" i="12"/>
  <c r="Q147" i="12"/>
  <c r="Q146" i="12"/>
  <c r="Q144" i="12"/>
  <c r="Q143" i="12"/>
  <c r="Q141" i="12"/>
  <c r="Q140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Q130" i="12"/>
  <c r="Q129" i="12"/>
  <c r="Q127" i="12"/>
  <c r="Q126" i="12"/>
  <c r="Q124" i="12"/>
  <c r="Q123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Q115" i="12"/>
  <c r="Q114" i="12"/>
  <c r="Q112" i="12"/>
  <c r="Q111" i="12"/>
  <c r="Q109" i="12"/>
  <c r="Q108" i="12"/>
  <c r="Q106" i="12"/>
  <c r="Q105" i="12"/>
  <c r="Q117" i="12" s="1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Q99" i="12"/>
  <c r="Q98" i="12"/>
  <c r="Q96" i="12"/>
  <c r="Q95" i="12"/>
  <c r="Q93" i="12"/>
  <c r="Q9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Q79" i="12"/>
  <c r="Q78" i="12"/>
  <c r="Q76" i="12"/>
  <c r="Q75" i="12"/>
  <c r="Q73" i="12"/>
  <c r="Q72" i="12"/>
  <c r="Q70" i="12"/>
  <c r="Q82" i="12" s="1"/>
  <c r="Q69" i="12"/>
  <c r="P65" i="12"/>
  <c r="O65" i="12"/>
  <c r="O85" i="12" s="1"/>
  <c r="N65" i="12"/>
  <c r="M65" i="12"/>
  <c r="M85" i="12" s="1"/>
  <c r="L65" i="12"/>
  <c r="L85" i="12" s="1"/>
  <c r="K65" i="12"/>
  <c r="J65" i="12"/>
  <c r="I65" i="12"/>
  <c r="I85" i="12" s="1"/>
  <c r="H65" i="12"/>
  <c r="G65" i="12"/>
  <c r="G85" i="12" s="1"/>
  <c r="F65" i="12"/>
  <c r="F85" i="12" s="1"/>
  <c r="E65" i="12"/>
  <c r="P64" i="12"/>
  <c r="O64" i="12"/>
  <c r="O84" i="12" s="1"/>
  <c r="N64" i="12"/>
  <c r="M64" i="12"/>
  <c r="M84" i="12" s="1"/>
  <c r="L64" i="12"/>
  <c r="L84" i="12" s="1"/>
  <c r="K64" i="12"/>
  <c r="J64" i="12"/>
  <c r="I64" i="12"/>
  <c r="I84" i="12" s="1"/>
  <c r="H64" i="12"/>
  <c r="G64" i="12"/>
  <c r="G84" i="12" s="1"/>
  <c r="F64" i="12"/>
  <c r="F84" i="12" s="1"/>
  <c r="E64" i="12"/>
  <c r="Q62" i="12"/>
  <c r="Q61" i="12"/>
  <c r="Q59" i="12"/>
  <c r="Q58" i="12"/>
  <c r="Q56" i="12"/>
  <c r="Q55" i="12"/>
  <c r="Q53" i="12"/>
  <c r="Q5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Q39" i="12"/>
  <c r="Q38" i="12"/>
  <c r="Q36" i="12"/>
  <c r="Q35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Q28" i="12"/>
  <c r="Q27" i="12"/>
  <c r="Q25" i="12"/>
  <c r="Q24" i="12"/>
  <c r="Q22" i="12"/>
  <c r="Q21" i="12"/>
  <c r="P17" i="12"/>
  <c r="O17" i="12"/>
  <c r="N17" i="12"/>
  <c r="M17" i="12"/>
  <c r="M45" i="12" s="1"/>
  <c r="L17" i="12"/>
  <c r="K17" i="12"/>
  <c r="K45" i="12" s="1"/>
  <c r="J17" i="12"/>
  <c r="I17" i="12"/>
  <c r="H17" i="12"/>
  <c r="H45" i="12" s="1"/>
  <c r="G17" i="12"/>
  <c r="G45" i="12" s="1"/>
  <c r="F17" i="12"/>
  <c r="E17" i="12"/>
  <c r="E45" i="12" s="1"/>
  <c r="P16" i="12"/>
  <c r="O16" i="12"/>
  <c r="N16" i="12"/>
  <c r="M16" i="12"/>
  <c r="M44" i="12" s="1"/>
  <c r="L16" i="12"/>
  <c r="K16" i="12"/>
  <c r="K44" i="12" s="1"/>
  <c r="J16" i="12"/>
  <c r="I16" i="12"/>
  <c r="H16" i="12"/>
  <c r="H44" i="12" s="1"/>
  <c r="G16" i="12"/>
  <c r="G44" i="12" s="1"/>
  <c r="F16" i="12"/>
  <c r="E16" i="12"/>
  <c r="E44" i="12" s="1"/>
  <c r="Q14" i="12"/>
  <c r="Q13" i="12"/>
  <c r="Q11" i="12"/>
  <c r="Q10" i="12"/>
  <c r="Q8" i="12"/>
  <c r="Q7" i="12"/>
  <c r="P189" i="11"/>
  <c r="O189" i="11"/>
  <c r="N189" i="11"/>
  <c r="M189" i="11"/>
  <c r="L189" i="11"/>
  <c r="K189" i="11"/>
  <c r="J189" i="11"/>
  <c r="I189" i="11"/>
  <c r="H189" i="11"/>
  <c r="G189" i="11"/>
  <c r="F189" i="11"/>
  <c r="E189" i="11"/>
  <c r="P188" i="11"/>
  <c r="O188" i="11"/>
  <c r="N188" i="11"/>
  <c r="M188" i="11"/>
  <c r="L188" i="11"/>
  <c r="K188" i="11"/>
  <c r="J188" i="11"/>
  <c r="I188" i="11"/>
  <c r="H188" i="11"/>
  <c r="G188" i="11"/>
  <c r="F188" i="11"/>
  <c r="E188" i="11"/>
  <c r="Q186" i="11"/>
  <c r="Q185" i="11"/>
  <c r="Q183" i="11"/>
  <c r="Q182" i="11"/>
  <c r="Q180" i="11"/>
  <c r="Q179" i="11"/>
  <c r="Q177" i="11"/>
  <c r="Q176" i="11"/>
  <c r="Q174" i="11"/>
  <c r="Q173" i="11"/>
  <c r="Q171" i="11"/>
  <c r="Q170" i="11"/>
  <c r="Q168" i="11"/>
  <c r="Q167" i="11"/>
  <c r="Q165" i="11"/>
  <c r="Q164" i="11"/>
  <c r="Q162" i="11"/>
  <c r="Q161" i="11"/>
  <c r="Q159" i="11"/>
  <c r="Q158" i="11"/>
  <c r="Q156" i="11"/>
  <c r="Q155" i="11"/>
  <c r="Q153" i="11"/>
  <c r="Q152" i="11"/>
  <c r="Q150" i="11"/>
  <c r="Q149" i="11"/>
  <c r="Q147" i="11"/>
  <c r="Q146" i="11"/>
  <c r="Q144" i="11"/>
  <c r="Q143" i="11"/>
  <c r="Q141" i="11"/>
  <c r="Q140" i="11"/>
  <c r="Q188" i="11" s="1"/>
  <c r="P133" i="11"/>
  <c r="O133" i="11"/>
  <c r="N133" i="11"/>
  <c r="M133" i="11"/>
  <c r="L133" i="11"/>
  <c r="K133" i="11"/>
  <c r="J133" i="11"/>
  <c r="I133" i="11"/>
  <c r="H133" i="11"/>
  <c r="G133" i="11"/>
  <c r="F133" i="11"/>
  <c r="E133" i="11"/>
  <c r="P132" i="11"/>
  <c r="O132" i="11"/>
  <c r="N132" i="11"/>
  <c r="M132" i="11"/>
  <c r="L132" i="11"/>
  <c r="K132" i="11"/>
  <c r="J132" i="11"/>
  <c r="I132" i="11"/>
  <c r="H132" i="11"/>
  <c r="G132" i="11"/>
  <c r="F132" i="11"/>
  <c r="E132" i="11"/>
  <c r="Q130" i="11"/>
  <c r="Q129" i="11"/>
  <c r="Q127" i="11"/>
  <c r="Q126" i="11"/>
  <c r="Q124" i="11"/>
  <c r="Q123" i="11"/>
  <c r="Q132" i="11" s="1"/>
  <c r="P118" i="11"/>
  <c r="O118" i="11"/>
  <c r="N118" i="11"/>
  <c r="M118" i="11"/>
  <c r="L118" i="11"/>
  <c r="K118" i="11"/>
  <c r="J118" i="11"/>
  <c r="I118" i="11"/>
  <c r="H118" i="11"/>
  <c r="G118" i="11"/>
  <c r="F118" i="11"/>
  <c r="E118" i="11"/>
  <c r="P117" i="11"/>
  <c r="O117" i="11"/>
  <c r="N117" i="11"/>
  <c r="M117" i="11"/>
  <c r="L117" i="11"/>
  <c r="K117" i="11"/>
  <c r="J117" i="11"/>
  <c r="I117" i="11"/>
  <c r="H117" i="11"/>
  <c r="G117" i="11"/>
  <c r="F117" i="11"/>
  <c r="E117" i="11"/>
  <c r="Q115" i="11"/>
  <c r="Q114" i="11"/>
  <c r="Q112" i="11"/>
  <c r="Q111" i="11"/>
  <c r="Q109" i="11"/>
  <c r="Q108" i="11"/>
  <c r="Q106" i="11"/>
  <c r="Q105" i="11"/>
  <c r="P102" i="11"/>
  <c r="O102" i="11"/>
  <c r="N102" i="11"/>
  <c r="M102" i="11"/>
  <c r="L102" i="11"/>
  <c r="K102" i="11"/>
  <c r="J102" i="11"/>
  <c r="I102" i="11"/>
  <c r="H102" i="11"/>
  <c r="G102" i="11"/>
  <c r="F102" i="11"/>
  <c r="E102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Q99" i="11"/>
  <c r="Q98" i="11"/>
  <c r="Q96" i="11"/>
  <c r="Q95" i="11"/>
  <c r="Q101" i="11" s="1"/>
  <c r="P85" i="11"/>
  <c r="O85" i="11"/>
  <c r="N85" i="11"/>
  <c r="M85" i="11"/>
  <c r="L85" i="11"/>
  <c r="K85" i="11"/>
  <c r="J85" i="11"/>
  <c r="I85" i="11"/>
  <c r="H85" i="11"/>
  <c r="G85" i="11"/>
  <c r="F85" i="11"/>
  <c r="E85" i="11"/>
  <c r="P84" i="11"/>
  <c r="O84" i="11"/>
  <c r="N84" i="11"/>
  <c r="M84" i="11"/>
  <c r="L84" i="11"/>
  <c r="K84" i="11"/>
  <c r="J84" i="11"/>
  <c r="I84" i="11"/>
  <c r="H84" i="11"/>
  <c r="G84" i="11"/>
  <c r="F84" i="11"/>
  <c r="E84" i="11"/>
  <c r="Q82" i="11"/>
  <c r="Q81" i="11"/>
  <c r="Q79" i="11"/>
  <c r="Q78" i="11"/>
  <c r="Q76" i="11"/>
  <c r="Q75" i="11"/>
  <c r="Q73" i="11"/>
  <c r="Q72" i="11"/>
  <c r="P68" i="11"/>
  <c r="P88" i="11" s="1"/>
  <c r="O68" i="11"/>
  <c r="O88" i="11" s="1"/>
  <c r="N68" i="11"/>
  <c r="M68" i="11"/>
  <c r="M88" i="11" s="1"/>
  <c r="L68" i="11"/>
  <c r="L88" i="11" s="1"/>
  <c r="K68" i="11"/>
  <c r="J68" i="11"/>
  <c r="J88" i="11" s="1"/>
  <c r="I68" i="11"/>
  <c r="I88" i="11" s="1"/>
  <c r="H68" i="11"/>
  <c r="G68" i="11"/>
  <c r="G88" i="11" s="1"/>
  <c r="F68" i="11"/>
  <c r="F88" i="11" s="1"/>
  <c r="E68" i="11"/>
  <c r="P67" i="11"/>
  <c r="P87" i="11" s="1"/>
  <c r="O67" i="11"/>
  <c r="O87" i="11" s="1"/>
  <c r="N67" i="11"/>
  <c r="M67" i="11"/>
  <c r="M87" i="11" s="1"/>
  <c r="L67" i="11"/>
  <c r="L87" i="11" s="1"/>
  <c r="K67" i="11"/>
  <c r="J67" i="11"/>
  <c r="J87" i="11" s="1"/>
  <c r="I67" i="11"/>
  <c r="I87" i="11" s="1"/>
  <c r="H67" i="11"/>
  <c r="G67" i="11"/>
  <c r="G87" i="11" s="1"/>
  <c r="F67" i="11"/>
  <c r="F87" i="11" s="1"/>
  <c r="E67" i="11"/>
  <c r="Q65" i="11"/>
  <c r="Q64" i="11"/>
  <c r="Q62" i="11"/>
  <c r="Q61" i="11"/>
  <c r="Q67" i="11" s="1"/>
  <c r="Q59" i="11"/>
  <c r="Q58" i="11"/>
  <c r="Q56" i="11"/>
  <c r="Q68" i="11" s="1"/>
  <c r="Q5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Q42" i="11"/>
  <c r="Q45" i="11" s="1"/>
  <c r="Q41" i="11"/>
  <c r="Q39" i="11"/>
  <c r="Q38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Q31" i="11"/>
  <c r="Q30" i="11"/>
  <c r="Q28" i="11"/>
  <c r="Q27" i="11"/>
  <c r="Q25" i="11"/>
  <c r="Q34" i="11" s="1"/>
  <c r="Q24" i="11"/>
  <c r="P20" i="11"/>
  <c r="O20" i="11"/>
  <c r="O48" i="11" s="1"/>
  <c r="N20" i="11"/>
  <c r="N48" i="11" s="1"/>
  <c r="M20" i="11"/>
  <c r="L20" i="11"/>
  <c r="L48" i="11" s="1"/>
  <c r="K20" i="11"/>
  <c r="K48" i="11" s="1"/>
  <c r="J20" i="11"/>
  <c r="I20" i="11"/>
  <c r="H20" i="11"/>
  <c r="H48" i="11" s="1"/>
  <c r="P19" i="11"/>
  <c r="O19" i="11"/>
  <c r="N19" i="11"/>
  <c r="M19" i="11"/>
  <c r="L19" i="11"/>
  <c r="L47" i="11" s="1"/>
  <c r="K19" i="11"/>
  <c r="K47" i="11" s="1"/>
  <c r="J19" i="11"/>
  <c r="I19" i="11"/>
  <c r="H19" i="11"/>
  <c r="Q17" i="11"/>
  <c r="Q16" i="11"/>
  <c r="Q14" i="11"/>
  <c r="Q13" i="11"/>
  <c r="Q11" i="11"/>
  <c r="Q10" i="11"/>
  <c r="G8" i="11"/>
  <c r="G20" i="11" s="1"/>
  <c r="F8" i="11"/>
  <c r="F20" i="11" s="1"/>
  <c r="F48" i="11" s="1"/>
  <c r="E8" i="11"/>
  <c r="G7" i="11"/>
  <c r="G19" i="11" s="1"/>
  <c r="F7" i="11"/>
  <c r="F19" i="11" s="1"/>
  <c r="F47" i="11" s="1"/>
  <c r="E7" i="11"/>
  <c r="E19" i="11" s="1"/>
  <c r="E47" i="11"/>
  <c r="Q177" i="10"/>
  <c r="P177" i="10"/>
  <c r="O177" i="10"/>
  <c r="N177" i="10"/>
  <c r="M177" i="10"/>
  <c r="L177" i="10"/>
  <c r="K177" i="10"/>
  <c r="J177" i="10"/>
  <c r="I177" i="10"/>
  <c r="H177" i="10"/>
  <c r="G177" i="10"/>
  <c r="F177" i="10"/>
  <c r="Q176" i="10"/>
  <c r="P176" i="10"/>
  <c r="O176" i="10"/>
  <c r="N176" i="10"/>
  <c r="M176" i="10"/>
  <c r="L176" i="10"/>
  <c r="K176" i="10"/>
  <c r="J176" i="10"/>
  <c r="I176" i="10"/>
  <c r="H176" i="10"/>
  <c r="G176" i="10"/>
  <c r="F176" i="10"/>
  <c r="R174" i="10"/>
  <c r="R173" i="10"/>
  <c r="R171" i="10"/>
  <c r="R170" i="10"/>
  <c r="R168" i="10"/>
  <c r="R167" i="10"/>
  <c r="R165" i="10"/>
  <c r="R164" i="10"/>
  <c r="R162" i="10"/>
  <c r="R161" i="10"/>
  <c r="R159" i="10"/>
  <c r="R158" i="10"/>
  <c r="R156" i="10"/>
  <c r="R155" i="10"/>
  <c r="R153" i="10"/>
  <c r="R152" i="10"/>
  <c r="R150" i="10"/>
  <c r="R149" i="10"/>
  <c r="R147" i="10"/>
  <c r="R146" i="10"/>
  <c r="R144" i="10"/>
  <c r="R143" i="10"/>
  <c r="R176" i="10"/>
  <c r="Q136" i="10"/>
  <c r="P136" i="10"/>
  <c r="O136" i="10"/>
  <c r="N136" i="10"/>
  <c r="M136" i="10"/>
  <c r="L136" i="10"/>
  <c r="K136" i="10"/>
  <c r="J136" i="10"/>
  <c r="I136" i="10"/>
  <c r="H136" i="10"/>
  <c r="G136" i="10"/>
  <c r="F136" i="10"/>
  <c r="Q135" i="10"/>
  <c r="P135" i="10"/>
  <c r="O135" i="10"/>
  <c r="N135" i="10"/>
  <c r="M135" i="10"/>
  <c r="L135" i="10"/>
  <c r="K135" i="10"/>
  <c r="J135" i="10"/>
  <c r="I135" i="10"/>
  <c r="H135" i="10"/>
  <c r="G135" i="10"/>
  <c r="F135" i="10"/>
  <c r="R133" i="10"/>
  <c r="R132" i="10"/>
  <c r="R130" i="10"/>
  <c r="R129" i="10"/>
  <c r="R127" i="10"/>
  <c r="R136" i="10"/>
  <c r="R126" i="10"/>
  <c r="R135" i="10" s="1"/>
  <c r="Q121" i="10"/>
  <c r="P121" i="10"/>
  <c r="O121" i="10"/>
  <c r="N121" i="10"/>
  <c r="M121" i="10"/>
  <c r="L121" i="10"/>
  <c r="K121" i="10"/>
  <c r="J121" i="10"/>
  <c r="I121" i="10"/>
  <c r="H121" i="10"/>
  <c r="G121" i="10"/>
  <c r="F121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R118" i="10"/>
  <c r="R117" i="10"/>
  <c r="R115" i="10"/>
  <c r="R114" i="10"/>
  <c r="R120" i="10" s="1"/>
  <c r="R112" i="10"/>
  <c r="R111" i="10"/>
  <c r="R109" i="10"/>
  <c r="R108" i="10"/>
  <c r="Q105" i="10"/>
  <c r="P105" i="10"/>
  <c r="O105" i="10"/>
  <c r="N105" i="10"/>
  <c r="M105" i="10"/>
  <c r="L105" i="10"/>
  <c r="K105" i="10"/>
  <c r="J105" i="10"/>
  <c r="I105" i="10"/>
  <c r="H105" i="10"/>
  <c r="G105" i="10"/>
  <c r="F105" i="10"/>
  <c r="Q104" i="10"/>
  <c r="P104" i="10"/>
  <c r="O104" i="10"/>
  <c r="N104" i="10"/>
  <c r="M104" i="10"/>
  <c r="L104" i="10"/>
  <c r="K104" i="10"/>
  <c r="J104" i="10"/>
  <c r="I104" i="10"/>
  <c r="H104" i="10"/>
  <c r="G104" i="10"/>
  <c r="F104" i="10"/>
  <c r="R102" i="10"/>
  <c r="R101" i="10"/>
  <c r="R99" i="10"/>
  <c r="R105" i="10"/>
  <c r="R98" i="10"/>
  <c r="R104" i="10" s="1"/>
  <c r="Q88" i="10"/>
  <c r="P88" i="10"/>
  <c r="O88" i="10"/>
  <c r="N88" i="10"/>
  <c r="N91" i="10" s="1"/>
  <c r="M88" i="10"/>
  <c r="L88" i="10"/>
  <c r="K88" i="10"/>
  <c r="J88" i="10"/>
  <c r="J91" i="10" s="1"/>
  <c r="I88" i="10"/>
  <c r="H88" i="10"/>
  <c r="G88" i="10"/>
  <c r="F88" i="10"/>
  <c r="Q87" i="10"/>
  <c r="P87" i="10"/>
  <c r="O87" i="10"/>
  <c r="N87" i="10"/>
  <c r="N90" i="10" s="1"/>
  <c r="M87" i="10"/>
  <c r="L87" i="10"/>
  <c r="K87" i="10"/>
  <c r="J87" i="10"/>
  <c r="I87" i="10"/>
  <c r="H87" i="10"/>
  <c r="G87" i="10"/>
  <c r="F87" i="10"/>
  <c r="F90" i="10" s="1"/>
  <c r="R85" i="10"/>
  <c r="R84" i="10"/>
  <c r="R82" i="10"/>
  <c r="R81" i="10"/>
  <c r="R87" i="10" s="1"/>
  <c r="R79" i="10"/>
  <c r="R78" i="10"/>
  <c r="R76" i="10"/>
  <c r="R88" i="10" s="1"/>
  <c r="R75" i="10"/>
  <c r="Q71" i="10"/>
  <c r="Q91" i="10" s="1"/>
  <c r="P71" i="10"/>
  <c r="P91" i="10"/>
  <c r="O71" i="10"/>
  <c r="O91" i="10" s="1"/>
  <c r="N71" i="10"/>
  <c r="M71" i="10"/>
  <c r="M91" i="10" s="1"/>
  <c r="L71" i="10"/>
  <c r="L91" i="10" s="1"/>
  <c r="K71" i="10"/>
  <c r="K91" i="10"/>
  <c r="J71" i="10"/>
  <c r="I71" i="10"/>
  <c r="I91" i="10"/>
  <c r="H71" i="10"/>
  <c r="G71" i="10"/>
  <c r="G91" i="10" s="1"/>
  <c r="F71" i="10"/>
  <c r="Q70" i="10"/>
  <c r="Q90" i="10"/>
  <c r="P70" i="10"/>
  <c r="P90" i="10"/>
  <c r="O70" i="10"/>
  <c r="O90" i="10" s="1"/>
  <c r="N70" i="10"/>
  <c r="M70" i="10"/>
  <c r="M90" i="10" s="1"/>
  <c r="L70" i="10"/>
  <c r="L90" i="10" s="1"/>
  <c r="K70" i="10"/>
  <c r="K90" i="10"/>
  <c r="J70" i="10"/>
  <c r="I70" i="10"/>
  <c r="I90" i="10"/>
  <c r="H70" i="10"/>
  <c r="G70" i="10"/>
  <c r="G90" i="10" s="1"/>
  <c r="F70" i="10"/>
  <c r="R68" i="10"/>
  <c r="R67" i="10"/>
  <c r="R65" i="10"/>
  <c r="R64" i="10"/>
  <c r="R62" i="10"/>
  <c r="R61" i="10"/>
  <c r="R59" i="10"/>
  <c r="R5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R45" i="10"/>
  <c r="R44" i="10"/>
  <c r="R42" i="10"/>
  <c r="R48" i="10"/>
  <c r="R41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R34" i="10"/>
  <c r="R33" i="10"/>
  <c r="R31" i="10"/>
  <c r="R37" i="10"/>
  <c r="R30" i="10"/>
  <c r="R28" i="10"/>
  <c r="R27" i="10"/>
  <c r="Q23" i="10"/>
  <c r="Q51" i="10" s="1"/>
  <c r="P23" i="10"/>
  <c r="O23" i="10"/>
  <c r="O51" i="10" s="1"/>
  <c r="N23" i="10"/>
  <c r="M23" i="10"/>
  <c r="M51" i="10" s="1"/>
  <c r="L23" i="10"/>
  <c r="K23" i="10"/>
  <c r="K51" i="10" s="1"/>
  <c r="J23" i="10"/>
  <c r="I23" i="10"/>
  <c r="I51" i="10" s="1"/>
  <c r="H23" i="10"/>
  <c r="G23" i="10"/>
  <c r="G51" i="10" s="1"/>
  <c r="F23" i="10"/>
  <c r="Q22" i="10"/>
  <c r="Q50" i="10" s="1"/>
  <c r="P22" i="10"/>
  <c r="O22" i="10"/>
  <c r="O50" i="10" s="1"/>
  <c r="N22" i="10"/>
  <c r="M22" i="10"/>
  <c r="M50" i="10" s="1"/>
  <c r="L22" i="10"/>
  <c r="K22" i="10"/>
  <c r="K50" i="10" s="1"/>
  <c r="J22" i="10"/>
  <c r="I22" i="10"/>
  <c r="I50" i="10" s="1"/>
  <c r="H22" i="10"/>
  <c r="G22" i="10"/>
  <c r="G50" i="10" s="1"/>
  <c r="F22" i="10"/>
  <c r="R20" i="10"/>
  <c r="R19" i="10"/>
  <c r="R17" i="10"/>
  <c r="R16" i="10"/>
  <c r="R14" i="10"/>
  <c r="R13" i="10"/>
  <c r="R11" i="10"/>
  <c r="R10" i="10"/>
  <c r="R8" i="10"/>
  <c r="R7" i="10"/>
  <c r="S7" i="9"/>
  <c r="S8" i="9"/>
  <c r="S10" i="9"/>
  <c r="S11" i="9"/>
  <c r="S13" i="9"/>
  <c r="S14" i="9"/>
  <c r="S23" i="9" s="1"/>
  <c r="S16" i="9"/>
  <c r="S17" i="9"/>
  <c r="S19" i="9"/>
  <c r="S20" i="9"/>
  <c r="G22" i="9"/>
  <c r="H22" i="9"/>
  <c r="I22" i="9"/>
  <c r="I50" i="9" s="1"/>
  <c r="J22" i="9"/>
  <c r="K22" i="9"/>
  <c r="K50" i="9" s="1"/>
  <c r="L22" i="9"/>
  <c r="M22" i="9"/>
  <c r="N22" i="9"/>
  <c r="O22" i="9"/>
  <c r="O50" i="9" s="1"/>
  <c r="P22" i="9"/>
  <c r="Q22" i="9"/>
  <c r="Q50" i="9" s="1"/>
  <c r="R22" i="9"/>
  <c r="R50" i="9" s="1"/>
  <c r="G23" i="9"/>
  <c r="H23" i="9"/>
  <c r="I23" i="9"/>
  <c r="J23" i="9"/>
  <c r="K23" i="9"/>
  <c r="L23" i="9"/>
  <c r="M23" i="9"/>
  <c r="N23" i="9"/>
  <c r="O23" i="9"/>
  <c r="P23" i="9"/>
  <c r="Q23" i="9"/>
  <c r="R23" i="9"/>
  <c r="S27" i="9"/>
  <c r="S36" i="9"/>
  <c r="S28" i="9"/>
  <c r="S30" i="9"/>
  <c r="S31" i="9"/>
  <c r="S33" i="9"/>
  <c r="S34" i="9"/>
  <c r="G36" i="9"/>
  <c r="G50" i="9" s="1"/>
  <c r="H36" i="9"/>
  <c r="I36" i="9"/>
  <c r="J36" i="9"/>
  <c r="J50" i="9" s="1"/>
  <c r="K36" i="9"/>
  <c r="L36" i="9"/>
  <c r="M36" i="9"/>
  <c r="N36" i="9"/>
  <c r="O36" i="9"/>
  <c r="P36" i="9"/>
  <c r="P50" i="9" s="1"/>
  <c r="Q36" i="9"/>
  <c r="R36" i="9"/>
  <c r="G37" i="9"/>
  <c r="H37" i="9"/>
  <c r="I37" i="9"/>
  <c r="J37" i="9"/>
  <c r="K37" i="9"/>
  <c r="L37" i="9"/>
  <c r="M37" i="9"/>
  <c r="M51" i="9" s="1"/>
  <c r="N37" i="9"/>
  <c r="O37" i="9"/>
  <c r="P37" i="9"/>
  <c r="Q37" i="9"/>
  <c r="R37" i="9"/>
  <c r="S41" i="9"/>
  <c r="S47" i="9" s="1"/>
  <c r="S42" i="9"/>
  <c r="S44" i="9"/>
  <c r="S45" i="9"/>
  <c r="S48" i="9" s="1"/>
  <c r="G47" i="9"/>
  <c r="H47" i="9"/>
  <c r="H50" i="9" s="1"/>
  <c r="I47" i="9"/>
  <c r="J47" i="9"/>
  <c r="K47" i="9"/>
  <c r="L47" i="9"/>
  <c r="L50" i="9"/>
  <c r="M47" i="9"/>
  <c r="N47" i="9"/>
  <c r="O47" i="9"/>
  <c r="P47" i="9"/>
  <c r="Q47" i="9"/>
  <c r="R47" i="9"/>
  <c r="G48" i="9"/>
  <c r="H48" i="9"/>
  <c r="I48" i="9"/>
  <c r="I51" i="9" s="1"/>
  <c r="J48" i="9"/>
  <c r="K48" i="9"/>
  <c r="K51" i="9" s="1"/>
  <c r="L48" i="9"/>
  <c r="M48" i="9"/>
  <c r="N48" i="9"/>
  <c r="O48" i="9"/>
  <c r="O51" i="9" s="1"/>
  <c r="P48" i="9"/>
  <c r="Q48" i="9"/>
  <c r="R48" i="9"/>
  <c r="S58" i="9"/>
  <c r="S59" i="9"/>
  <c r="S61" i="9"/>
  <c r="S62" i="9"/>
  <c r="S64" i="9"/>
  <c r="S65" i="9"/>
  <c r="S67" i="9"/>
  <c r="S68" i="9"/>
  <c r="G70" i="9"/>
  <c r="H70" i="9"/>
  <c r="H90" i="9" s="1"/>
  <c r="I70" i="9"/>
  <c r="J70" i="9"/>
  <c r="K70" i="9"/>
  <c r="L70" i="9"/>
  <c r="L90" i="9" s="1"/>
  <c r="M70" i="9"/>
  <c r="N70" i="9"/>
  <c r="O70" i="9"/>
  <c r="P70" i="9"/>
  <c r="Q70" i="9"/>
  <c r="R70" i="9"/>
  <c r="R90" i="9" s="1"/>
  <c r="G71" i="9"/>
  <c r="G91" i="9" s="1"/>
  <c r="H71" i="9"/>
  <c r="I71" i="9"/>
  <c r="J71" i="9"/>
  <c r="K71" i="9"/>
  <c r="K91" i="9" s="1"/>
  <c r="L71" i="9"/>
  <c r="M71" i="9"/>
  <c r="M91" i="9" s="1"/>
  <c r="N71" i="9"/>
  <c r="O71" i="9"/>
  <c r="P71" i="9"/>
  <c r="Q71" i="9"/>
  <c r="Q91" i="9" s="1"/>
  <c r="R71" i="9"/>
  <c r="S75" i="9"/>
  <c r="S76" i="9"/>
  <c r="S78" i="9"/>
  <c r="S87" i="9" s="1"/>
  <c r="S79" i="9"/>
  <c r="S81" i="9"/>
  <c r="S82" i="9"/>
  <c r="S84" i="9"/>
  <c r="S85" i="9"/>
  <c r="G87" i="9"/>
  <c r="H87" i="9"/>
  <c r="I87" i="9"/>
  <c r="I90" i="9" s="1"/>
  <c r="J87" i="9"/>
  <c r="J90" i="9"/>
  <c r="K87" i="9"/>
  <c r="L87" i="9"/>
  <c r="M87" i="9"/>
  <c r="M90" i="9" s="1"/>
  <c r="N87" i="9"/>
  <c r="N90" i="9"/>
  <c r="O87" i="9"/>
  <c r="P87" i="9"/>
  <c r="Q87" i="9"/>
  <c r="R87" i="9"/>
  <c r="G88" i="9"/>
  <c r="H88" i="9"/>
  <c r="I88" i="9"/>
  <c r="J88" i="9"/>
  <c r="K88" i="9"/>
  <c r="L88" i="9"/>
  <c r="L91" i="9" s="1"/>
  <c r="M88" i="9"/>
  <c r="N88" i="9"/>
  <c r="O88" i="9"/>
  <c r="P88" i="9"/>
  <c r="Q88" i="9"/>
  <c r="R88" i="9"/>
  <c r="R91" i="9" s="1"/>
  <c r="N91" i="9"/>
  <c r="S98" i="9"/>
  <c r="S99" i="9"/>
  <c r="S101" i="9"/>
  <c r="S104" i="9" s="1"/>
  <c r="S102" i="9"/>
  <c r="S105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8" i="9"/>
  <c r="S109" i="9"/>
  <c r="S111" i="9"/>
  <c r="S112" i="9"/>
  <c r="S114" i="9"/>
  <c r="S115" i="9"/>
  <c r="S121" i="9" s="1"/>
  <c r="S117" i="9"/>
  <c r="S118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6" i="9"/>
  <c r="S127" i="9"/>
  <c r="S136" i="9" s="1"/>
  <c r="S129" i="9"/>
  <c r="S130" i="9"/>
  <c r="S132" i="9"/>
  <c r="S133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43" i="9"/>
  <c r="S176" i="9" s="1"/>
  <c r="S144" i="9"/>
  <c r="S146" i="9"/>
  <c r="S147" i="9"/>
  <c r="S149" i="9"/>
  <c r="S150" i="9"/>
  <c r="S152" i="9"/>
  <c r="S153" i="9"/>
  <c r="S155" i="9"/>
  <c r="S156" i="9"/>
  <c r="S158" i="9"/>
  <c r="S159" i="9"/>
  <c r="S161" i="9"/>
  <c r="S162" i="9"/>
  <c r="S164" i="9"/>
  <c r="S165" i="9"/>
  <c r="S167" i="9"/>
  <c r="S168" i="9"/>
  <c r="S170" i="9"/>
  <c r="S171" i="9"/>
  <c r="S173" i="9"/>
  <c r="S174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R177" i="7"/>
  <c r="Q177" i="7"/>
  <c r="P177" i="7"/>
  <c r="O177" i="7"/>
  <c r="N177" i="7"/>
  <c r="M177" i="7"/>
  <c r="L177" i="7"/>
  <c r="K177" i="7"/>
  <c r="J177" i="7"/>
  <c r="I177" i="7"/>
  <c r="H177" i="7"/>
  <c r="G177" i="7"/>
  <c r="R176" i="7"/>
  <c r="Q176" i="7"/>
  <c r="P176" i="7"/>
  <c r="O176" i="7"/>
  <c r="N176" i="7"/>
  <c r="M176" i="7"/>
  <c r="L176" i="7"/>
  <c r="K176" i="7"/>
  <c r="J176" i="7"/>
  <c r="I176" i="7"/>
  <c r="H176" i="7"/>
  <c r="G176" i="7"/>
  <c r="S174" i="7"/>
  <c r="S173" i="7"/>
  <c r="S171" i="7"/>
  <c r="S170" i="7"/>
  <c r="S168" i="7"/>
  <c r="S167" i="7"/>
  <c r="S165" i="7"/>
  <c r="S164" i="7"/>
  <c r="S162" i="7"/>
  <c r="S161" i="7"/>
  <c r="S159" i="7"/>
  <c r="S158" i="7"/>
  <c r="S156" i="7"/>
  <c r="S155" i="7"/>
  <c r="S153" i="7"/>
  <c r="S152" i="7"/>
  <c r="S176" i="7" s="1"/>
  <c r="S150" i="7"/>
  <c r="S149" i="7"/>
  <c r="S147" i="7"/>
  <c r="S146" i="7"/>
  <c r="S144" i="7"/>
  <c r="S177" i="7" s="1"/>
  <c r="S143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S133" i="7"/>
  <c r="S132" i="7"/>
  <c r="S130" i="7"/>
  <c r="S136" i="7" s="1"/>
  <c r="S129" i="7"/>
  <c r="S135" i="7" s="1"/>
  <c r="R124" i="7"/>
  <c r="Q124" i="7"/>
  <c r="P124" i="7"/>
  <c r="O124" i="7"/>
  <c r="N124" i="7"/>
  <c r="M124" i="7"/>
  <c r="L124" i="7"/>
  <c r="K124" i="7"/>
  <c r="J124" i="7"/>
  <c r="I124" i="7"/>
  <c r="H124" i="7"/>
  <c r="G124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S121" i="7"/>
  <c r="S120" i="7"/>
  <c r="S118" i="7"/>
  <c r="S117" i="7"/>
  <c r="S115" i="7"/>
  <c r="S114" i="7"/>
  <c r="S112" i="7"/>
  <c r="S111" i="7"/>
  <c r="R108" i="7"/>
  <c r="Q108" i="7"/>
  <c r="P108" i="7"/>
  <c r="O108" i="7"/>
  <c r="N108" i="7"/>
  <c r="M108" i="7"/>
  <c r="L108" i="7"/>
  <c r="K108" i="7"/>
  <c r="J108" i="7"/>
  <c r="I108" i="7"/>
  <c r="H108" i="7"/>
  <c r="G108" i="7"/>
  <c r="R107" i="7"/>
  <c r="Q107" i="7"/>
  <c r="P107" i="7"/>
  <c r="O107" i="7"/>
  <c r="N107" i="7"/>
  <c r="M107" i="7"/>
  <c r="L107" i="7"/>
  <c r="K107" i="7"/>
  <c r="J107" i="7"/>
  <c r="I107" i="7"/>
  <c r="H107" i="7"/>
  <c r="G107" i="7"/>
  <c r="S105" i="7"/>
  <c r="S104" i="7"/>
  <c r="S102" i="7"/>
  <c r="S101" i="7"/>
  <c r="R91" i="7"/>
  <c r="R94" i="7" s="1"/>
  <c r="Q91" i="7"/>
  <c r="P91" i="7"/>
  <c r="O91" i="7"/>
  <c r="N91" i="7"/>
  <c r="N94" i="7" s="1"/>
  <c r="M91" i="7"/>
  <c r="L91" i="7"/>
  <c r="K91" i="7"/>
  <c r="J91" i="7"/>
  <c r="I91" i="7"/>
  <c r="H91" i="7"/>
  <c r="G91" i="7"/>
  <c r="R90" i="7"/>
  <c r="Q90" i="7"/>
  <c r="P90" i="7"/>
  <c r="O90" i="7"/>
  <c r="O93" i="7" s="1"/>
  <c r="N90" i="7"/>
  <c r="N93" i="7" s="1"/>
  <c r="M90" i="7"/>
  <c r="L90" i="7"/>
  <c r="K90" i="7"/>
  <c r="J90" i="7"/>
  <c r="I90" i="7"/>
  <c r="H90" i="7"/>
  <c r="H93" i="7" s="1"/>
  <c r="G90" i="7"/>
  <c r="S88" i="7"/>
  <c r="S87" i="7"/>
  <c r="S85" i="7"/>
  <c r="S84" i="7"/>
  <c r="S82" i="7"/>
  <c r="S81" i="7"/>
  <c r="S79" i="7"/>
  <c r="S78" i="7"/>
  <c r="R74" i="7"/>
  <c r="Q74" i="7"/>
  <c r="Q94" i="7" s="1"/>
  <c r="P74" i="7"/>
  <c r="P94" i="7" s="1"/>
  <c r="O74" i="7"/>
  <c r="O94" i="7"/>
  <c r="N74" i="7"/>
  <c r="M74" i="7"/>
  <c r="M94" i="7"/>
  <c r="L74" i="7"/>
  <c r="L94" i="7" s="1"/>
  <c r="K74" i="7"/>
  <c r="K94" i="7"/>
  <c r="J74" i="7"/>
  <c r="I74" i="7"/>
  <c r="H74" i="7"/>
  <c r="H94" i="7"/>
  <c r="G74" i="7"/>
  <c r="G94" i="7" s="1"/>
  <c r="R73" i="7"/>
  <c r="Q73" i="7"/>
  <c r="Q93" i="7" s="1"/>
  <c r="P73" i="7"/>
  <c r="P93" i="7"/>
  <c r="O73" i="7"/>
  <c r="N73" i="7"/>
  <c r="M73" i="7"/>
  <c r="M93" i="7"/>
  <c r="L73" i="7"/>
  <c r="K73" i="7"/>
  <c r="K93" i="7" s="1"/>
  <c r="J73" i="7"/>
  <c r="I73" i="7"/>
  <c r="I93" i="7" s="1"/>
  <c r="H73" i="7"/>
  <c r="G73" i="7"/>
  <c r="G93" i="7" s="1"/>
  <c r="S71" i="7"/>
  <c r="S70" i="7"/>
  <c r="S68" i="7"/>
  <c r="S67" i="7"/>
  <c r="S65" i="7"/>
  <c r="S64" i="7"/>
  <c r="S62" i="7"/>
  <c r="S61" i="7"/>
  <c r="S73" i="7" s="1"/>
  <c r="R51" i="7"/>
  <c r="Q51" i="7"/>
  <c r="P51" i="7"/>
  <c r="O51" i="7"/>
  <c r="N51" i="7"/>
  <c r="M51" i="7"/>
  <c r="M54" i="7" s="1"/>
  <c r="L51" i="7"/>
  <c r="K51" i="7"/>
  <c r="J51" i="7"/>
  <c r="I51" i="7"/>
  <c r="H51" i="7"/>
  <c r="G51" i="7"/>
  <c r="R50" i="7"/>
  <c r="Q50" i="7"/>
  <c r="P50" i="7"/>
  <c r="O50" i="7"/>
  <c r="N50" i="7"/>
  <c r="M50" i="7"/>
  <c r="L50" i="7"/>
  <c r="K50" i="7"/>
  <c r="J50" i="7"/>
  <c r="I50" i="7"/>
  <c r="H50" i="7"/>
  <c r="G50" i="7"/>
  <c r="S48" i="7"/>
  <c r="S47" i="7"/>
  <c r="S45" i="7"/>
  <c r="S44" i="7"/>
  <c r="S42" i="7"/>
  <c r="S51" i="7" s="1"/>
  <c r="S41" i="7"/>
  <c r="S50" i="7" s="1"/>
  <c r="R37" i="7"/>
  <c r="Q37" i="7"/>
  <c r="P37" i="7"/>
  <c r="P54" i="7" s="1"/>
  <c r="O37" i="7"/>
  <c r="O54" i="7"/>
  <c r="N37" i="7"/>
  <c r="M37" i="7"/>
  <c r="L37" i="7"/>
  <c r="K37" i="7"/>
  <c r="J37" i="7"/>
  <c r="I37" i="7"/>
  <c r="H37" i="7"/>
  <c r="G37" i="7"/>
  <c r="R36" i="7"/>
  <c r="Q36" i="7"/>
  <c r="P36" i="7"/>
  <c r="O36" i="7"/>
  <c r="N36" i="7"/>
  <c r="M36" i="7"/>
  <c r="L36" i="7"/>
  <c r="K36" i="7"/>
  <c r="J36" i="7"/>
  <c r="I36" i="7"/>
  <c r="H36" i="7"/>
  <c r="G36" i="7"/>
  <c r="S34" i="7"/>
  <c r="S33" i="7"/>
  <c r="S31" i="7"/>
  <c r="S30" i="7"/>
  <c r="S28" i="7"/>
  <c r="S27" i="7"/>
  <c r="R23" i="7"/>
  <c r="R54" i="7" s="1"/>
  <c r="Q23" i="7"/>
  <c r="Q54" i="7" s="1"/>
  <c r="P23" i="7"/>
  <c r="O23" i="7"/>
  <c r="N23" i="7"/>
  <c r="M23" i="7"/>
  <c r="L23" i="7"/>
  <c r="L54" i="7" s="1"/>
  <c r="K23" i="7"/>
  <c r="K54" i="7" s="1"/>
  <c r="J23" i="7"/>
  <c r="I23" i="7"/>
  <c r="H23" i="7"/>
  <c r="G23" i="7"/>
  <c r="G54" i="7" s="1"/>
  <c r="R22" i="7"/>
  <c r="R53" i="7" s="1"/>
  <c r="Q22" i="7"/>
  <c r="P22" i="7"/>
  <c r="O22" i="7"/>
  <c r="N22" i="7"/>
  <c r="M22" i="7"/>
  <c r="M53" i="7" s="1"/>
  <c r="L22" i="7"/>
  <c r="K22" i="7"/>
  <c r="K53" i="7" s="1"/>
  <c r="J22" i="7"/>
  <c r="I22" i="7"/>
  <c r="H22" i="7"/>
  <c r="G22" i="7"/>
  <c r="G53" i="7" s="1"/>
  <c r="S20" i="7"/>
  <c r="S19" i="7"/>
  <c r="S17" i="7"/>
  <c r="S16" i="7"/>
  <c r="S14" i="7"/>
  <c r="S13" i="7"/>
  <c r="S22" i="7" s="1"/>
  <c r="S11" i="7"/>
  <c r="S10" i="7"/>
  <c r="S8" i="7"/>
  <c r="S7" i="7"/>
  <c r="S7" i="5"/>
  <c r="S8" i="5"/>
  <c r="S23" i="5" s="1"/>
  <c r="S10" i="5"/>
  <c r="S11" i="5"/>
  <c r="S13" i="5"/>
  <c r="S14" i="5"/>
  <c r="S16" i="5"/>
  <c r="S17" i="5"/>
  <c r="S19" i="5"/>
  <c r="S20" i="5"/>
  <c r="G22" i="5"/>
  <c r="H22" i="5"/>
  <c r="I22" i="5"/>
  <c r="J22" i="5"/>
  <c r="K22" i="5"/>
  <c r="K53" i="5" s="1"/>
  <c r="L22" i="5"/>
  <c r="M22" i="5"/>
  <c r="N22" i="5"/>
  <c r="O22" i="5"/>
  <c r="O53" i="5" s="1"/>
  <c r="P22" i="5"/>
  <c r="Q22" i="5"/>
  <c r="Q53" i="5" s="1"/>
  <c r="R22" i="5"/>
  <c r="G23" i="5"/>
  <c r="H23" i="5"/>
  <c r="I23" i="5"/>
  <c r="J23" i="5"/>
  <c r="K23" i="5"/>
  <c r="L23" i="5"/>
  <c r="M23" i="5"/>
  <c r="N23" i="5"/>
  <c r="O23" i="5"/>
  <c r="P23" i="5"/>
  <c r="Q23" i="5"/>
  <c r="R23" i="5"/>
  <c r="S27" i="5"/>
  <c r="S36" i="5" s="1"/>
  <c r="S28" i="5"/>
  <c r="S30" i="5"/>
  <c r="S31" i="5"/>
  <c r="S37" i="5" s="1"/>
  <c r="S33" i="5"/>
  <c r="S34" i="5"/>
  <c r="G36" i="5"/>
  <c r="H36" i="5"/>
  <c r="I36" i="5"/>
  <c r="J36" i="5"/>
  <c r="K36" i="5"/>
  <c r="L36" i="5"/>
  <c r="M36" i="5"/>
  <c r="N36" i="5"/>
  <c r="O36" i="5"/>
  <c r="P36" i="5"/>
  <c r="Q36" i="5"/>
  <c r="R36" i="5"/>
  <c r="G37" i="5"/>
  <c r="H37" i="5"/>
  <c r="I37" i="5"/>
  <c r="J37" i="5"/>
  <c r="K37" i="5"/>
  <c r="L37" i="5"/>
  <c r="M37" i="5"/>
  <c r="N37" i="5"/>
  <c r="O37" i="5"/>
  <c r="P37" i="5"/>
  <c r="Q37" i="5"/>
  <c r="R37" i="5"/>
  <c r="S41" i="5"/>
  <c r="S50" i="5" s="1"/>
  <c r="S42" i="5"/>
  <c r="S44" i="5"/>
  <c r="S45" i="5"/>
  <c r="S51" i="5" s="1"/>
  <c r="S47" i="5"/>
  <c r="S48" i="5"/>
  <c r="G50" i="5"/>
  <c r="H50" i="5"/>
  <c r="I50" i="5"/>
  <c r="J50" i="5"/>
  <c r="K50" i="5"/>
  <c r="L50" i="5"/>
  <c r="M50" i="5"/>
  <c r="N50" i="5"/>
  <c r="O50" i="5"/>
  <c r="P50" i="5"/>
  <c r="Q50" i="5"/>
  <c r="R50" i="5"/>
  <c r="G51" i="5"/>
  <c r="H51" i="5"/>
  <c r="I51" i="5"/>
  <c r="J51" i="5"/>
  <c r="K51" i="5"/>
  <c r="L51" i="5"/>
  <c r="M51" i="5"/>
  <c r="N51" i="5"/>
  <c r="O51" i="5"/>
  <c r="P51" i="5"/>
  <c r="Q51" i="5"/>
  <c r="R51" i="5"/>
  <c r="I53" i="5"/>
  <c r="L53" i="5"/>
  <c r="L54" i="5"/>
  <c r="O54" i="5"/>
  <c r="S61" i="5"/>
  <c r="S62" i="5"/>
  <c r="S64" i="5"/>
  <c r="S65" i="5"/>
  <c r="S74" i="5"/>
  <c r="S67" i="5"/>
  <c r="S68" i="5"/>
  <c r="S70" i="5"/>
  <c r="S71" i="5"/>
  <c r="G73" i="5"/>
  <c r="G93" i="5" s="1"/>
  <c r="H73" i="5"/>
  <c r="H93" i="5" s="1"/>
  <c r="I73" i="5"/>
  <c r="J73" i="5"/>
  <c r="K73" i="5"/>
  <c r="K93" i="5" s="1"/>
  <c r="L73" i="5"/>
  <c r="M73" i="5"/>
  <c r="N73" i="5"/>
  <c r="N93" i="5" s="1"/>
  <c r="O73" i="5"/>
  <c r="O93" i="5"/>
  <c r="P73" i="5"/>
  <c r="Q73" i="5"/>
  <c r="R73" i="5"/>
  <c r="S73" i="5"/>
  <c r="S93" i="5" s="1"/>
  <c r="G74" i="5"/>
  <c r="H74" i="5"/>
  <c r="H94" i="5" s="1"/>
  <c r="I74" i="5"/>
  <c r="I94" i="5" s="1"/>
  <c r="J74" i="5"/>
  <c r="K74" i="5"/>
  <c r="L74" i="5"/>
  <c r="L94" i="5" s="1"/>
  <c r="M74" i="5"/>
  <c r="N74" i="5"/>
  <c r="O74" i="5"/>
  <c r="P74" i="5"/>
  <c r="Q74" i="5"/>
  <c r="R74" i="5"/>
  <c r="S78" i="5"/>
  <c r="S79" i="5"/>
  <c r="S81" i="5"/>
  <c r="S82" i="5"/>
  <c r="S84" i="5"/>
  <c r="S85" i="5"/>
  <c r="S87" i="5"/>
  <c r="S88" i="5"/>
  <c r="G90" i="5"/>
  <c r="H90" i="5"/>
  <c r="I90" i="5"/>
  <c r="I93" i="5" s="1"/>
  <c r="J90" i="5"/>
  <c r="K90" i="5"/>
  <c r="L90" i="5"/>
  <c r="M90" i="5"/>
  <c r="N90" i="5"/>
  <c r="O90" i="5"/>
  <c r="P90" i="5"/>
  <c r="P93" i="5" s="1"/>
  <c r="Q90" i="5"/>
  <c r="R90" i="5"/>
  <c r="G91" i="5"/>
  <c r="G94" i="5" s="1"/>
  <c r="H91" i="5"/>
  <c r="I91" i="5"/>
  <c r="J91" i="5"/>
  <c r="K91" i="5"/>
  <c r="L91" i="5"/>
  <c r="M91" i="5"/>
  <c r="N91" i="5"/>
  <c r="O91" i="5"/>
  <c r="O94" i="5" s="1"/>
  <c r="P91" i="5"/>
  <c r="P94" i="5"/>
  <c r="Q91" i="5"/>
  <c r="R91" i="5"/>
  <c r="N94" i="5"/>
  <c r="S101" i="5"/>
  <c r="S107" i="5" s="1"/>
  <c r="S102" i="5"/>
  <c r="S104" i="5"/>
  <c r="S105" i="5"/>
  <c r="S108" i="5" s="1"/>
  <c r="G107" i="5"/>
  <c r="H107" i="5"/>
  <c r="I107" i="5"/>
  <c r="J107" i="5"/>
  <c r="K107" i="5"/>
  <c r="L107" i="5"/>
  <c r="M107" i="5"/>
  <c r="N107" i="5"/>
  <c r="O107" i="5"/>
  <c r="P107" i="5"/>
  <c r="Q107" i="5"/>
  <c r="R107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11" i="5"/>
  <c r="S112" i="5"/>
  <c r="S114" i="5"/>
  <c r="S115" i="5"/>
  <c r="S117" i="5"/>
  <c r="S118" i="5"/>
  <c r="S120" i="5"/>
  <c r="S121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9" i="5"/>
  <c r="S130" i="5"/>
  <c r="S132" i="5"/>
  <c r="S135" i="5" s="1"/>
  <c r="S133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43" i="5"/>
  <c r="S144" i="5"/>
  <c r="S146" i="5"/>
  <c r="S147" i="5"/>
  <c r="S177" i="5" s="1"/>
  <c r="S149" i="5"/>
  <c r="S150" i="5"/>
  <c r="S152" i="5"/>
  <c r="S153" i="5"/>
  <c r="S155" i="5"/>
  <c r="S156" i="5"/>
  <c r="S158" i="5"/>
  <c r="S159" i="5"/>
  <c r="S161" i="5"/>
  <c r="S162" i="5"/>
  <c r="S164" i="5"/>
  <c r="S165" i="5"/>
  <c r="S167" i="5"/>
  <c r="S168" i="5"/>
  <c r="S170" i="5"/>
  <c r="S171" i="5"/>
  <c r="S173" i="5"/>
  <c r="S174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7" i="4"/>
  <c r="S22" i="4" s="1"/>
  <c r="S8" i="4"/>
  <c r="S10" i="4"/>
  <c r="S11" i="4"/>
  <c r="S23" i="4" s="1"/>
  <c r="S13" i="4"/>
  <c r="S14" i="4"/>
  <c r="S16" i="4"/>
  <c r="S17" i="4"/>
  <c r="S19" i="4"/>
  <c r="S20" i="4"/>
  <c r="G22" i="4"/>
  <c r="H22" i="4"/>
  <c r="I22" i="4"/>
  <c r="I53" i="4" s="1"/>
  <c r="J22" i="4"/>
  <c r="K22" i="4"/>
  <c r="L22" i="4"/>
  <c r="M22" i="4"/>
  <c r="N22" i="4"/>
  <c r="N53" i="4" s="1"/>
  <c r="O22" i="4"/>
  <c r="P22" i="4"/>
  <c r="Q22" i="4"/>
  <c r="Q53" i="4" s="1"/>
  <c r="R22" i="4"/>
  <c r="G23" i="4"/>
  <c r="H23" i="4"/>
  <c r="H54" i="4" s="1"/>
  <c r="I23" i="4"/>
  <c r="J23" i="4"/>
  <c r="J54" i="4" s="1"/>
  <c r="K23" i="4"/>
  <c r="L23" i="4"/>
  <c r="M23" i="4"/>
  <c r="N23" i="4"/>
  <c r="N54" i="4" s="1"/>
  <c r="O23" i="4"/>
  <c r="P23" i="4"/>
  <c r="P54" i="4" s="1"/>
  <c r="Q23" i="4"/>
  <c r="R23" i="4"/>
  <c r="S27" i="4"/>
  <c r="S28" i="4"/>
  <c r="S30" i="4"/>
  <c r="S31" i="4"/>
  <c r="S33" i="4"/>
  <c r="S34" i="4"/>
  <c r="G36" i="4"/>
  <c r="G53" i="4" s="1"/>
  <c r="H36" i="4"/>
  <c r="I36" i="4"/>
  <c r="J36" i="4"/>
  <c r="K36" i="4"/>
  <c r="L36" i="4"/>
  <c r="M36" i="4"/>
  <c r="N36" i="4"/>
  <c r="O36" i="4"/>
  <c r="O53" i="4" s="1"/>
  <c r="P36" i="4"/>
  <c r="Q36" i="4"/>
  <c r="R36" i="4"/>
  <c r="R53" i="4" s="1"/>
  <c r="G37" i="4"/>
  <c r="G54" i="4" s="1"/>
  <c r="H37" i="4"/>
  <c r="I37" i="4"/>
  <c r="J37" i="4"/>
  <c r="K37" i="4"/>
  <c r="L37" i="4"/>
  <c r="M37" i="4"/>
  <c r="N37" i="4"/>
  <c r="O37" i="4"/>
  <c r="O54" i="4" s="1"/>
  <c r="P37" i="4"/>
  <c r="Q37" i="4"/>
  <c r="R37" i="4"/>
  <c r="S37" i="4"/>
  <c r="S41" i="4"/>
  <c r="S42" i="4"/>
  <c r="S44" i="4"/>
  <c r="S45" i="4"/>
  <c r="S47" i="4"/>
  <c r="S50" i="4" s="1"/>
  <c r="S48" i="4"/>
  <c r="G50" i="4"/>
  <c r="H50" i="4"/>
  <c r="I50" i="4"/>
  <c r="J50" i="4"/>
  <c r="K50" i="4"/>
  <c r="L50" i="4"/>
  <c r="L53" i="4" s="1"/>
  <c r="M50" i="4"/>
  <c r="N50" i="4"/>
  <c r="O50" i="4"/>
  <c r="P50" i="4"/>
  <c r="Q50" i="4"/>
  <c r="R50" i="4"/>
  <c r="G51" i="4"/>
  <c r="H51" i="4"/>
  <c r="I51" i="4"/>
  <c r="J51" i="4"/>
  <c r="K51" i="4"/>
  <c r="L51" i="4"/>
  <c r="L54" i="4" s="1"/>
  <c r="M51" i="4"/>
  <c r="N51" i="4"/>
  <c r="O51" i="4"/>
  <c r="P51" i="4"/>
  <c r="Q51" i="4"/>
  <c r="Q54" i="4" s="1"/>
  <c r="R51" i="4"/>
  <c r="S61" i="4"/>
  <c r="S62" i="4"/>
  <c r="S64" i="4"/>
  <c r="S65" i="4"/>
  <c r="S67" i="4"/>
  <c r="S68" i="4"/>
  <c r="S70" i="4"/>
  <c r="S71" i="4"/>
  <c r="S73" i="4"/>
  <c r="S74" i="4"/>
  <c r="S76" i="4"/>
  <c r="S77" i="4"/>
  <c r="G79" i="4"/>
  <c r="H79" i="4"/>
  <c r="I79" i="4"/>
  <c r="J79" i="4"/>
  <c r="K79" i="4"/>
  <c r="L79" i="4"/>
  <c r="M79" i="4"/>
  <c r="N79" i="4"/>
  <c r="O79" i="4"/>
  <c r="P79" i="4"/>
  <c r="Q79" i="4"/>
  <c r="Q102" i="4"/>
  <c r="R79" i="4"/>
  <c r="R102" i="4" s="1"/>
  <c r="G80" i="4"/>
  <c r="H80" i="4"/>
  <c r="I80" i="4"/>
  <c r="J80" i="4"/>
  <c r="K80" i="4"/>
  <c r="K103" i="4"/>
  <c r="L80" i="4"/>
  <c r="M80" i="4"/>
  <c r="N80" i="4"/>
  <c r="O80" i="4"/>
  <c r="P80" i="4"/>
  <c r="Q80" i="4"/>
  <c r="Q103" i="4" s="1"/>
  <c r="R80" i="4"/>
  <c r="S84" i="4"/>
  <c r="S85" i="4"/>
  <c r="S87" i="4"/>
  <c r="S88" i="4"/>
  <c r="S90" i="4"/>
  <c r="S99" i="4" s="1"/>
  <c r="S91" i="4"/>
  <c r="S93" i="4"/>
  <c r="S94" i="4"/>
  <c r="S96" i="4"/>
  <c r="S97" i="4"/>
  <c r="G99" i="4"/>
  <c r="H99" i="4"/>
  <c r="I99" i="4"/>
  <c r="I102" i="4" s="1"/>
  <c r="J99" i="4"/>
  <c r="J102" i="4" s="1"/>
  <c r="K99" i="4"/>
  <c r="K102" i="4" s="1"/>
  <c r="L99" i="4"/>
  <c r="L102" i="4" s="1"/>
  <c r="M99" i="4"/>
  <c r="N99" i="4"/>
  <c r="O99" i="4"/>
  <c r="P99" i="4"/>
  <c r="Q99" i="4"/>
  <c r="R99" i="4"/>
  <c r="G100" i="4"/>
  <c r="G103" i="4" s="1"/>
  <c r="H100" i="4"/>
  <c r="I100" i="4"/>
  <c r="I103" i="4" s="1"/>
  <c r="J100" i="4"/>
  <c r="J103" i="4" s="1"/>
  <c r="K100" i="4"/>
  <c r="L100" i="4"/>
  <c r="L103" i="4" s="1"/>
  <c r="M100" i="4"/>
  <c r="M103" i="4" s="1"/>
  <c r="N100" i="4"/>
  <c r="O100" i="4"/>
  <c r="O103" i="4" s="1"/>
  <c r="P100" i="4"/>
  <c r="Q100" i="4"/>
  <c r="R100" i="4"/>
  <c r="R103" i="4" s="1"/>
  <c r="G102" i="4"/>
  <c r="N102" i="4"/>
  <c r="O102" i="4"/>
  <c r="S110" i="4"/>
  <c r="S116" i="4" s="1"/>
  <c r="S111" i="4"/>
  <c r="S113" i="4"/>
  <c r="S114" i="4"/>
  <c r="S117" i="4" s="1"/>
  <c r="G116" i="4"/>
  <c r="H116" i="4"/>
  <c r="I116" i="4"/>
  <c r="J116" i="4"/>
  <c r="K116" i="4"/>
  <c r="L116" i="4"/>
  <c r="M116" i="4"/>
  <c r="N116" i="4"/>
  <c r="O116" i="4"/>
  <c r="P116" i="4"/>
  <c r="Q116" i="4"/>
  <c r="R116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20" i="4"/>
  <c r="S121" i="4"/>
  <c r="S123" i="4"/>
  <c r="S124" i="4"/>
  <c r="S126" i="4"/>
  <c r="S127" i="4"/>
  <c r="S129" i="4"/>
  <c r="S130" i="4"/>
  <c r="S132" i="4"/>
  <c r="S133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41" i="4"/>
  <c r="S142" i="4"/>
  <c r="S148" i="4" s="1"/>
  <c r="S144" i="4"/>
  <c r="S145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55" i="4"/>
  <c r="S156" i="4"/>
  <c r="S158" i="4"/>
  <c r="S159" i="4"/>
  <c r="S161" i="4"/>
  <c r="S162" i="4"/>
  <c r="S164" i="4"/>
  <c r="S165" i="4"/>
  <c r="S167" i="4"/>
  <c r="S168" i="4"/>
  <c r="S170" i="4"/>
  <c r="S171" i="4"/>
  <c r="S173" i="4"/>
  <c r="S174" i="4"/>
  <c r="S176" i="4"/>
  <c r="S177" i="4"/>
  <c r="S179" i="4"/>
  <c r="S180" i="4"/>
  <c r="S182" i="4"/>
  <c r="S183" i="4"/>
  <c r="S185" i="4"/>
  <c r="S186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7" i="3"/>
  <c r="S8" i="3"/>
  <c r="S10" i="3"/>
  <c r="S11" i="3"/>
  <c r="S13" i="3"/>
  <c r="S14" i="3"/>
  <c r="S16" i="3"/>
  <c r="S17" i="3"/>
  <c r="S19" i="3"/>
  <c r="S20" i="3"/>
  <c r="G22" i="3"/>
  <c r="G53" i="3" s="1"/>
  <c r="H22" i="3"/>
  <c r="I22" i="3"/>
  <c r="J22" i="3"/>
  <c r="K22" i="3"/>
  <c r="L22" i="3"/>
  <c r="M22" i="3"/>
  <c r="N22" i="3"/>
  <c r="O22" i="3"/>
  <c r="P22" i="3"/>
  <c r="Q22" i="3"/>
  <c r="R22" i="3"/>
  <c r="G23" i="3"/>
  <c r="H23" i="3"/>
  <c r="I23" i="3"/>
  <c r="J23" i="3"/>
  <c r="K23" i="3"/>
  <c r="L23" i="3"/>
  <c r="M23" i="3"/>
  <c r="N23" i="3"/>
  <c r="O23" i="3"/>
  <c r="P23" i="3"/>
  <c r="Q23" i="3"/>
  <c r="R23" i="3"/>
  <c r="S27" i="3"/>
  <c r="S36" i="3" s="1"/>
  <c r="S28" i="3"/>
  <c r="S30" i="3"/>
  <c r="S31" i="3"/>
  <c r="S33" i="3"/>
  <c r="S34" i="3"/>
  <c r="G36" i="3"/>
  <c r="H36" i="3"/>
  <c r="I36" i="3"/>
  <c r="J36" i="3"/>
  <c r="K36" i="3"/>
  <c r="L36" i="3"/>
  <c r="M36" i="3"/>
  <c r="N36" i="3"/>
  <c r="O36" i="3"/>
  <c r="P36" i="3"/>
  <c r="Q36" i="3"/>
  <c r="R36" i="3"/>
  <c r="G37" i="3"/>
  <c r="H37" i="3"/>
  <c r="I37" i="3"/>
  <c r="J37" i="3"/>
  <c r="K37" i="3"/>
  <c r="L37" i="3"/>
  <c r="M37" i="3"/>
  <c r="N37" i="3"/>
  <c r="O37" i="3"/>
  <c r="P37" i="3"/>
  <c r="Q37" i="3"/>
  <c r="R37" i="3"/>
  <c r="S41" i="3"/>
  <c r="S50" i="3" s="1"/>
  <c r="S42" i="3"/>
  <c r="S44" i="3"/>
  <c r="S45" i="3"/>
  <c r="S47" i="3"/>
  <c r="S48" i="3"/>
  <c r="G50" i="3"/>
  <c r="H50" i="3"/>
  <c r="I50" i="3"/>
  <c r="J50" i="3"/>
  <c r="K50" i="3"/>
  <c r="L50" i="3"/>
  <c r="M50" i="3"/>
  <c r="N50" i="3"/>
  <c r="O50" i="3"/>
  <c r="P50" i="3"/>
  <c r="Q50" i="3"/>
  <c r="R50" i="3"/>
  <c r="G51" i="3"/>
  <c r="H51" i="3"/>
  <c r="I51" i="3"/>
  <c r="J51" i="3"/>
  <c r="K51" i="3"/>
  <c r="L51" i="3"/>
  <c r="M51" i="3"/>
  <c r="N51" i="3"/>
  <c r="O51" i="3"/>
  <c r="P51" i="3"/>
  <c r="Q51" i="3"/>
  <c r="R51" i="3"/>
  <c r="I53" i="3"/>
  <c r="L53" i="3"/>
  <c r="Q53" i="3"/>
  <c r="L54" i="3"/>
  <c r="O54" i="3"/>
  <c r="S61" i="3"/>
  <c r="S62" i="3"/>
  <c r="S64" i="3"/>
  <c r="S65" i="3"/>
  <c r="S67" i="3"/>
  <c r="S68" i="3"/>
  <c r="S70" i="3"/>
  <c r="S71" i="3"/>
  <c r="S73" i="3"/>
  <c r="S74" i="3"/>
  <c r="S76" i="3"/>
  <c r="S77" i="3"/>
  <c r="G79" i="3"/>
  <c r="G102" i="3" s="1"/>
  <c r="H79" i="3"/>
  <c r="I79" i="3"/>
  <c r="J79" i="3"/>
  <c r="K79" i="3"/>
  <c r="K102" i="3"/>
  <c r="L79" i="3"/>
  <c r="M79" i="3"/>
  <c r="N79" i="3"/>
  <c r="O79" i="3"/>
  <c r="P79" i="3"/>
  <c r="Q79" i="3"/>
  <c r="Q102" i="3" s="1"/>
  <c r="R79" i="3"/>
  <c r="R102" i="3" s="1"/>
  <c r="G80" i="3"/>
  <c r="H80" i="3"/>
  <c r="I80" i="3"/>
  <c r="J80" i="3"/>
  <c r="K80" i="3"/>
  <c r="L80" i="3"/>
  <c r="L103" i="3" s="1"/>
  <c r="M80" i="3"/>
  <c r="N80" i="3"/>
  <c r="N103" i="3" s="1"/>
  <c r="O80" i="3"/>
  <c r="P80" i="3"/>
  <c r="Q80" i="3"/>
  <c r="R80" i="3"/>
  <c r="S84" i="3"/>
  <c r="S85" i="3"/>
  <c r="S87" i="3"/>
  <c r="S88" i="3"/>
  <c r="S90" i="3"/>
  <c r="S91" i="3"/>
  <c r="S93" i="3"/>
  <c r="S94" i="3"/>
  <c r="S96" i="3"/>
  <c r="S97" i="3"/>
  <c r="G99" i="3"/>
  <c r="H99" i="3"/>
  <c r="I99" i="3"/>
  <c r="J99" i="3"/>
  <c r="K99" i="3"/>
  <c r="L99" i="3"/>
  <c r="M99" i="3"/>
  <c r="M102" i="3" s="1"/>
  <c r="N99" i="3"/>
  <c r="O99" i="3"/>
  <c r="P99" i="3"/>
  <c r="Q99" i="3"/>
  <c r="R99" i="3"/>
  <c r="G100" i="3"/>
  <c r="H100" i="3"/>
  <c r="I100" i="3"/>
  <c r="I103" i="3" s="1"/>
  <c r="J100" i="3"/>
  <c r="K100" i="3"/>
  <c r="L100" i="3"/>
  <c r="M100" i="3"/>
  <c r="N100" i="3"/>
  <c r="O100" i="3"/>
  <c r="O103" i="3" s="1"/>
  <c r="P100" i="3"/>
  <c r="Q100" i="3"/>
  <c r="R100" i="3"/>
  <c r="H102" i="3"/>
  <c r="L102" i="3"/>
  <c r="P102" i="3"/>
  <c r="G103" i="3"/>
  <c r="K103" i="3"/>
  <c r="S110" i="3"/>
  <c r="S111" i="3"/>
  <c r="S113" i="3"/>
  <c r="S116" i="3" s="1"/>
  <c r="S114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20" i="3"/>
  <c r="S121" i="3"/>
  <c r="S123" i="3"/>
  <c r="S124" i="3"/>
  <c r="S126" i="3"/>
  <c r="S127" i="3"/>
  <c r="S129" i="3"/>
  <c r="S130" i="3"/>
  <c r="S132" i="3"/>
  <c r="S133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41" i="3"/>
  <c r="S147" i="3" s="1"/>
  <c r="S142" i="3"/>
  <c r="S144" i="3"/>
  <c r="S145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55" i="3"/>
  <c r="S156" i="3"/>
  <c r="S158" i="3"/>
  <c r="S159" i="3"/>
  <c r="S161" i="3"/>
  <c r="S162" i="3"/>
  <c r="S164" i="3"/>
  <c r="S165" i="3"/>
  <c r="S167" i="3"/>
  <c r="S168" i="3"/>
  <c r="S170" i="3"/>
  <c r="S171" i="3"/>
  <c r="S173" i="3"/>
  <c r="S174" i="3"/>
  <c r="S176" i="3"/>
  <c r="S177" i="3"/>
  <c r="S179" i="3"/>
  <c r="S180" i="3"/>
  <c r="S182" i="3"/>
  <c r="S183" i="3"/>
  <c r="S185" i="3"/>
  <c r="S186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Q8" i="2"/>
  <c r="Q9" i="2"/>
  <c r="Q11" i="2"/>
  <c r="Q12" i="2"/>
  <c r="Q14" i="2"/>
  <c r="Q15" i="2"/>
  <c r="Q17" i="2"/>
  <c r="Q18" i="2"/>
  <c r="E20" i="2"/>
  <c r="F20" i="2"/>
  <c r="F51" i="2" s="1"/>
  <c r="G20" i="2"/>
  <c r="G51" i="2" s="1"/>
  <c r="H20" i="2"/>
  <c r="H51" i="2"/>
  <c r="I20" i="2"/>
  <c r="J20" i="2"/>
  <c r="K20" i="2"/>
  <c r="K51" i="2" s="1"/>
  <c r="L20" i="2"/>
  <c r="M20" i="2"/>
  <c r="N20" i="2"/>
  <c r="N51" i="2" s="1"/>
  <c r="O20" i="2"/>
  <c r="P20" i="2"/>
  <c r="E21" i="2"/>
  <c r="F21" i="2"/>
  <c r="F52" i="2" s="1"/>
  <c r="G21" i="2"/>
  <c r="H21" i="2"/>
  <c r="I21" i="2"/>
  <c r="J21" i="2"/>
  <c r="K21" i="2"/>
  <c r="L21" i="2"/>
  <c r="M21" i="2"/>
  <c r="N21" i="2"/>
  <c r="O21" i="2"/>
  <c r="P21" i="2"/>
  <c r="Q25" i="2"/>
  <c r="Q26" i="2"/>
  <c r="Q28" i="2"/>
  <c r="Q29" i="2"/>
  <c r="Q31" i="2"/>
  <c r="Q34" i="2" s="1"/>
  <c r="Q32" i="2"/>
  <c r="Q35" i="2" s="1"/>
  <c r="E34" i="2"/>
  <c r="F34" i="2"/>
  <c r="G34" i="2"/>
  <c r="H34" i="2"/>
  <c r="I34" i="2"/>
  <c r="J34" i="2"/>
  <c r="J51" i="2" s="1"/>
  <c r="K34" i="2"/>
  <c r="L34" i="2"/>
  <c r="M34" i="2"/>
  <c r="N34" i="2"/>
  <c r="O34" i="2"/>
  <c r="P34" i="2"/>
  <c r="P51" i="2" s="1"/>
  <c r="E35" i="2"/>
  <c r="F35" i="2"/>
  <c r="G35" i="2"/>
  <c r="H35" i="2"/>
  <c r="I35" i="2"/>
  <c r="J35" i="2"/>
  <c r="K35" i="2"/>
  <c r="L35" i="2"/>
  <c r="M35" i="2"/>
  <c r="N35" i="2"/>
  <c r="O35" i="2"/>
  <c r="O52" i="2" s="1"/>
  <c r="P35" i="2"/>
  <c r="Q39" i="2"/>
  <c r="Q40" i="2"/>
  <c r="Q42" i="2"/>
  <c r="Q43" i="2"/>
  <c r="Q45" i="2"/>
  <c r="Q46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E49" i="2"/>
  <c r="F49" i="2"/>
  <c r="G49" i="2"/>
  <c r="H49" i="2"/>
  <c r="I49" i="2"/>
  <c r="J49" i="2"/>
  <c r="J52" i="2" s="1"/>
  <c r="K49" i="2"/>
  <c r="L49" i="2"/>
  <c r="M49" i="2"/>
  <c r="M52" i="2" s="1"/>
  <c r="N49" i="2"/>
  <c r="O49" i="2"/>
  <c r="P49" i="2"/>
  <c r="O51" i="2"/>
  <c r="I52" i="2"/>
  <c r="N52" i="2"/>
  <c r="Q59" i="2"/>
  <c r="Q60" i="2"/>
  <c r="Q62" i="2"/>
  <c r="Q63" i="2"/>
  <c r="Q65" i="2"/>
  <c r="Q66" i="2"/>
  <c r="Q68" i="2"/>
  <c r="Q69" i="2"/>
  <c r="Q71" i="2"/>
  <c r="Q72" i="2"/>
  <c r="Q74" i="2"/>
  <c r="Q75" i="2"/>
  <c r="E77" i="2"/>
  <c r="F77" i="2"/>
  <c r="G77" i="2"/>
  <c r="H77" i="2"/>
  <c r="H100" i="2" s="1"/>
  <c r="I77" i="2"/>
  <c r="J77" i="2"/>
  <c r="K77" i="2"/>
  <c r="L77" i="2"/>
  <c r="M77" i="2"/>
  <c r="N77" i="2"/>
  <c r="N100" i="2" s="1"/>
  <c r="O77" i="2"/>
  <c r="O100" i="2" s="1"/>
  <c r="P77" i="2"/>
  <c r="P100" i="2" s="1"/>
  <c r="E78" i="2"/>
  <c r="E101" i="2" s="1"/>
  <c r="F78" i="2"/>
  <c r="G78" i="2"/>
  <c r="H78" i="2"/>
  <c r="I78" i="2"/>
  <c r="J78" i="2"/>
  <c r="K78" i="2"/>
  <c r="L78" i="2"/>
  <c r="M78" i="2"/>
  <c r="M101" i="2" s="1"/>
  <c r="N78" i="2"/>
  <c r="O78" i="2"/>
  <c r="P78" i="2"/>
  <c r="Q82" i="2"/>
  <c r="Q83" i="2"/>
  <c r="Q85" i="2"/>
  <c r="Q86" i="2"/>
  <c r="Q88" i="2"/>
  <c r="Q89" i="2"/>
  <c r="Q98" i="2" s="1"/>
  <c r="Q91" i="2"/>
  <c r="Q92" i="2"/>
  <c r="Q94" i="2"/>
  <c r="Q95" i="2"/>
  <c r="E97" i="2"/>
  <c r="E100" i="2" s="1"/>
  <c r="F97" i="2"/>
  <c r="G97" i="2"/>
  <c r="G100" i="2" s="1"/>
  <c r="H97" i="2"/>
  <c r="I97" i="2"/>
  <c r="J97" i="2"/>
  <c r="K97" i="2"/>
  <c r="L97" i="2"/>
  <c r="M97" i="2"/>
  <c r="M100" i="2" s="1"/>
  <c r="N97" i="2"/>
  <c r="O97" i="2"/>
  <c r="P97" i="2"/>
  <c r="E98" i="2"/>
  <c r="F98" i="2"/>
  <c r="G98" i="2"/>
  <c r="G101" i="2" s="1"/>
  <c r="H98" i="2"/>
  <c r="H101" i="2" s="1"/>
  <c r="I98" i="2"/>
  <c r="J98" i="2"/>
  <c r="K98" i="2"/>
  <c r="K101" i="2" s="1"/>
  <c r="L98" i="2"/>
  <c r="L101" i="2" s="1"/>
  <c r="M98" i="2"/>
  <c r="N98" i="2"/>
  <c r="N101" i="2" s="1"/>
  <c r="O98" i="2"/>
  <c r="O101" i="2" s="1"/>
  <c r="P98" i="2"/>
  <c r="F100" i="2"/>
  <c r="J100" i="2"/>
  <c r="K100" i="2"/>
  <c r="F101" i="2"/>
  <c r="I101" i="2"/>
  <c r="J101" i="2"/>
  <c r="Q108" i="2"/>
  <c r="Q109" i="2"/>
  <c r="Q111" i="2"/>
  <c r="Q112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8" i="2"/>
  <c r="Q119" i="2"/>
  <c r="Q121" i="2"/>
  <c r="Q122" i="2"/>
  <c r="Q124" i="2"/>
  <c r="Q125" i="2"/>
  <c r="Q134" i="2" s="1"/>
  <c r="Q127" i="2"/>
  <c r="Q128" i="2"/>
  <c r="Q130" i="2"/>
  <c r="Q131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9" i="2"/>
  <c r="Q140" i="2"/>
  <c r="Q146" i="2" s="1"/>
  <c r="Q142" i="2"/>
  <c r="Q145" i="2"/>
  <c r="Q143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53" i="2"/>
  <c r="Q154" i="2"/>
  <c r="Q156" i="2"/>
  <c r="Q157" i="2"/>
  <c r="Q159" i="2"/>
  <c r="Q160" i="2"/>
  <c r="Q162" i="2"/>
  <c r="Q163" i="2"/>
  <c r="Q165" i="2"/>
  <c r="Q166" i="2"/>
  <c r="Q168" i="2"/>
  <c r="Q169" i="2"/>
  <c r="Q171" i="2"/>
  <c r="Q172" i="2"/>
  <c r="Q174" i="2"/>
  <c r="Q175" i="2"/>
  <c r="Q177" i="2"/>
  <c r="Q178" i="2"/>
  <c r="Q180" i="2"/>
  <c r="Q181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O187" i="1"/>
  <c r="D187" i="1"/>
  <c r="E187" i="1"/>
  <c r="F187" i="1"/>
  <c r="G187" i="1"/>
  <c r="H187" i="1"/>
  <c r="I187" i="1"/>
  <c r="J187" i="1"/>
  <c r="K187" i="1"/>
  <c r="L187" i="1"/>
  <c r="M187" i="1"/>
  <c r="N187" i="1"/>
  <c r="O186" i="1"/>
  <c r="D186" i="1"/>
  <c r="E186" i="1"/>
  <c r="F186" i="1"/>
  <c r="G186" i="1"/>
  <c r="H186" i="1"/>
  <c r="I186" i="1"/>
  <c r="J186" i="1"/>
  <c r="K186" i="1"/>
  <c r="L186" i="1"/>
  <c r="M186" i="1"/>
  <c r="N186" i="1"/>
  <c r="P184" i="1"/>
  <c r="P183" i="1"/>
  <c r="P181" i="1"/>
  <c r="P180" i="1"/>
  <c r="P178" i="1"/>
  <c r="P177" i="1"/>
  <c r="P175" i="1"/>
  <c r="P174" i="1"/>
  <c r="P172" i="1"/>
  <c r="P171" i="1"/>
  <c r="P169" i="1"/>
  <c r="P168" i="1"/>
  <c r="P166" i="1"/>
  <c r="P165" i="1"/>
  <c r="P163" i="1"/>
  <c r="P162" i="1"/>
  <c r="P160" i="1"/>
  <c r="P159" i="1"/>
  <c r="P157" i="1"/>
  <c r="P156" i="1"/>
  <c r="O148" i="1"/>
  <c r="D148" i="1"/>
  <c r="E148" i="1"/>
  <c r="F148" i="1"/>
  <c r="G148" i="1"/>
  <c r="H148" i="1"/>
  <c r="I148" i="1"/>
  <c r="J148" i="1"/>
  <c r="K148" i="1"/>
  <c r="L148" i="1"/>
  <c r="M148" i="1"/>
  <c r="N148" i="1"/>
  <c r="O147" i="1"/>
  <c r="D147" i="1"/>
  <c r="E147" i="1"/>
  <c r="F147" i="1"/>
  <c r="G147" i="1"/>
  <c r="H147" i="1"/>
  <c r="I147" i="1"/>
  <c r="J147" i="1"/>
  <c r="K147" i="1"/>
  <c r="L147" i="1"/>
  <c r="M147" i="1"/>
  <c r="N147" i="1"/>
  <c r="P145" i="1"/>
  <c r="P144" i="1"/>
  <c r="P142" i="1"/>
  <c r="P141" i="1"/>
  <c r="O136" i="1"/>
  <c r="D136" i="1"/>
  <c r="E136" i="1"/>
  <c r="F136" i="1"/>
  <c r="G136" i="1"/>
  <c r="H136" i="1"/>
  <c r="I136" i="1"/>
  <c r="J136" i="1"/>
  <c r="K136" i="1"/>
  <c r="L136" i="1"/>
  <c r="M136" i="1"/>
  <c r="N136" i="1"/>
  <c r="O135" i="1"/>
  <c r="D135" i="1"/>
  <c r="E135" i="1"/>
  <c r="F135" i="1"/>
  <c r="G135" i="1"/>
  <c r="H135" i="1"/>
  <c r="I135" i="1"/>
  <c r="J135" i="1"/>
  <c r="K135" i="1"/>
  <c r="L135" i="1"/>
  <c r="M135" i="1"/>
  <c r="N135" i="1"/>
  <c r="P133" i="1"/>
  <c r="P132" i="1"/>
  <c r="P130" i="1"/>
  <c r="P129" i="1"/>
  <c r="P127" i="1"/>
  <c r="P126" i="1"/>
  <c r="P124" i="1"/>
  <c r="P123" i="1"/>
  <c r="P121" i="1"/>
  <c r="P120" i="1"/>
  <c r="O117" i="1"/>
  <c r="D117" i="1"/>
  <c r="E117" i="1"/>
  <c r="F117" i="1"/>
  <c r="G117" i="1"/>
  <c r="H117" i="1"/>
  <c r="I117" i="1"/>
  <c r="J117" i="1"/>
  <c r="K117" i="1"/>
  <c r="L117" i="1"/>
  <c r="M117" i="1"/>
  <c r="N117" i="1"/>
  <c r="O116" i="1"/>
  <c r="D116" i="1"/>
  <c r="E116" i="1"/>
  <c r="F116" i="1"/>
  <c r="G116" i="1"/>
  <c r="H116" i="1"/>
  <c r="I116" i="1"/>
  <c r="J116" i="1"/>
  <c r="K116" i="1"/>
  <c r="L116" i="1"/>
  <c r="M116" i="1"/>
  <c r="N116" i="1"/>
  <c r="P114" i="1"/>
  <c r="P113" i="1"/>
  <c r="P111" i="1"/>
  <c r="P110" i="1"/>
  <c r="O79" i="1"/>
  <c r="O102" i="1" s="1"/>
  <c r="O99" i="1"/>
  <c r="D79" i="1"/>
  <c r="D99" i="1"/>
  <c r="E79" i="1"/>
  <c r="E99" i="1"/>
  <c r="E102" i="1" s="1"/>
  <c r="F79" i="1"/>
  <c r="F99" i="1"/>
  <c r="G79" i="1"/>
  <c r="G99" i="1"/>
  <c r="H79" i="1"/>
  <c r="H99" i="1"/>
  <c r="I79" i="1"/>
  <c r="I102" i="1" s="1"/>
  <c r="I99" i="1"/>
  <c r="J79" i="1"/>
  <c r="J99" i="1"/>
  <c r="K79" i="1"/>
  <c r="K99" i="1"/>
  <c r="L79" i="1"/>
  <c r="L99" i="1"/>
  <c r="M79" i="1"/>
  <c r="M99" i="1"/>
  <c r="N79" i="1"/>
  <c r="N102" i="1" s="1"/>
  <c r="N99" i="1"/>
  <c r="O78" i="1"/>
  <c r="O98" i="1"/>
  <c r="O101" i="1"/>
  <c r="D78" i="1"/>
  <c r="D101" i="1" s="1"/>
  <c r="D98" i="1"/>
  <c r="E78" i="1"/>
  <c r="E101" i="1" s="1"/>
  <c r="E98" i="1"/>
  <c r="F78" i="1"/>
  <c r="F98" i="1"/>
  <c r="F101" i="1"/>
  <c r="G78" i="1"/>
  <c r="G98" i="1"/>
  <c r="H78" i="1"/>
  <c r="H101" i="1" s="1"/>
  <c r="H98" i="1"/>
  <c r="I78" i="1"/>
  <c r="I101" i="1" s="1"/>
  <c r="I98" i="1"/>
  <c r="J78" i="1"/>
  <c r="J101" i="1" s="1"/>
  <c r="J98" i="1"/>
  <c r="K78" i="1"/>
  <c r="K98" i="1"/>
  <c r="L78" i="1"/>
  <c r="L98" i="1"/>
  <c r="M78" i="1"/>
  <c r="M98" i="1"/>
  <c r="N78" i="1"/>
  <c r="N98" i="1"/>
  <c r="P96" i="1"/>
  <c r="P95" i="1"/>
  <c r="P93" i="1"/>
  <c r="P92" i="1"/>
  <c r="P90" i="1"/>
  <c r="P89" i="1"/>
  <c r="P87" i="1"/>
  <c r="P86" i="1"/>
  <c r="P84" i="1"/>
  <c r="P83" i="1"/>
  <c r="P76" i="1"/>
  <c r="P75" i="1"/>
  <c r="P73" i="1"/>
  <c r="P72" i="1"/>
  <c r="P70" i="1"/>
  <c r="P69" i="1"/>
  <c r="P67" i="1"/>
  <c r="P66" i="1"/>
  <c r="P64" i="1"/>
  <c r="P63" i="1"/>
  <c r="P61" i="1"/>
  <c r="P60" i="1"/>
  <c r="O50" i="1"/>
  <c r="O22" i="1"/>
  <c r="O36" i="1"/>
  <c r="D22" i="1"/>
  <c r="D36" i="1"/>
  <c r="D53" i="1" s="1"/>
  <c r="D50" i="1"/>
  <c r="E22" i="1"/>
  <c r="E36" i="1"/>
  <c r="E50" i="1"/>
  <c r="F22" i="1"/>
  <c r="F36" i="1"/>
  <c r="F53" i="1" s="1"/>
  <c r="F50" i="1"/>
  <c r="G22" i="1"/>
  <c r="G36" i="1"/>
  <c r="G50" i="1"/>
  <c r="H22" i="1"/>
  <c r="H36" i="1"/>
  <c r="H53" i="1" s="1"/>
  <c r="H50" i="1"/>
  <c r="I22" i="1"/>
  <c r="I36" i="1"/>
  <c r="I50" i="1"/>
  <c r="J22" i="1"/>
  <c r="J36" i="1"/>
  <c r="J53" i="1" s="1"/>
  <c r="J50" i="1"/>
  <c r="K22" i="1"/>
  <c r="K36" i="1"/>
  <c r="K50" i="1"/>
  <c r="L22" i="1"/>
  <c r="L36" i="1"/>
  <c r="L53" i="1" s="1"/>
  <c r="L50" i="1"/>
  <c r="M22" i="1"/>
  <c r="M36" i="1"/>
  <c r="M50" i="1"/>
  <c r="N22" i="1"/>
  <c r="N36" i="1"/>
  <c r="N53" i="1" s="1"/>
  <c r="N50" i="1"/>
  <c r="O21" i="1"/>
  <c r="O35" i="1"/>
  <c r="O49" i="1"/>
  <c r="D21" i="1"/>
  <c r="P21" i="1" s="1"/>
  <c r="D35" i="1"/>
  <c r="D49" i="1"/>
  <c r="E21" i="1"/>
  <c r="E52" i="1" s="1"/>
  <c r="E35" i="1"/>
  <c r="E49" i="1"/>
  <c r="F21" i="1"/>
  <c r="F52" i="1" s="1"/>
  <c r="F35" i="1"/>
  <c r="F49" i="1"/>
  <c r="G21" i="1"/>
  <c r="G52" i="1" s="1"/>
  <c r="G35" i="1"/>
  <c r="G49" i="1"/>
  <c r="H21" i="1"/>
  <c r="H52" i="1" s="1"/>
  <c r="H35" i="1"/>
  <c r="H49" i="1"/>
  <c r="I21" i="1"/>
  <c r="I52" i="1" s="1"/>
  <c r="I35" i="1"/>
  <c r="I49" i="1"/>
  <c r="J21" i="1"/>
  <c r="J52" i="1" s="1"/>
  <c r="J35" i="1"/>
  <c r="J49" i="1"/>
  <c r="K21" i="1"/>
  <c r="K52" i="1" s="1"/>
  <c r="K35" i="1"/>
  <c r="K49" i="1"/>
  <c r="L21" i="1"/>
  <c r="L52" i="1" s="1"/>
  <c r="L35" i="1"/>
  <c r="L49" i="1"/>
  <c r="M21" i="1"/>
  <c r="M52" i="1" s="1"/>
  <c r="M35" i="1"/>
  <c r="M49" i="1"/>
  <c r="N21" i="1"/>
  <c r="N52" i="1" s="1"/>
  <c r="N35" i="1"/>
  <c r="N49" i="1"/>
  <c r="P47" i="1"/>
  <c r="P46" i="1"/>
  <c r="P44" i="1"/>
  <c r="P43" i="1"/>
  <c r="P41" i="1"/>
  <c r="P40" i="1"/>
  <c r="P33" i="1"/>
  <c r="P32" i="1"/>
  <c r="P30" i="1"/>
  <c r="P29" i="1"/>
  <c r="P27" i="1"/>
  <c r="P26" i="1"/>
  <c r="P19" i="1"/>
  <c r="P18" i="1"/>
  <c r="P16" i="1"/>
  <c r="P15" i="1"/>
  <c r="P13" i="1"/>
  <c r="P12" i="1"/>
  <c r="P10" i="1"/>
  <c r="P9" i="1"/>
  <c r="S23" i="7"/>
  <c r="I54" i="7"/>
  <c r="S74" i="7"/>
  <c r="S108" i="7"/>
  <c r="H102" i="1"/>
  <c r="R54" i="3"/>
  <c r="O53" i="3"/>
  <c r="M101" i="1"/>
  <c r="S90" i="5"/>
  <c r="S37" i="7"/>
  <c r="S124" i="7"/>
  <c r="G45" i="13"/>
  <c r="H45" i="13"/>
  <c r="M85" i="13"/>
  <c r="F45" i="13"/>
  <c r="G44" i="13"/>
  <c r="M44" i="13"/>
  <c r="E45" i="13"/>
  <c r="I45" i="13"/>
  <c r="Q65" i="13"/>
  <c r="J44" i="13"/>
  <c r="N44" i="13"/>
  <c r="Q30" i="13"/>
  <c r="Q136" i="13"/>
  <c r="O45" i="13"/>
  <c r="K44" i="13"/>
  <c r="O44" i="13"/>
  <c r="O85" i="13"/>
  <c r="Q188" i="13"/>
  <c r="E44" i="13"/>
  <c r="E84" i="13"/>
  <c r="I84" i="13"/>
  <c r="M84" i="13"/>
  <c r="I85" i="13"/>
  <c r="P85" i="13"/>
  <c r="F85" i="13"/>
  <c r="Q102" i="13"/>
  <c r="Q189" i="13"/>
  <c r="G85" i="13"/>
  <c r="Q90" i="15"/>
  <c r="K52" i="2" l="1"/>
  <c r="E52" i="2"/>
  <c r="S188" i="3"/>
  <c r="S99" i="3"/>
  <c r="S176" i="5"/>
  <c r="J54" i="5"/>
  <c r="Q51" i="9"/>
  <c r="Q97" i="2"/>
  <c r="P135" i="1"/>
  <c r="P186" i="1"/>
  <c r="L100" i="2"/>
  <c r="L51" i="2"/>
  <c r="S189" i="3"/>
  <c r="I102" i="3"/>
  <c r="S79" i="3"/>
  <c r="N53" i="3"/>
  <c r="N54" i="3"/>
  <c r="H54" i="3"/>
  <c r="H53" i="3"/>
  <c r="S80" i="4"/>
  <c r="R54" i="4"/>
  <c r="M54" i="4"/>
  <c r="J93" i="5"/>
  <c r="S91" i="7"/>
  <c r="S94" i="7" s="1"/>
  <c r="R93" i="7"/>
  <c r="P50" i="10"/>
  <c r="P51" i="10"/>
  <c r="P54" i="5"/>
  <c r="S93" i="7"/>
  <c r="S71" i="9"/>
  <c r="F84" i="14"/>
  <c r="O52" i="1"/>
  <c r="M53" i="1"/>
  <c r="K53" i="1"/>
  <c r="I53" i="1"/>
  <c r="P53" i="1" s="1"/>
  <c r="G53" i="1"/>
  <c r="E53" i="1"/>
  <c r="O53" i="1"/>
  <c r="G102" i="1"/>
  <c r="Q184" i="2"/>
  <c r="I100" i="2"/>
  <c r="I51" i="2"/>
  <c r="S135" i="4"/>
  <c r="S100" i="4"/>
  <c r="S79" i="4"/>
  <c r="S102" i="4" s="1"/>
  <c r="S36" i="4"/>
  <c r="S53" i="4" s="1"/>
  <c r="S124" i="5"/>
  <c r="S177" i="9"/>
  <c r="K90" i="9"/>
  <c r="S22" i="9"/>
  <c r="S50" i="9" s="1"/>
  <c r="Q180" i="14"/>
  <c r="M54" i="3"/>
  <c r="G54" i="3"/>
  <c r="M53" i="3"/>
  <c r="P36" i="1"/>
  <c r="P136" i="1"/>
  <c r="Q183" i="2"/>
  <c r="Q115" i="2"/>
  <c r="Q77" i="2"/>
  <c r="Q100" i="2" s="1"/>
  <c r="H52" i="2"/>
  <c r="S148" i="3"/>
  <c r="J53" i="3"/>
  <c r="P54" i="3"/>
  <c r="J54" i="3"/>
  <c r="P53" i="3"/>
  <c r="S23" i="3"/>
  <c r="S136" i="4"/>
  <c r="S136" i="5"/>
  <c r="M53" i="5"/>
  <c r="G54" i="5"/>
  <c r="L93" i="7"/>
  <c r="S135" i="9"/>
  <c r="H50" i="10"/>
  <c r="H51" i="10"/>
  <c r="Q118" i="14"/>
  <c r="R121" i="10"/>
  <c r="Q65" i="12"/>
  <c r="Q85" i="12" s="1"/>
  <c r="J84" i="12"/>
  <c r="P84" i="12"/>
  <c r="J85" i="12"/>
  <c r="P85" i="12"/>
  <c r="Q186" i="12"/>
  <c r="E85" i="13"/>
  <c r="Q65" i="14"/>
  <c r="Q82" i="14"/>
  <c r="Q179" i="14"/>
  <c r="Q138" i="15"/>
  <c r="Q87" i="16"/>
  <c r="Q184" i="16"/>
  <c r="P22" i="1"/>
  <c r="L101" i="1"/>
  <c r="G101" i="1"/>
  <c r="K102" i="1"/>
  <c r="P79" i="1"/>
  <c r="P147" i="1"/>
  <c r="P148" i="1"/>
  <c r="P187" i="1"/>
  <c r="Q114" i="2"/>
  <c r="Q49" i="2"/>
  <c r="P52" i="2"/>
  <c r="E51" i="2"/>
  <c r="S135" i="3"/>
  <c r="H103" i="3"/>
  <c r="N102" i="3"/>
  <c r="S100" i="3"/>
  <c r="R103" i="3"/>
  <c r="M103" i="3"/>
  <c r="S80" i="3"/>
  <c r="I54" i="3"/>
  <c r="S22" i="3"/>
  <c r="S147" i="4"/>
  <c r="H103" i="4"/>
  <c r="S54" i="7"/>
  <c r="Q90" i="9"/>
  <c r="S70" i="9"/>
  <c r="R23" i="10"/>
  <c r="R51" i="10"/>
  <c r="N50" i="10"/>
  <c r="N51" i="10"/>
  <c r="H91" i="10"/>
  <c r="Q16" i="12"/>
  <c r="Q30" i="12"/>
  <c r="Q41" i="12"/>
  <c r="Q17" i="14"/>
  <c r="Q45" i="14" s="1"/>
  <c r="Q41" i="14"/>
  <c r="M85" i="14"/>
  <c r="J47" i="15"/>
  <c r="N47" i="15"/>
  <c r="J48" i="15"/>
  <c r="N48" i="15"/>
  <c r="G90" i="15"/>
  <c r="J50" i="10"/>
  <c r="I47" i="11"/>
  <c r="P49" i="1"/>
  <c r="N101" i="1"/>
  <c r="K101" i="1"/>
  <c r="P101" i="1" s="1"/>
  <c r="M102" i="1"/>
  <c r="J102" i="1"/>
  <c r="P101" i="2"/>
  <c r="Q78" i="2"/>
  <c r="G52" i="2"/>
  <c r="Q20" i="2"/>
  <c r="Q51" i="2" s="1"/>
  <c r="S136" i="3"/>
  <c r="S117" i="3"/>
  <c r="Q103" i="3"/>
  <c r="J103" i="3"/>
  <c r="S51" i="3"/>
  <c r="S37" i="3"/>
  <c r="S54" i="3" s="1"/>
  <c r="R53" i="3"/>
  <c r="S189" i="4"/>
  <c r="S51" i="4"/>
  <c r="S54" i="4" s="1"/>
  <c r="K53" i="4"/>
  <c r="M53" i="4"/>
  <c r="Q94" i="5"/>
  <c r="K94" i="5"/>
  <c r="R93" i="5"/>
  <c r="S22" i="5"/>
  <c r="H53" i="7"/>
  <c r="N53" i="7"/>
  <c r="I94" i="7"/>
  <c r="R36" i="10"/>
  <c r="J90" i="10"/>
  <c r="R177" i="10"/>
  <c r="Q85" i="11"/>
  <c r="Q88" i="11" s="1"/>
  <c r="Q118" i="11"/>
  <c r="P85" i="14"/>
  <c r="Q45" i="15"/>
  <c r="J51" i="10"/>
  <c r="H90" i="10"/>
  <c r="O47" i="11"/>
  <c r="G85" i="14"/>
  <c r="D52" i="1"/>
  <c r="P52" i="1" s="1"/>
  <c r="P50" i="1"/>
  <c r="P98" i="1"/>
  <c r="L102" i="1"/>
  <c r="P99" i="1"/>
  <c r="P116" i="1"/>
  <c r="P117" i="1"/>
  <c r="Q133" i="2"/>
  <c r="L52" i="2"/>
  <c r="M51" i="2"/>
  <c r="Q21" i="2"/>
  <c r="P103" i="3"/>
  <c r="O102" i="3"/>
  <c r="J102" i="3"/>
  <c r="Q54" i="3"/>
  <c r="K54" i="3"/>
  <c r="K53" i="3"/>
  <c r="S188" i="4"/>
  <c r="P103" i="4"/>
  <c r="N103" i="4"/>
  <c r="P102" i="4"/>
  <c r="I54" i="4"/>
  <c r="K54" i="4"/>
  <c r="N54" i="5"/>
  <c r="H54" i="5"/>
  <c r="H53" i="5"/>
  <c r="I53" i="7"/>
  <c r="S90" i="7"/>
  <c r="S123" i="7"/>
  <c r="H51" i="9"/>
  <c r="S51" i="9"/>
  <c r="R47" i="10"/>
  <c r="R71" i="10"/>
  <c r="R91" i="10" s="1"/>
  <c r="Q64" i="12"/>
  <c r="Q84" i="12" s="1"/>
  <c r="F85" i="14"/>
  <c r="I50" i="16"/>
  <c r="O50" i="16"/>
  <c r="I51" i="16"/>
  <c r="O51" i="16"/>
  <c r="Q47" i="16"/>
  <c r="J53" i="4"/>
  <c r="R94" i="5"/>
  <c r="M94" i="5"/>
  <c r="P53" i="5"/>
  <c r="L53" i="7"/>
  <c r="S36" i="7"/>
  <c r="S53" i="7" s="1"/>
  <c r="S107" i="7"/>
  <c r="H91" i="9"/>
  <c r="G90" i="9"/>
  <c r="P51" i="9"/>
  <c r="G47" i="11"/>
  <c r="J47" i="11"/>
  <c r="P47" i="11"/>
  <c r="E87" i="11"/>
  <c r="K87" i="11"/>
  <c r="E88" i="11"/>
  <c r="K88" i="11"/>
  <c r="Q84" i="11"/>
  <c r="Q87" i="11" s="1"/>
  <c r="Q117" i="11"/>
  <c r="Q17" i="12"/>
  <c r="Q45" i="12" s="1"/>
  <c r="L44" i="12"/>
  <c r="L45" i="12"/>
  <c r="Q31" i="12"/>
  <c r="Q42" i="12"/>
  <c r="E84" i="12"/>
  <c r="K84" i="12"/>
  <c r="E85" i="12"/>
  <c r="K85" i="12"/>
  <c r="Q81" i="12"/>
  <c r="L45" i="13"/>
  <c r="Q41" i="13"/>
  <c r="J85" i="14"/>
  <c r="N85" i="14"/>
  <c r="K84" i="14"/>
  <c r="Q31" i="15"/>
  <c r="G89" i="15"/>
  <c r="K89" i="15"/>
  <c r="O89" i="15"/>
  <c r="Q23" i="16"/>
  <c r="H86" i="16"/>
  <c r="Q139" i="16"/>
  <c r="Q185" i="16"/>
  <c r="J94" i="5"/>
  <c r="L93" i="5"/>
  <c r="R54" i="5"/>
  <c r="G53" i="5"/>
  <c r="O53" i="7"/>
  <c r="H54" i="7"/>
  <c r="Q53" i="7"/>
  <c r="J54" i="7"/>
  <c r="J93" i="7"/>
  <c r="J94" i="7"/>
  <c r="O91" i="9"/>
  <c r="I91" i="9"/>
  <c r="P90" i="9"/>
  <c r="G51" i="9"/>
  <c r="S37" i="9"/>
  <c r="M50" i="9"/>
  <c r="F50" i="10"/>
  <c r="F51" i="10"/>
  <c r="L50" i="10"/>
  <c r="L51" i="10"/>
  <c r="F91" i="10"/>
  <c r="G48" i="11"/>
  <c r="M47" i="11"/>
  <c r="J48" i="11"/>
  <c r="P48" i="11"/>
  <c r="H87" i="11"/>
  <c r="N87" i="11"/>
  <c r="H88" i="11"/>
  <c r="N88" i="11"/>
  <c r="Q102" i="11"/>
  <c r="Q133" i="11"/>
  <c r="Q189" i="11"/>
  <c r="I44" i="12"/>
  <c r="O44" i="12"/>
  <c r="I45" i="12"/>
  <c r="O45" i="12"/>
  <c r="H84" i="12"/>
  <c r="N84" i="12"/>
  <c r="H85" i="12"/>
  <c r="N85" i="12"/>
  <c r="Q102" i="12"/>
  <c r="Q118" i="12"/>
  <c r="H84" i="13"/>
  <c r="L85" i="14"/>
  <c r="Q44" i="15"/>
  <c r="I89" i="15"/>
  <c r="M89" i="15"/>
  <c r="E50" i="16"/>
  <c r="K50" i="16"/>
  <c r="E51" i="16"/>
  <c r="K51" i="16"/>
  <c r="Q33" i="16"/>
  <c r="Q50" i="16" s="1"/>
  <c r="E86" i="16"/>
  <c r="Q84" i="16"/>
  <c r="M93" i="5"/>
  <c r="K54" i="5"/>
  <c r="P53" i="7"/>
  <c r="N54" i="7"/>
  <c r="J53" i="7"/>
  <c r="P91" i="9"/>
  <c r="J91" i="9"/>
  <c r="O90" i="9"/>
  <c r="L51" i="9"/>
  <c r="H47" i="11"/>
  <c r="N47" i="11"/>
  <c r="Q33" i="11"/>
  <c r="Q44" i="11"/>
  <c r="P44" i="12"/>
  <c r="P45" i="12"/>
  <c r="Q101" i="12"/>
  <c r="Q132" i="12"/>
  <c r="Q185" i="12"/>
  <c r="Q16" i="13"/>
  <c r="Q44" i="13" s="1"/>
  <c r="J45" i="13"/>
  <c r="Q64" i="13"/>
  <c r="H85" i="13"/>
  <c r="Q27" i="14"/>
  <c r="Q42" i="14"/>
  <c r="L84" i="14"/>
  <c r="P84" i="14"/>
  <c r="O85" i="14"/>
  <c r="Q132" i="14"/>
  <c r="H47" i="15"/>
  <c r="L47" i="15"/>
  <c r="P47" i="15"/>
  <c r="H48" i="15"/>
  <c r="L48" i="15"/>
  <c r="P48" i="15"/>
  <c r="Q124" i="15"/>
  <c r="L50" i="16"/>
  <c r="L51" i="16"/>
  <c r="Q34" i="16"/>
  <c r="Q48" i="16"/>
  <c r="F86" i="16"/>
  <c r="K86" i="16"/>
  <c r="P86" i="16"/>
  <c r="I87" i="16"/>
  <c r="N87" i="16"/>
  <c r="Q69" i="16"/>
  <c r="Q86" i="16" s="1"/>
  <c r="S102" i="3"/>
  <c r="S53" i="3"/>
  <c r="S103" i="3"/>
  <c r="Q101" i="2"/>
  <c r="S103" i="4"/>
  <c r="H53" i="4"/>
  <c r="F102" i="1"/>
  <c r="H102" i="4"/>
  <c r="P53" i="4"/>
  <c r="Q93" i="5"/>
  <c r="Q54" i="5"/>
  <c r="M54" i="5"/>
  <c r="I54" i="5"/>
  <c r="R53" i="5"/>
  <c r="N53" i="5"/>
  <c r="J53" i="5"/>
  <c r="S54" i="5"/>
  <c r="R51" i="9"/>
  <c r="N51" i="9"/>
  <c r="J51" i="9"/>
  <c r="N50" i="9"/>
  <c r="R22" i="10"/>
  <c r="R50" i="10" s="1"/>
  <c r="R70" i="10"/>
  <c r="R90" i="10" s="1"/>
  <c r="E20" i="11"/>
  <c r="E48" i="11" s="1"/>
  <c r="Q8" i="11"/>
  <c r="Q20" i="11" s="1"/>
  <c r="Q48" i="11" s="1"/>
  <c r="I48" i="11"/>
  <c r="M48" i="11"/>
  <c r="Q47" i="15"/>
  <c r="S88" i="9"/>
  <c r="S91" i="9" s="1"/>
  <c r="D102" i="1"/>
  <c r="P102" i="1" s="1"/>
  <c r="P35" i="1"/>
  <c r="P78" i="1"/>
  <c r="M102" i="4"/>
  <c r="S90" i="9"/>
  <c r="S91" i="5"/>
  <c r="S94" i="5" s="1"/>
  <c r="S53" i="5"/>
  <c r="E44" i="14"/>
  <c r="M44" i="14"/>
  <c r="I45" i="14"/>
  <c r="F44" i="12"/>
  <c r="J44" i="12"/>
  <c r="N44" i="12"/>
  <c r="F45" i="12"/>
  <c r="J45" i="12"/>
  <c r="N45" i="12"/>
  <c r="N84" i="13"/>
  <c r="Q81" i="13"/>
  <c r="Q84" i="13" s="1"/>
  <c r="Q16" i="14"/>
  <c r="Q44" i="14" s="1"/>
  <c r="I44" i="14"/>
  <c r="E45" i="14"/>
  <c r="M45" i="14"/>
  <c r="Q85" i="14"/>
  <c r="Q138" i="16"/>
  <c r="Q7" i="11"/>
  <c r="Q19" i="11" s="1"/>
  <c r="Q47" i="11" s="1"/>
  <c r="Q133" i="12"/>
  <c r="Q17" i="13"/>
  <c r="Q45" i="13" s="1"/>
  <c r="K45" i="13"/>
  <c r="K85" i="13"/>
  <c r="Q82" i="13"/>
  <c r="Q85" i="13" s="1"/>
  <c r="Q101" i="14"/>
  <c r="Q48" i="15"/>
  <c r="Q69" i="15"/>
  <c r="Q89" i="15" s="1"/>
  <c r="F50" i="16"/>
  <c r="J50" i="16"/>
  <c r="N50" i="16"/>
  <c r="F51" i="16"/>
  <c r="J51" i="16"/>
  <c r="N51" i="16"/>
  <c r="G86" i="16"/>
  <c r="O87" i="16"/>
  <c r="Q105" i="16"/>
  <c r="J84" i="13"/>
  <c r="Q64" i="14"/>
  <c r="Q84" i="14" s="1"/>
  <c r="O86" i="16"/>
  <c r="G87" i="16"/>
  <c r="Q44" i="12" l="1"/>
  <c r="Q51" i="16"/>
  <c r="Q52" i="2"/>
</calcChain>
</file>

<file path=xl/sharedStrings.xml><?xml version="1.0" encoding="utf-8"?>
<sst xmlns="http://schemas.openxmlformats.org/spreadsheetml/2006/main" count="4017" uniqueCount="372">
  <si>
    <t>Hino</t>
  </si>
  <si>
    <t>Nissan</t>
  </si>
  <si>
    <t>Dong Feng</t>
  </si>
  <si>
    <t>Master</t>
  </si>
  <si>
    <t>Isuzu</t>
  </si>
  <si>
    <t>Volvo</t>
  </si>
  <si>
    <t>TOTAL TRUCKS</t>
  </si>
  <si>
    <t>Fiat</t>
  </si>
  <si>
    <t>Massey Ferguson</t>
  </si>
  <si>
    <t>Honda</t>
  </si>
  <si>
    <t>Yamaha</t>
  </si>
  <si>
    <t>Suzuki</t>
  </si>
  <si>
    <t>Sohrab</t>
  </si>
  <si>
    <t>Qingqi</t>
  </si>
  <si>
    <t>     CYCLES:</t>
  </si>
  <si>
    <t>Honda Civic</t>
  </si>
  <si>
    <t>Prod.</t>
  </si>
  <si>
    <t>Sale</t>
  </si>
  <si>
    <t>Honda City</t>
  </si>
  <si>
    <t>1300 and Above cc</t>
  </si>
  <si>
    <t>Suzuki Liana</t>
  </si>
  <si>
    <t>Sub-Total</t>
  </si>
  <si>
    <t>Toyota Corolla</t>
  </si>
  <si>
    <t>Suzuki Cultus</t>
  </si>
  <si>
    <t>Suzuki Alto</t>
  </si>
  <si>
    <t>Hyundai Santro</t>
  </si>
  <si>
    <t>Daihatsu Cuore</t>
  </si>
  <si>
    <t>TOTAL CARS</t>
  </si>
  <si>
    <t>TRUCKS</t>
  </si>
  <si>
    <t>BUSES</t>
  </si>
  <si>
    <t>TOTAL BUSES</t>
  </si>
  <si>
    <t>TOTAL TRUCKS &amp; BUSES</t>
  </si>
  <si>
    <t>LCVS, VANS &amp; JEEPS (4X4)</t>
  </si>
  <si>
    <t>JEEPS (4X4)</t>
  </si>
  <si>
    <t>Sigma Defender</t>
  </si>
  <si>
    <t xml:space="preserve">Suzuki Potohar </t>
  </si>
  <si>
    <t>TOTAL JEEPS</t>
  </si>
  <si>
    <t>Suzuki Ravi</t>
  </si>
  <si>
    <t>Toyota Hilux</t>
  </si>
  <si>
    <t>Hyundai Shehzore</t>
  </si>
  <si>
    <t>PICK-Ups</t>
  </si>
  <si>
    <t>FARM TRACTORS</t>
  </si>
  <si>
    <t>TOTAL TRACTORS</t>
  </si>
  <si>
    <t>Suzuki Mehran</t>
  </si>
  <si>
    <t>TOTAL PICK-UPs</t>
  </si>
  <si>
    <t>Sohrab Three-Wheeler</t>
  </si>
  <si>
    <t>PASSENGER CARS</t>
  </si>
  <si>
    <t>Suzuki Bolan</t>
  </si>
  <si>
    <t>Jul'07</t>
  </si>
  <si>
    <t>Aug'07</t>
  </si>
  <si>
    <t>1000 cc</t>
  </si>
  <si>
    <t>800 cc &amp; Below 1000cc</t>
  </si>
  <si>
    <t>MOTORCYCLES &amp; THREE-WHEELERS</t>
  </si>
  <si>
    <t>TOTAL</t>
  </si>
  <si>
    <t>Cumulative</t>
  </si>
  <si>
    <t>Sep'07</t>
  </si>
  <si>
    <t>Hero</t>
  </si>
  <si>
    <t>Ravi</t>
  </si>
  <si>
    <t>Oct' 07</t>
  </si>
  <si>
    <t>Nov'07</t>
  </si>
  <si>
    <t>Qingqi Three-Wheeler</t>
  </si>
  <si>
    <t>Dec'07</t>
  </si>
  <si>
    <t>Jan'08</t>
  </si>
  <si>
    <t>Feb'08</t>
  </si>
  <si>
    <t>Mar'08</t>
  </si>
  <si>
    <t>Sazgar Three Wheeler</t>
  </si>
  <si>
    <t>Apr'08</t>
  </si>
  <si>
    <t>May'08</t>
  </si>
  <si>
    <t>June'08</t>
  </si>
  <si>
    <t xml:space="preserve">                                                      PRODUCTION &amp; SALE DATA OF VEHICLES                                           </t>
  </si>
  <si>
    <t>.</t>
  </si>
  <si>
    <t>PRODUCTION &amp; SALE DATA OF VEHICLES</t>
  </si>
  <si>
    <t>July'08</t>
  </si>
  <si>
    <t>Aug'08</t>
  </si>
  <si>
    <t>Sep'08</t>
  </si>
  <si>
    <t>Oct'08</t>
  </si>
  <si>
    <t>Nov'08</t>
  </si>
  <si>
    <t>Dec'08</t>
  </si>
  <si>
    <t>Jan'09</t>
  </si>
  <si>
    <t>Feb'09</t>
  </si>
  <si>
    <t>Mar'09</t>
  </si>
  <si>
    <t>Apr'09</t>
  </si>
  <si>
    <t>May'09</t>
  </si>
  <si>
    <t>June'09</t>
  </si>
  <si>
    <t xml:space="preserve">Jul'08 - June'09 </t>
  </si>
  <si>
    <t>M/s  Sind Engineering(Dong Feng brand )have not provided figures for June '09</t>
  </si>
  <si>
    <t>July'09</t>
  </si>
  <si>
    <t>Aug'09</t>
  </si>
  <si>
    <t>Sept'09</t>
  </si>
  <si>
    <t>Oct'09</t>
  </si>
  <si>
    <t>Nov'09</t>
  </si>
  <si>
    <t>Dec'09</t>
  </si>
  <si>
    <t>Jan'2010</t>
  </si>
  <si>
    <t>Feb'2010</t>
  </si>
  <si>
    <t>Mar'10</t>
  </si>
  <si>
    <t>April'10</t>
  </si>
  <si>
    <t>May'10</t>
  </si>
  <si>
    <t>June'10</t>
  </si>
  <si>
    <t>Suzuki Swift</t>
  </si>
  <si>
    <t>Prod</t>
  </si>
  <si>
    <t>Apr'10</t>
  </si>
  <si>
    <t>Habib</t>
  </si>
  <si>
    <t>July'10</t>
  </si>
  <si>
    <t>Aug'10</t>
  </si>
  <si>
    <t>Sept'10</t>
  </si>
  <si>
    <t>Oct'10</t>
  </si>
  <si>
    <t>Nov'10</t>
  </si>
  <si>
    <t>Dec'10</t>
  </si>
  <si>
    <t>Jan'11</t>
  </si>
  <si>
    <t>Feb'11</t>
  </si>
  <si>
    <t>Mar'11</t>
  </si>
  <si>
    <t>Apr'11</t>
  </si>
  <si>
    <t>May'11</t>
  </si>
  <si>
    <t>June'11</t>
  </si>
  <si>
    <t>July'11</t>
  </si>
  <si>
    <t>Aug'11</t>
  </si>
  <si>
    <t>Sept'11</t>
  </si>
  <si>
    <t>Oct'11</t>
  </si>
  <si>
    <t>Nov'11</t>
  </si>
  <si>
    <t>Dec'11</t>
  </si>
  <si>
    <t>Jan'12</t>
  </si>
  <si>
    <t>Feb'12</t>
  </si>
  <si>
    <t>Mar'12</t>
  </si>
  <si>
    <t>Apr'12</t>
  </si>
  <si>
    <t>May'12</t>
  </si>
  <si>
    <t>June'12</t>
  </si>
  <si>
    <t>2007-08</t>
  </si>
  <si>
    <t>2008-09</t>
  </si>
  <si>
    <t>2009-10</t>
  </si>
  <si>
    <t>2010-11</t>
  </si>
  <si>
    <t>2011-12</t>
  </si>
  <si>
    <t>July'12</t>
  </si>
  <si>
    <t>Aug'12</t>
  </si>
  <si>
    <t>Sept'12</t>
  </si>
  <si>
    <t>Oct'12</t>
  </si>
  <si>
    <t>Nov'12</t>
  </si>
  <si>
    <t>Dec'12</t>
  </si>
  <si>
    <t>Jan'13</t>
  </si>
  <si>
    <t>Feb'13</t>
  </si>
  <si>
    <t>Mar'13</t>
  </si>
  <si>
    <t>Apr'13</t>
  </si>
  <si>
    <t>May'13</t>
  </si>
  <si>
    <t>June'13</t>
  </si>
  <si>
    <t>Toyota Fortuner</t>
  </si>
  <si>
    <t>DYL Motorcycles</t>
  </si>
  <si>
    <t>2012-13</t>
  </si>
  <si>
    <t>2013-14</t>
  </si>
  <si>
    <t>July'13</t>
  </si>
  <si>
    <t>Aug'13</t>
  </si>
  <si>
    <t>Sept'13</t>
  </si>
  <si>
    <t>Oct'13</t>
  </si>
  <si>
    <t>Nov'13</t>
  </si>
  <si>
    <t>Dec'13</t>
  </si>
  <si>
    <t>Jan'14</t>
  </si>
  <si>
    <t>Feb'14</t>
  </si>
  <si>
    <t>Mar'14</t>
  </si>
  <si>
    <t>Apr'14</t>
  </si>
  <si>
    <t>May'14</t>
  </si>
  <si>
    <t>June'14</t>
  </si>
  <si>
    <t>Suzuki WagonR</t>
  </si>
  <si>
    <t>Orient  IMT Tractor</t>
  </si>
  <si>
    <t xml:space="preserve">            PRODUCTION &amp; SALE DATA OF VEHICLES</t>
  </si>
  <si>
    <t>July'14</t>
  </si>
  <si>
    <t>Aug'14</t>
  </si>
  <si>
    <t>Sept'14</t>
  </si>
  <si>
    <t>Oct'14</t>
  </si>
  <si>
    <t>Nov'14</t>
  </si>
  <si>
    <t>Dec'14</t>
  </si>
  <si>
    <t>Jan'15</t>
  </si>
  <si>
    <t>Feb'15</t>
  </si>
  <si>
    <t>Mar'15</t>
  </si>
  <si>
    <t>Apr'15</t>
  </si>
  <si>
    <t>May'15</t>
  </si>
  <si>
    <t>June'15</t>
  </si>
  <si>
    <t>2014-15</t>
  </si>
  <si>
    <t>2015-16</t>
  </si>
  <si>
    <t>July'15</t>
  </si>
  <si>
    <t>Aug'15</t>
  </si>
  <si>
    <t>Sept'15</t>
  </si>
  <si>
    <t>Oct'15</t>
  </si>
  <si>
    <t>Nov'15</t>
  </si>
  <si>
    <t>Dec'15</t>
  </si>
  <si>
    <t>Jan'16</t>
  </si>
  <si>
    <t>Feb'16</t>
  </si>
  <si>
    <t>Mar'16</t>
  </si>
  <si>
    <t>Apr'16</t>
  </si>
  <si>
    <t>May'16</t>
  </si>
  <si>
    <t>June'16</t>
  </si>
  <si>
    <t>Honda Cars (Civic &amp; City)</t>
  </si>
  <si>
    <t xml:space="preserve"> As corrected by the company (June 2016)</t>
  </si>
  <si>
    <t>YAMAHA</t>
  </si>
  <si>
    <t>Road Prince Motorcycle</t>
  </si>
  <si>
    <t>Road Prince ThreeWheeler</t>
  </si>
  <si>
    <t>United Auto Motorcycle</t>
  </si>
  <si>
    <t>United Auto Three Wheeler</t>
  </si>
  <si>
    <t>2016-17</t>
  </si>
  <si>
    <t>July'16</t>
  </si>
  <si>
    <t>Aug'16</t>
  </si>
  <si>
    <t>Sept'16</t>
  </si>
  <si>
    <t>Oct'16</t>
  </si>
  <si>
    <t>Nov'16</t>
  </si>
  <si>
    <t>Dec'16</t>
  </si>
  <si>
    <t>Jan'17</t>
  </si>
  <si>
    <t>Feb'17</t>
  </si>
  <si>
    <t>Mar'17</t>
  </si>
  <si>
    <t>Apr'17</t>
  </si>
  <si>
    <t>May'17</t>
  </si>
  <si>
    <t>Jun'17</t>
  </si>
  <si>
    <t>TOYOTA Fortuner</t>
  </si>
  <si>
    <t>SIGMA Defender</t>
  </si>
  <si>
    <t>HONDA BR-V</t>
  </si>
  <si>
    <t>JEEPS (4X2)</t>
  </si>
  <si>
    <t>2017-18</t>
  </si>
  <si>
    <t>July'17</t>
  </si>
  <si>
    <t>Aug'17</t>
  </si>
  <si>
    <t>Sept'17</t>
  </si>
  <si>
    <t>Oct'17</t>
  </si>
  <si>
    <t>Nov'17</t>
  </si>
  <si>
    <t>Dec'17</t>
  </si>
  <si>
    <t>Jan'18</t>
  </si>
  <si>
    <t>Feb'18</t>
  </si>
  <si>
    <t>Mar'18</t>
  </si>
  <si>
    <t>Apr'18</t>
  </si>
  <si>
    <t>May'18</t>
  </si>
  <si>
    <t>June'18</t>
  </si>
  <si>
    <t>JEEP  (4X2)</t>
  </si>
  <si>
    <t xml:space="preserve"> </t>
  </si>
  <si>
    <t>JAC</t>
  </si>
  <si>
    <t>…</t>
  </si>
  <si>
    <t>2018-19</t>
  </si>
  <si>
    <t>1300cc and Above</t>
  </si>
  <si>
    <t>July'18</t>
  </si>
  <si>
    <t>Aug'18</t>
  </si>
  <si>
    <t>Sept'18</t>
  </si>
  <si>
    <t>Oct'18</t>
  </si>
  <si>
    <t>Nov'18</t>
  </si>
  <si>
    <t>Dec'18</t>
  </si>
  <si>
    <t>Jan'19</t>
  </si>
  <si>
    <t>Feb'19</t>
  </si>
  <si>
    <t>Mar'19</t>
  </si>
  <si>
    <t>Apr'19</t>
  </si>
  <si>
    <t>May'19</t>
  </si>
  <si>
    <t>June'19</t>
  </si>
  <si>
    <t>Honda Cars                        (Civic &amp; City)</t>
  </si>
  <si>
    <t>Below 1000cc</t>
  </si>
  <si>
    <t>TOTAL                CARS</t>
  </si>
  <si>
    <t>TOTAL           JEEPS</t>
  </si>
  <si>
    <t>D-Max</t>
  </si>
  <si>
    <t>TOTAL            PICK-UPs</t>
  </si>
  <si>
    <t>TOTAL                    2/3 Wheelers</t>
  </si>
  <si>
    <t>2019-20</t>
  </si>
  <si>
    <t>July'19</t>
  </si>
  <si>
    <t>Aug'19</t>
  </si>
  <si>
    <t>Sept'19</t>
  </si>
  <si>
    <t>Oct'19</t>
  </si>
  <si>
    <t>Nov'19</t>
  </si>
  <si>
    <t>Dec'19</t>
  </si>
  <si>
    <t>Jan'2020</t>
  </si>
  <si>
    <t>Feb'2020</t>
  </si>
  <si>
    <t>Mar'2020</t>
  </si>
  <si>
    <t>Apr'2020</t>
  </si>
  <si>
    <t>May'2020</t>
  </si>
  <si>
    <t>June'2020</t>
  </si>
  <si>
    <t>Toyota Yaris</t>
  </si>
  <si>
    <t>LCVS, VANS &amp; JEEPS</t>
  </si>
  <si>
    <t>Hyundai Porter</t>
  </si>
  <si>
    <t>C O V I D - 1 9</t>
  </si>
  <si>
    <t>2020-21</t>
  </si>
  <si>
    <t>July'2020</t>
  </si>
  <si>
    <t>Aug'2020</t>
  </si>
  <si>
    <t>Sept'2020</t>
  </si>
  <si>
    <t>Oct'2020</t>
  </si>
  <si>
    <t>Nov'2020</t>
  </si>
  <si>
    <t>Dec'2020</t>
  </si>
  <si>
    <t>Jan'2021</t>
  </si>
  <si>
    <t>Feb'2021</t>
  </si>
  <si>
    <t>Mar'2021</t>
  </si>
  <si>
    <t>Apr'2021</t>
  </si>
  <si>
    <t>May'2021</t>
  </si>
  <si>
    <t>June'2021</t>
  </si>
  <si>
    <t>Hyundai Elantra</t>
  </si>
  <si>
    <t>HINO</t>
  </si>
  <si>
    <t>MASTER</t>
  </si>
  <si>
    <t>ISUZU</t>
  </si>
  <si>
    <t>Including production &amp; sales for Armed Forces</t>
  </si>
  <si>
    <t>HYUNDAI Tucson</t>
  </si>
  <si>
    <t>2021-22</t>
  </si>
  <si>
    <t>July'21</t>
  </si>
  <si>
    <t>Aug'21</t>
  </si>
  <si>
    <t>Sept'21</t>
  </si>
  <si>
    <t>Oct'21</t>
  </si>
  <si>
    <t>Nov'21</t>
  </si>
  <si>
    <t>Dec'21</t>
  </si>
  <si>
    <t>Jan'22</t>
  </si>
  <si>
    <t>Feb'22</t>
  </si>
  <si>
    <t>Mar'22</t>
  </si>
  <si>
    <t>Apr'22</t>
  </si>
  <si>
    <t>May'22</t>
  </si>
  <si>
    <t>Hyundai Sonata</t>
  </si>
  <si>
    <t>BAIC D20</t>
  </si>
  <si>
    <t>JEEPS &amp; PICKUPS</t>
  </si>
  <si>
    <t xml:space="preserve">BAIC BJ40L </t>
  </si>
  <si>
    <t xml:space="preserve">BAIC X25 </t>
  </si>
  <si>
    <t>July'22</t>
  </si>
  <si>
    <t>Aug'22</t>
  </si>
  <si>
    <t>Sept'22</t>
  </si>
  <si>
    <t>Oct'22</t>
  </si>
  <si>
    <t>Nov'22</t>
  </si>
  <si>
    <t>Dec'22</t>
  </si>
  <si>
    <t>Jan'23</t>
  </si>
  <si>
    <t>Feb'23</t>
  </si>
  <si>
    <t>Mar'23</t>
  </si>
  <si>
    <t>Apr'23</t>
  </si>
  <si>
    <t>May'23</t>
  </si>
  <si>
    <t>June'23</t>
  </si>
  <si>
    <t>Toyota                         (Corolla &amp; Yaris)</t>
  </si>
  <si>
    <t>TOTAL             BUSES</t>
  </si>
  <si>
    <t>TOYOTA                                                (Fortuner &amp; IMVs)</t>
  </si>
  <si>
    <t>SIGMA DEFENDER</t>
  </si>
  <si>
    <t>HYUNDAI TUCSON</t>
  </si>
  <si>
    <t>HONDA BR-V  &amp;  HR-V</t>
  </si>
  <si>
    <t>SAZGAR HAVAL</t>
  </si>
  <si>
    <t>CHERY TIGGO</t>
  </si>
  <si>
    <t>SUZUKI  RAVI</t>
  </si>
  <si>
    <t>JAC X-200</t>
  </si>
  <si>
    <t>ISUZU  D-MAX</t>
  </si>
  <si>
    <t>HYUNDAI PORTER</t>
  </si>
  <si>
    <t>TOTAL    JEEPS &amp; PICK-UPs</t>
  </si>
  <si>
    <t>Qingqi Motorcycle</t>
  </si>
  <si>
    <t>TOTAL     2/3 Wheelers</t>
  </si>
  <si>
    <t>2022-23</t>
  </si>
  <si>
    <t>June'22</t>
  </si>
  <si>
    <t>JAC X200</t>
  </si>
  <si>
    <t>July'23</t>
  </si>
  <si>
    <t>Aug'23</t>
  </si>
  <si>
    <t>Sep'23</t>
  </si>
  <si>
    <t>Oct'23</t>
  </si>
  <si>
    <t>Nov'23</t>
  </si>
  <si>
    <t>Dec'23</t>
  </si>
  <si>
    <t>Jan'24</t>
  </si>
  <si>
    <t>Feb'24</t>
  </si>
  <si>
    <t>Mar'24</t>
  </si>
  <si>
    <t>Apr'24</t>
  </si>
  <si>
    <t>May'24</t>
  </si>
  <si>
    <t>Jun'24</t>
  </si>
  <si>
    <t>Toyota                         (Corolla, Yaris &amp; Corolla Cross)</t>
  </si>
  <si>
    <t>HYUNDAI SANTA FE</t>
  </si>
  <si>
    <t>2023-24</t>
  </si>
  <si>
    <t>2024-25</t>
  </si>
  <si>
    <t>July'24</t>
  </si>
  <si>
    <t>Aug'24</t>
  </si>
  <si>
    <t>Sept'24</t>
  </si>
  <si>
    <t>Oct'24</t>
  </si>
  <si>
    <t>Nov'24</t>
  </si>
  <si>
    <t>Dec'24</t>
  </si>
  <si>
    <t>Jan'25</t>
  </si>
  <si>
    <t>Feb'25</t>
  </si>
  <si>
    <t>Mar'25</t>
  </si>
  <si>
    <t>Apr'25</t>
  </si>
  <si>
    <t>May'25</t>
  </si>
  <si>
    <t>June'25</t>
  </si>
  <si>
    <t>BAIC D20                            Sazgar</t>
  </si>
  <si>
    <t>Suzuki Every</t>
  </si>
  <si>
    <t>Electric Vehicle</t>
  </si>
  <si>
    <t>DEWAN                                     Honri-Ve</t>
  </si>
  <si>
    <t>BAIC BJ40L                       SAZGAR</t>
  </si>
  <si>
    <t>BAIC X25                           SAZGAR</t>
  </si>
  <si>
    <t>HAVAL             SAZGAR</t>
  </si>
  <si>
    <t>JAC X-200                                Ghandhara</t>
  </si>
  <si>
    <t>DEWAN KIA SHEHZORE</t>
  </si>
  <si>
    <t>FIAT                    Al-Ghazi</t>
  </si>
  <si>
    <t>Massey Ferguson                 Millat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</si>
</sst>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0%"/>
  </numFmts>
  <fonts count="112" x14ac:knownFonts="1">
    <font>
      <sz val="10"/>
      <name val="Arial"/>
    </font>
    <font>
      <sz val="10"/>
      <name val="Arial"/>
      <family val="2"/>
    </font>
    <font>
      <b/>
      <u/>
      <sz val="14"/>
      <name val="Arial"/>
      <family val="2"/>
    </font>
    <font>
      <sz val="10"/>
      <name val="Arial"/>
      <family val="2"/>
    </font>
    <font>
      <b/>
      <u/>
      <sz val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u/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3.5"/>
      <name val="Arial"/>
      <family val="2"/>
    </font>
    <font>
      <b/>
      <i/>
      <sz val="13.5"/>
      <name val="Arial"/>
      <family val="2"/>
    </font>
    <font>
      <sz val="13.5"/>
      <name val="Arial"/>
      <family val="2"/>
    </font>
    <font>
      <b/>
      <u/>
      <sz val="13.5"/>
      <name val="Arial"/>
      <family val="2"/>
    </font>
    <font>
      <b/>
      <sz val="12"/>
      <color indexed="10"/>
      <name val="Arial"/>
      <family val="2"/>
    </font>
    <font>
      <b/>
      <sz val="13.5"/>
      <color indexed="10"/>
      <name val="Arial"/>
      <family val="2"/>
    </font>
    <font>
      <b/>
      <sz val="18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b/>
      <sz val="13"/>
      <color indexed="8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15"/>
      <color indexed="10"/>
      <name val="Arial"/>
      <family val="2"/>
    </font>
    <font>
      <b/>
      <u/>
      <sz val="15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20"/>
      <name val="Arial"/>
      <family val="2"/>
    </font>
    <font>
      <b/>
      <sz val="20"/>
      <name val="Arial"/>
      <family val="2"/>
    </font>
    <font>
      <b/>
      <sz val="18"/>
      <color indexed="8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sz val="22"/>
      <name val="Arial"/>
      <family val="2"/>
    </font>
    <font>
      <b/>
      <sz val="18"/>
      <color indexed="10"/>
      <name val="Arial"/>
      <family val="2"/>
    </font>
    <font>
      <b/>
      <sz val="22"/>
      <color indexed="10"/>
      <name val="Arial"/>
      <family val="2"/>
    </font>
    <font>
      <b/>
      <u/>
      <sz val="18"/>
      <name val="Arial"/>
      <family val="2"/>
    </font>
    <font>
      <b/>
      <u/>
      <sz val="22"/>
      <name val="Arial"/>
      <family val="2"/>
    </font>
    <font>
      <b/>
      <u/>
      <sz val="20"/>
      <name val="Arial"/>
      <family val="2"/>
    </font>
    <font>
      <b/>
      <u/>
      <sz val="16"/>
      <name val="Arial"/>
      <family val="2"/>
    </font>
    <font>
      <b/>
      <u/>
      <sz val="26"/>
      <name val="Arial"/>
      <family val="2"/>
    </font>
    <font>
      <b/>
      <sz val="28"/>
      <name val="Arial"/>
      <family val="2"/>
    </font>
    <font>
      <b/>
      <sz val="26"/>
      <name val="Arial"/>
      <family val="2"/>
    </font>
    <font>
      <b/>
      <sz val="24"/>
      <name val="Arial"/>
      <family val="2"/>
    </font>
    <font>
      <b/>
      <u/>
      <sz val="24"/>
      <name val="Arial"/>
      <family val="2"/>
    </font>
    <font>
      <b/>
      <sz val="20"/>
      <color indexed="10"/>
      <name val="Arial"/>
      <family val="2"/>
    </font>
    <font>
      <b/>
      <sz val="21"/>
      <name val="Arial"/>
      <family val="2"/>
    </font>
    <font>
      <b/>
      <u/>
      <sz val="36"/>
      <name val="Arial"/>
      <family val="2"/>
    </font>
    <font>
      <b/>
      <sz val="48"/>
      <name val="Arial"/>
      <family val="2"/>
    </font>
    <font>
      <b/>
      <sz val="36"/>
      <name val="Arial"/>
      <family val="2"/>
    </font>
    <font>
      <b/>
      <sz val="24"/>
      <color indexed="8"/>
      <name val="Arial"/>
      <family val="2"/>
    </font>
    <font>
      <sz val="24"/>
      <name val="Arial"/>
      <family val="2"/>
    </font>
    <font>
      <b/>
      <sz val="26"/>
      <color indexed="8"/>
      <name val="Arial"/>
      <family val="2"/>
    </font>
    <font>
      <sz val="26"/>
      <name val="Arial"/>
      <family val="2"/>
    </font>
    <font>
      <b/>
      <u/>
      <sz val="28"/>
      <name val="Arial"/>
      <family val="2"/>
    </font>
    <font>
      <b/>
      <sz val="40"/>
      <name val="Arial"/>
      <family val="2"/>
    </font>
    <font>
      <sz val="14"/>
      <name val="Arial"/>
      <family val="2"/>
    </font>
    <font>
      <b/>
      <sz val="30"/>
      <name val="Arial"/>
      <family val="2"/>
    </font>
    <font>
      <sz val="28"/>
      <name val="Arial"/>
      <family val="2"/>
    </font>
    <font>
      <sz val="30"/>
      <name val="Arial"/>
      <family val="2"/>
    </font>
    <font>
      <b/>
      <u/>
      <sz val="30"/>
      <name val="Arial"/>
      <family val="2"/>
    </font>
    <font>
      <b/>
      <sz val="29"/>
      <name val="Arial"/>
      <family val="2"/>
    </font>
    <font>
      <sz val="10"/>
      <name val="Arial"/>
      <family val="2"/>
    </font>
    <font>
      <b/>
      <sz val="36"/>
      <color theme="0"/>
      <name val="Arial"/>
      <family val="2"/>
    </font>
    <font>
      <b/>
      <sz val="48"/>
      <color theme="0"/>
      <name val="Arial"/>
      <family val="2"/>
    </font>
    <font>
      <b/>
      <sz val="20"/>
      <color rgb="FF0000FF"/>
      <name val="Arial"/>
      <family val="2"/>
    </font>
    <font>
      <b/>
      <sz val="22"/>
      <color rgb="FF0000FF"/>
      <name val="Arial"/>
      <family val="2"/>
    </font>
    <font>
      <b/>
      <sz val="24"/>
      <color rgb="FF0000FF"/>
      <name val="Arial"/>
      <family val="2"/>
    </font>
    <font>
      <b/>
      <sz val="28"/>
      <color rgb="FF0000FF"/>
      <name val="Arial"/>
      <family val="2"/>
    </font>
    <font>
      <b/>
      <sz val="34"/>
      <name val="Arial"/>
      <family val="2"/>
    </font>
    <font>
      <sz val="34"/>
      <name val="Arial"/>
      <family val="2"/>
    </font>
    <font>
      <sz val="40"/>
      <name val="Arial"/>
      <family val="2"/>
    </font>
    <font>
      <b/>
      <sz val="38"/>
      <name val="Arial"/>
      <family val="2"/>
    </font>
    <font>
      <b/>
      <sz val="32"/>
      <name val="Arial"/>
      <family val="2"/>
    </font>
    <font>
      <b/>
      <sz val="40"/>
      <color theme="0"/>
      <name val="Arial"/>
      <family val="2"/>
    </font>
    <font>
      <b/>
      <sz val="34"/>
      <color indexed="8"/>
      <name val="Arial"/>
      <family val="2"/>
    </font>
    <font>
      <b/>
      <sz val="15"/>
      <color theme="0"/>
      <name val="Arial"/>
      <family val="2"/>
    </font>
    <font>
      <b/>
      <sz val="36"/>
      <color indexed="8"/>
      <name val="Arial"/>
      <family val="2"/>
    </font>
    <font>
      <b/>
      <sz val="40"/>
      <color rgb="FF0000FF"/>
      <name val="Arial"/>
      <family val="2"/>
    </font>
    <font>
      <b/>
      <u/>
      <sz val="40"/>
      <name val="Arial"/>
      <family val="2"/>
    </font>
    <font>
      <b/>
      <sz val="33"/>
      <name val="Arial"/>
      <family val="2"/>
    </font>
    <font>
      <b/>
      <u/>
      <sz val="33"/>
      <name val="Arial"/>
      <family val="2"/>
    </font>
    <font>
      <b/>
      <u/>
      <sz val="32"/>
      <name val="Arial"/>
      <family val="2"/>
    </font>
    <font>
      <b/>
      <sz val="34"/>
      <color theme="0"/>
      <name val="Arial"/>
      <family val="2"/>
    </font>
    <font>
      <sz val="46"/>
      <name val="Arial"/>
      <family val="2"/>
    </font>
    <font>
      <b/>
      <sz val="45"/>
      <name val="Arial"/>
      <family val="2"/>
    </font>
    <font>
      <b/>
      <sz val="46"/>
      <name val="Arial"/>
      <family val="2"/>
    </font>
    <font>
      <b/>
      <sz val="20"/>
      <color theme="0"/>
      <name val="Arial"/>
      <family val="2"/>
    </font>
    <font>
      <sz val="45"/>
      <name val="Arial"/>
      <family val="2"/>
    </font>
    <font>
      <b/>
      <sz val="50"/>
      <name val="Arial"/>
      <family val="2"/>
    </font>
    <font>
      <b/>
      <sz val="46"/>
      <color theme="0"/>
      <name val="Arial"/>
      <family val="2"/>
    </font>
    <font>
      <b/>
      <sz val="46"/>
      <color rgb="FF0000FF"/>
      <name val="Arial"/>
      <family val="2"/>
    </font>
    <font>
      <b/>
      <u/>
      <sz val="45"/>
      <name val="Arial"/>
      <family val="2"/>
    </font>
    <font>
      <b/>
      <u/>
      <sz val="46"/>
      <name val="Arial"/>
      <family val="2"/>
    </font>
    <font>
      <b/>
      <u/>
      <sz val="48"/>
      <name val="Arial"/>
      <family val="2"/>
    </font>
    <font>
      <sz val="16"/>
      <name val="Arial"/>
      <family val="2"/>
    </font>
    <font>
      <sz val="24"/>
      <color rgb="FF0000FF"/>
      <name val="Arial"/>
      <family val="2"/>
    </font>
    <font>
      <b/>
      <sz val="72"/>
      <name val="Arial"/>
      <family val="2"/>
    </font>
    <font>
      <b/>
      <sz val="60"/>
      <color indexed="8"/>
      <name val="Arial"/>
      <family val="2"/>
    </font>
    <font>
      <b/>
      <sz val="55"/>
      <name val="Arial"/>
      <family val="2"/>
    </font>
    <font>
      <b/>
      <sz val="48"/>
      <color rgb="FF0000FF"/>
      <name val="Arial"/>
      <family val="2"/>
    </font>
    <font>
      <b/>
      <sz val="38"/>
      <color rgb="FF0000FF"/>
      <name val="Arial"/>
      <family val="2"/>
    </font>
    <font>
      <b/>
      <sz val="48"/>
      <color rgb="FFFF0000"/>
      <name val="Arial"/>
      <family val="2"/>
    </font>
    <font>
      <b/>
      <sz val="44"/>
      <name val="Arial"/>
      <family val="2"/>
    </font>
    <font>
      <b/>
      <sz val="38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9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1" fillId="0" borderId="0"/>
  </cellStyleXfs>
  <cellXfs count="142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6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right"/>
    </xf>
    <xf numFmtId="164" fontId="6" fillId="2" borderId="1" xfId="1" applyNumberFormat="1" applyFont="1" applyFill="1" applyBorder="1" applyAlignment="1">
      <alignment horizontal="center"/>
    </xf>
    <xf numFmtId="164" fontId="6" fillId="3" borderId="2" xfId="1" applyNumberFormat="1" applyFont="1" applyFill="1" applyBorder="1" applyAlignment="1">
      <alignment horizontal="center"/>
    </xf>
    <xf numFmtId="164" fontId="6" fillId="4" borderId="1" xfId="1" applyNumberFormat="1" applyFont="1" applyFill="1" applyBorder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0" fontId="3" fillId="6" borderId="3" xfId="0" applyFont="1" applyFill="1" applyBorder="1"/>
    <xf numFmtId="164" fontId="12" fillId="4" borderId="1" xfId="1" applyNumberFormat="1" applyFont="1" applyFill="1" applyBorder="1" applyAlignment="1">
      <alignment horizontal="center"/>
    </xf>
    <xf numFmtId="164" fontId="12" fillId="3" borderId="2" xfId="1" applyNumberFormat="1" applyFont="1" applyFill="1" applyBorder="1" applyAlignment="1">
      <alignment horizontal="center"/>
    </xf>
    <xf numFmtId="0" fontId="3" fillId="0" borderId="4" xfId="0" applyFont="1" applyBorder="1"/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left"/>
    </xf>
    <xf numFmtId="0" fontId="10" fillId="0" borderId="4" xfId="0" applyFont="1" applyBorder="1" applyAlignment="1">
      <alignment horizontal="right" vertical="center"/>
    </xf>
    <xf numFmtId="0" fontId="9" fillId="0" borderId="4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5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3" fillId="6" borderId="5" xfId="0" applyFont="1" applyFill="1" applyBorder="1"/>
    <xf numFmtId="0" fontId="14" fillId="0" borderId="4" xfId="0" applyFont="1" applyBorder="1"/>
    <xf numFmtId="0" fontId="7" fillId="0" borderId="4" xfId="0" applyFont="1" applyBorder="1" applyAlignment="1">
      <alignment horizontal="center"/>
    </xf>
    <xf numFmtId="0" fontId="2" fillId="6" borderId="6" xfId="0" applyFont="1" applyFill="1" applyBorder="1" applyAlignment="1">
      <alignment horizontal="left"/>
    </xf>
    <xf numFmtId="164" fontId="12" fillId="0" borderId="0" xfId="1" applyNumberFormat="1" applyFont="1" applyFill="1" applyBorder="1" applyAlignment="1">
      <alignment horizontal="right"/>
    </xf>
    <xf numFmtId="0" fontId="16" fillId="0" borderId="0" xfId="0" applyFont="1" applyAlignment="1">
      <alignment horizontal="center"/>
    </xf>
    <xf numFmtId="0" fontId="10" fillId="6" borderId="7" xfId="0" applyFont="1" applyFill="1" applyBorder="1" applyAlignment="1">
      <alignment horizontal="left"/>
    </xf>
    <xf numFmtId="0" fontId="3" fillId="6" borderId="8" xfId="0" applyFont="1" applyFill="1" applyBorder="1"/>
    <xf numFmtId="0" fontId="3" fillId="6" borderId="9" xfId="0" applyFont="1" applyFill="1" applyBorder="1"/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3" fillId="0" borderId="5" xfId="0" applyFont="1" applyBorder="1"/>
    <xf numFmtId="0" fontId="15" fillId="0" borderId="4" xfId="0" applyFont="1" applyBorder="1" applyAlignment="1">
      <alignment horizontal="center"/>
    </xf>
    <xf numFmtId="0" fontId="3" fillId="0" borderId="3" xfId="0" applyFont="1" applyBorder="1"/>
    <xf numFmtId="0" fontId="15" fillId="0" borderId="4" xfId="0" applyFont="1" applyBorder="1"/>
    <xf numFmtId="0" fontId="15" fillId="0" borderId="8" xfId="0" applyFont="1" applyBorder="1"/>
    <xf numFmtId="0" fontId="10" fillId="6" borderId="10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164" fontId="17" fillId="5" borderId="2" xfId="1" applyNumberFormat="1" applyFont="1" applyFill="1" applyBorder="1" applyAlignment="1">
      <alignment horizontal="right"/>
    </xf>
    <xf numFmtId="0" fontId="13" fillId="6" borderId="3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7" fillId="0" borderId="0" xfId="0" applyFont="1"/>
    <xf numFmtId="164" fontId="17" fillId="2" borderId="1" xfId="1" applyNumberFormat="1" applyFont="1" applyFill="1" applyBorder="1" applyAlignment="1">
      <alignment horizontal="right"/>
    </xf>
    <xf numFmtId="164" fontId="17" fillId="2" borderId="12" xfId="1" applyNumberFormat="1" applyFont="1" applyFill="1" applyBorder="1" applyAlignment="1">
      <alignment horizontal="right"/>
    </xf>
    <xf numFmtId="164" fontId="13" fillId="2" borderId="12" xfId="1" applyNumberFormat="1" applyFont="1" applyFill="1" applyBorder="1" applyAlignment="1">
      <alignment horizontal="right"/>
    </xf>
    <xf numFmtId="164" fontId="17" fillId="5" borderId="13" xfId="1" applyNumberFormat="1" applyFont="1" applyFill="1" applyBorder="1" applyAlignment="1">
      <alignment horizontal="right"/>
    </xf>
    <xf numFmtId="164" fontId="13" fillId="5" borderId="13" xfId="1" applyNumberFormat="1" applyFont="1" applyFill="1" applyBorder="1" applyAlignment="1">
      <alignment horizontal="right"/>
    </xf>
    <xf numFmtId="164" fontId="17" fillId="0" borderId="0" xfId="1" applyNumberFormat="1" applyFont="1" applyFill="1" applyBorder="1" applyAlignment="1">
      <alignment horizontal="right"/>
    </xf>
    <xf numFmtId="164" fontId="13" fillId="0" borderId="0" xfId="1" applyNumberFormat="1" applyFont="1" applyFill="1" applyBorder="1" applyAlignment="1">
      <alignment horizontal="right"/>
    </xf>
    <xf numFmtId="164" fontId="13" fillId="4" borderId="1" xfId="1" applyNumberFormat="1" applyFont="1" applyFill="1" applyBorder="1" applyAlignment="1">
      <alignment horizontal="right"/>
    </xf>
    <xf numFmtId="164" fontId="13" fillId="4" borderId="12" xfId="1" applyNumberFormat="1" applyFont="1" applyFill="1" applyBorder="1" applyAlignment="1">
      <alignment horizontal="right"/>
    </xf>
    <xf numFmtId="164" fontId="13" fillId="3" borderId="2" xfId="1" applyNumberFormat="1" applyFont="1" applyFill="1" applyBorder="1" applyAlignment="1">
      <alignment horizontal="right"/>
    </xf>
    <xf numFmtId="164" fontId="13" fillId="3" borderId="13" xfId="1" applyNumberFormat="1" applyFont="1" applyFill="1" applyBorder="1" applyAlignment="1">
      <alignment horizontal="right"/>
    </xf>
    <xf numFmtId="0" fontId="13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3" fontId="17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13" fillId="6" borderId="14" xfId="0" applyFont="1" applyFill="1" applyBorder="1" applyAlignment="1">
      <alignment horizontal="center"/>
    </xf>
    <xf numFmtId="0" fontId="13" fillId="6" borderId="15" xfId="0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16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164" fontId="13" fillId="4" borderId="17" xfId="1" applyNumberFormat="1" applyFont="1" applyFill="1" applyBorder="1" applyAlignment="1">
      <alignment horizontal="right"/>
    </xf>
    <xf numFmtId="164" fontId="13" fillId="4" borderId="18" xfId="1" applyNumberFormat="1" applyFont="1" applyFill="1" applyBorder="1" applyAlignment="1">
      <alignment horizontal="right"/>
    </xf>
    <xf numFmtId="164" fontId="13" fillId="4" borderId="19" xfId="1" applyNumberFormat="1" applyFont="1" applyFill="1" applyBorder="1" applyAlignment="1">
      <alignment horizontal="right"/>
    </xf>
    <xf numFmtId="164" fontId="13" fillId="4" borderId="20" xfId="1" applyNumberFormat="1" applyFont="1" applyFill="1" applyBorder="1" applyAlignment="1">
      <alignment horizontal="right"/>
    </xf>
    <xf numFmtId="164" fontId="13" fillId="3" borderId="21" xfId="1" applyNumberFormat="1" applyFont="1" applyFill="1" applyBorder="1" applyAlignment="1">
      <alignment horizontal="right"/>
    </xf>
    <xf numFmtId="164" fontId="13" fillId="3" borderId="22" xfId="1" applyNumberFormat="1" applyFont="1" applyFill="1" applyBorder="1" applyAlignment="1">
      <alignment horizontal="right"/>
    </xf>
    <xf numFmtId="164" fontId="13" fillId="3" borderId="23" xfId="1" applyNumberFormat="1" applyFont="1" applyFill="1" applyBorder="1" applyAlignment="1">
      <alignment horizontal="right"/>
    </xf>
    <xf numFmtId="164" fontId="13" fillId="3" borderId="24" xfId="1" applyNumberFormat="1" applyFont="1" applyFill="1" applyBorder="1" applyAlignment="1">
      <alignment horizontal="right"/>
    </xf>
    <xf numFmtId="0" fontId="18" fillId="0" borderId="0" xfId="0" applyFont="1"/>
    <xf numFmtId="0" fontId="17" fillId="6" borderId="3" xfId="0" applyFont="1" applyFill="1" applyBorder="1"/>
    <xf numFmtId="0" fontId="19" fillId="6" borderId="11" xfId="0" applyFont="1" applyFill="1" applyBorder="1" applyAlignment="1">
      <alignment horizontal="center"/>
    </xf>
    <xf numFmtId="0" fontId="20" fillId="6" borderId="11" xfId="0" applyFont="1" applyFill="1" applyBorder="1" applyAlignment="1">
      <alignment horizontal="center" wrapText="1"/>
    </xf>
    <xf numFmtId="0" fontId="17" fillId="0" borderId="4" xfId="0" applyFont="1" applyBorder="1"/>
    <xf numFmtId="0" fontId="21" fillId="0" borderId="0" xfId="0" applyFont="1"/>
    <xf numFmtId="164" fontId="13" fillId="2" borderId="1" xfId="1" applyNumberFormat="1" applyFont="1" applyFill="1" applyBorder="1" applyAlignment="1">
      <alignment horizontal="center"/>
    </xf>
    <xf numFmtId="164" fontId="21" fillId="2" borderId="12" xfId="1" applyNumberFormat="1" applyFont="1" applyFill="1" applyBorder="1" applyAlignment="1">
      <alignment horizontal="right"/>
    </xf>
    <xf numFmtId="164" fontId="21" fillId="2" borderId="12" xfId="1" applyNumberFormat="1" applyFont="1" applyFill="1" applyBorder="1" applyAlignment="1">
      <alignment horizontal="left"/>
    </xf>
    <xf numFmtId="164" fontId="21" fillId="2" borderId="25" xfId="1" applyNumberFormat="1" applyFont="1" applyFill="1" applyBorder="1" applyAlignment="1">
      <alignment horizontal="left"/>
    </xf>
    <xf numFmtId="164" fontId="21" fillId="2" borderId="26" xfId="1" applyNumberFormat="1" applyFont="1" applyFill="1" applyBorder="1" applyAlignment="1">
      <alignment horizontal="left"/>
    </xf>
    <xf numFmtId="164" fontId="19" fillId="2" borderId="19" xfId="1" applyNumberFormat="1" applyFont="1" applyFill="1" applyBorder="1" applyAlignment="1">
      <alignment horizontal="right"/>
    </xf>
    <xf numFmtId="165" fontId="13" fillId="0" borderId="0" xfId="6" applyNumberFormat="1" applyFont="1" applyFill="1" applyBorder="1" applyAlignment="1">
      <alignment horizontal="center"/>
    </xf>
    <xf numFmtId="164" fontId="13" fillId="5" borderId="2" xfId="1" applyNumberFormat="1" applyFont="1" applyFill="1" applyBorder="1" applyAlignment="1">
      <alignment horizontal="center"/>
    </xf>
    <xf numFmtId="164" fontId="21" fillId="5" borderId="13" xfId="1" applyNumberFormat="1" applyFont="1" applyFill="1" applyBorder="1" applyAlignment="1">
      <alignment horizontal="right"/>
    </xf>
    <xf numFmtId="164" fontId="21" fillId="5" borderId="23" xfId="1" applyNumberFormat="1" applyFont="1" applyFill="1" applyBorder="1" applyAlignment="1">
      <alignment horizontal="right"/>
    </xf>
    <xf numFmtId="164" fontId="21" fillId="5" borderId="27" xfId="1" applyNumberFormat="1" applyFont="1" applyFill="1" applyBorder="1" applyAlignment="1">
      <alignment horizontal="right"/>
    </xf>
    <xf numFmtId="164" fontId="19" fillId="5" borderId="23" xfId="1" applyNumberFormat="1" applyFont="1" applyFill="1" applyBorder="1" applyAlignment="1">
      <alignment horizontal="right"/>
    </xf>
    <xf numFmtId="0" fontId="10" fillId="0" borderId="4" xfId="0" applyFont="1" applyBorder="1" applyAlignment="1">
      <alignment horizontal="center" vertical="center"/>
    </xf>
    <xf numFmtId="164" fontId="13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right"/>
    </xf>
    <xf numFmtId="164" fontId="19" fillId="0" borderId="0" xfId="1" applyNumberFormat="1" applyFont="1" applyFill="1" applyBorder="1" applyAlignment="1">
      <alignment horizontal="right"/>
    </xf>
    <xf numFmtId="164" fontId="21" fillId="2" borderId="28" xfId="1" applyNumberFormat="1" applyFont="1" applyFill="1" applyBorder="1" applyAlignment="1">
      <alignment horizontal="right"/>
    </xf>
    <xf numFmtId="164" fontId="21" fillId="2" borderId="25" xfId="1" applyNumberFormat="1" applyFont="1" applyFill="1" applyBorder="1" applyAlignment="1">
      <alignment horizontal="right"/>
    </xf>
    <xf numFmtId="164" fontId="21" fillId="5" borderId="21" xfId="1" applyNumberFormat="1" applyFont="1" applyFill="1" applyBorder="1" applyAlignment="1">
      <alignment horizontal="right"/>
    </xf>
    <xf numFmtId="164" fontId="19" fillId="0" borderId="29" xfId="1" applyNumberFormat="1" applyFont="1" applyFill="1" applyBorder="1" applyAlignment="1">
      <alignment horizontal="right"/>
    </xf>
    <xf numFmtId="164" fontId="21" fillId="2" borderId="26" xfId="1" applyNumberFormat="1" applyFont="1" applyFill="1" applyBorder="1" applyAlignment="1">
      <alignment horizontal="right"/>
    </xf>
    <xf numFmtId="164" fontId="21" fillId="5" borderId="22" xfId="1" applyNumberFormat="1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164" fontId="19" fillId="0" borderId="15" xfId="1" applyNumberFormat="1" applyFont="1" applyFill="1" applyBorder="1" applyAlignment="1">
      <alignment horizontal="right"/>
    </xf>
    <xf numFmtId="164" fontId="13" fillId="4" borderId="1" xfId="1" applyNumberFormat="1" applyFont="1" applyFill="1" applyBorder="1" applyAlignment="1">
      <alignment horizontal="center"/>
    </xf>
    <xf numFmtId="164" fontId="19" fillId="4" borderId="12" xfId="1" applyNumberFormat="1" applyFont="1" applyFill="1" applyBorder="1" applyAlignment="1">
      <alignment horizontal="right"/>
    </xf>
    <xf numFmtId="3" fontId="17" fillId="0" borderId="0" xfId="0" applyNumberFormat="1" applyFont="1"/>
    <xf numFmtId="164" fontId="13" fillId="3" borderId="2" xfId="1" applyNumberFormat="1" applyFont="1" applyFill="1" applyBorder="1" applyAlignment="1">
      <alignment horizontal="center"/>
    </xf>
    <xf numFmtId="164" fontId="19" fillId="3" borderId="13" xfId="1" applyNumberFormat="1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3" fontId="19" fillId="0" borderId="0" xfId="0" applyNumberFormat="1" applyFont="1" applyAlignment="1">
      <alignment horizontal="right"/>
    </xf>
    <xf numFmtId="0" fontId="17" fillId="0" borderId="4" xfId="0" applyFont="1" applyBorder="1" applyAlignment="1">
      <alignment horizontal="left"/>
    </xf>
    <xf numFmtId="3" fontId="21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7" fillId="6" borderId="8" xfId="0" applyFont="1" applyFill="1" applyBorder="1"/>
    <xf numFmtId="0" fontId="17" fillId="6" borderId="9" xfId="0" applyFont="1" applyFill="1" applyBorder="1"/>
    <xf numFmtId="0" fontId="19" fillId="6" borderId="16" xfId="0" applyFont="1" applyFill="1" applyBorder="1" applyAlignment="1">
      <alignment horizontal="center"/>
    </xf>
    <xf numFmtId="0" fontId="18" fillId="0" borderId="4" xfId="0" applyFont="1" applyBorder="1" applyAlignment="1">
      <alignment horizontal="left"/>
    </xf>
    <xf numFmtId="0" fontId="22" fillId="0" borderId="0" xfId="0" applyFont="1" applyAlignment="1">
      <alignment horizontal="center"/>
    </xf>
    <xf numFmtId="0" fontId="13" fillId="0" borderId="4" xfId="0" applyFont="1" applyBorder="1"/>
    <xf numFmtId="0" fontId="13" fillId="0" borderId="0" xfId="0" applyFont="1" applyAlignment="1">
      <alignment horizontal="left"/>
    </xf>
    <xf numFmtId="0" fontId="13" fillId="0" borderId="4" xfId="0" applyFont="1" applyBorder="1" applyAlignment="1">
      <alignment horizontal="center"/>
    </xf>
    <xf numFmtId="0" fontId="17" fillId="0" borderId="3" xfId="0" applyFont="1" applyBorder="1"/>
    <xf numFmtId="0" fontId="13" fillId="0" borderId="8" xfId="0" applyFont="1" applyBorder="1"/>
    <xf numFmtId="0" fontId="17" fillId="6" borderId="5" xfId="0" applyFont="1" applyFill="1" applyBorder="1"/>
    <xf numFmtId="0" fontId="18" fillId="6" borderId="6" xfId="0" applyFont="1" applyFill="1" applyBorder="1" applyAlignment="1">
      <alignment horizontal="left"/>
    </xf>
    <xf numFmtId="0" fontId="18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164" fontId="17" fillId="0" borderId="0" xfId="0" applyNumberFormat="1" applyFont="1"/>
    <xf numFmtId="164" fontId="13" fillId="0" borderId="0" xfId="0" applyNumberFormat="1" applyFont="1" applyAlignment="1">
      <alignment horizontal="center"/>
    </xf>
    <xf numFmtId="10" fontId="13" fillId="0" borderId="0" xfId="6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13" fillId="0" borderId="0" xfId="0" applyFont="1"/>
    <xf numFmtId="0" fontId="15" fillId="6" borderId="30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6" borderId="16" xfId="0" applyFont="1" applyFill="1" applyBorder="1" applyAlignment="1">
      <alignment horizontal="center" wrapText="1"/>
    </xf>
    <xf numFmtId="0" fontId="15" fillId="6" borderId="11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6" borderId="16" xfId="0" applyFont="1" applyFill="1" applyBorder="1" applyAlignment="1">
      <alignment horizontal="center"/>
    </xf>
    <xf numFmtId="164" fontId="21" fillId="2" borderId="31" xfId="1" applyNumberFormat="1" applyFont="1" applyFill="1" applyBorder="1" applyAlignment="1">
      <alignment horizontal="right"/>
    </xf>
    <xf numFmtId="164" fontId="21" fillId="2" borderId="20" xfId="1" applyNumberFormat="1" applyFont="1" applyFill="1" applyBorder="1" applyAlignment="1">
      <alignment horizontal="right"/>
    </xf>
    <xf numFmtId="164" fontId="21" fillId="5" borderId="24" xfId="1" applyNumberFormat="1" applyFont="1" applyFill="1" applyBorder="1" applyAlignment="1">
      <alignment horizontal="right"/>
    </xf>
    <xf numFmtId="9" fontId="13" fillId="0" borderId="0" xfId="6" applyFont="1" applyFill="1" applyBorder="1" applyAlignment="1">
      <alignment horizontal="center"/>
    </xf>
    <xf numFmtId="164" fontId="21" fillId="2" borderId="19" xfId="1" applyNumberFormat="1" applyFont="1" applyFill="1" applyBorder="1" applyAlignment="1">
      <alignment horizontal="right"/>
    </xf>
    <xf numFmtId="164" fontId="19" fillId="4" borderId="17" xfId="1" applyNumberFormat="1" applyFont="1" applyFill="1" applyBorder="1" applyAlignment="1">
      <alignment horizontal="right"/>
    </xf>
    <xf numFmtId="164" fontId="19" fillId="4" borderId="20" xfId="1" applyNumberFormat="1" applyFont="1" applyFill="1" applyBorder="1" applyAlignment="1">
      <alignment horizontal="right"/>
    </xf>
    <xf numFmtId="164" fontId="19" fillId="3" borderId="21" xfId="1" applyNumberFormat="1" applyFont="1" applyFill="1" applyBorder="1" applyAlignment="1">
      <alignment horizontal="right"/>
    </xf>
    <xf numFmtId="164" fontId="19" fillId="3" borderId="24" xfId="1" applyNumberFormat="1" applyFont="1" applyFill="1" applyBorder="1" applyAlignment="1">
      <alignment horizontal="right"/>
    </xf>
    <xf numFmtId="164" fontId="21" fillId="2" borderId="17" xfId="1" applyNumberFormat="1" applyFont="1" applyFill="1" applyBorder="1" applyAlignment="1">
      <alignment horizontal="right"/>
    </xf>
    <xf numFmtId="164" fontId="15" fillId="4" borderId="17" xfId="1" applyNumberFormat="1" applyFont="1" applyFill="1" applyBorder="1" applyAlignment="1">
      <alignment horizontal="right"/>
    </xf>
    <xf numFmtId="164" fontId="15" fillId="0" borderId="0" xfId="1" applyNumberFormat="1" applyFont="1" applyFill="1" applyBorder="1" applyAlignment="1">
      <alignment horizontal="right"/>
    </xf>
    <xf numFmtId="164" fontId="15" fillId="4" borderId="20" xfId="1" applyNumberFormat="1" applyFont="1" applyFill="1" applyBorder="1" applyAlignment="1">
      <alignment horizontal="right"/>
    </xf>
    <xf numFmtId="164" fontId="15" fillId="4" borderId="12" xfId="1" applyNumberFormat="1" applyFont="1" applyFill="1" applyBorder="1" applyAlignment="1">
      <alignment horizontal="right"/>
    </xf>
    <xf numFmtId="164" fontId="15" fillId="3" borderId="21" xfId="1" applyNumberFormat="1" applyFont="1" applyFill="1" applyBorder="1" applyAlignment="1">
      <alignment horizontal="right"/>
    </xf>
    <xf numFmtId="164" fontId="15" fillId="3" borderId="24" xfId="1" applyNumberFormat="1" applyFont="1" applyFill="1" applyBorder="1" applyAlignment="1">
      <alignment horizontal="right"/>
    </xf>
    <xf numFmtId="164" fontId="15" fillId="3" borderId="13" xfId="1" applyNumberFormat="1" applyFont="1" applyFill="1" applyBorder="1" applyAlignment="1">
      <alignment horizontal="right"/>
    </xf>
    <xf numFmtId="164" fontId="21" fillId="2" borderId="12" xfId="1" applyNumberFormat="1" applyFont="1" applyFill="1" applyBorder="1" applyAlignment="1">
      <alignment horizontal="right" vertical="center"/>
    </xf>
    <xf numFmtId="164" fontId="21" fillId="5" borderId="13" xfId="1" applyNumberFormat="1" applyFont="1" applyFill="1" applyBorder="1" applyAlignment="1">
      <alignment horizontal="right" vertical="center"/>
    </xf>
    <xf numFmtId="0" fontId="17" fillId="0" borderId="16" xfId="0" applyFont="1" applyBorder="1"/>
    <xf numFmtId="166" fontId="13" fillId="0" borderId="0" xfId="6" applyNumberFormat="1" applyFont="1" applyFill="1" applyBorder="1" applyAlignment="1">
      <alignment horizontal="center"/>
    </xf>
    <xf numFmtId="3" fontId="13" fillId="0" borderId="0" xfId="0" applyNumberFormat="1" applyFont="1"/>
    <xf numFmtId="0" fontId="15" fillId="0" borderId="16" xfId="0" applyFont="1" applyBorder="1" applyAlignment="1">
      <alignment horizontal="center"/>
    </xf>
    <xf numFmtId="0" fontId="15" fillId="0" borderId="0" xfId="0" applyFont="1"/>
    <xf numFmtId="0" fontId="17" fillId="6" borderId="11" xfId="0" applyFont="1" applyFill="1" applyBorder="1"/>
    <xf numFmtId="0" fontId="15" fillId="6" borderId="6" xfId="0" applyFont="1" applyFill="1" applyBorder="1" applyAlignment="1">
      <alignment horizontal="center" wrapText="1"/>
    </xf>
    <xf numFmtId="164" fontId="19" fillId="2" borderId="20" xfId="1" applyNumberFormat="1" applyFont="1" applyFill="1" applyBorder="1" applyAlignment="1">
      <alignment horizontal="right"/>
    </xf>
    <xf numFmtId="164" fontId="19" fillId="5" borderId="24" xfId="1" applyNumberFormat="1" applyFont="1" applyFill="1" applyBorder="1" applyAlignment="1">
      <alignment horizontal="right"/>
    </xf>
    <xf numFmtId="164" fontId="19" fillId="2" borderId="12" xfId="1" applyNumberFormat="1" applyFont="1" applyFill="1" applyBorder="1" applyAlignment="1">
      <alignment horizontal="right"/>
    </xf>
    <xf numFmtId="164" fontId="19" fillId="5" borderId="13" xfId="1" applyNumberFormat="1" applyFont="1" applyFill="1" applyBorder="1" applyAlignment="1">
      <alignment horizontal="right"/>
    </xf>
    <xf numFmtId="0" fontId="19" fillId="0" borderId="0" xfId="0" applyFont="1"/>
    <xf numFmtId="0" fontId="10" fillId="2" borderId="10" xfId="0" applyFont="1" applyFill="1" applyBorder="1" applyAlignment="1">
      <alignment horizontal="left"/>
    </xf>
    <xf numFmtId="0" fontId="17" fillId="2" borderId="11" xfId="0" applyFont="1" applyFill="1" applyBorder="1"/>
    <xf numFmtId="0" fontId="15" fillId="2" borderId="6" xfId="0" applyFont="1" applyFill="1" applyBorder="1" applyAlignment="1">
      <alignment horizontal="center" wrapText="1"/>
    </xf>
    <xf numFmtId="0" fontId="15" fillId="2" borderId="11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164" fontId="29" fillId="0" borderId="20" xfId="1" applyNumberFormat="1" applyFont="1" applyFill="1" applyBorder="1" applyAlignment="1">
      <alignment horizontal="right"/>
    </xf>
    <xf numFmtId="164" fontId="30" fillId="2" borderId="20" xfId="1" applyNumberFormat="1" applyFont="1" applyFill="1" applyBorder="1" applyAlignment="1">
      <alignment horizontal="right"/>
    </xf>
    <xf numFmtId="164" fontId="29" fillId="0" borderId="24" xfId="1" applyNumberFormat="1" applyFont="1" applyFill="1" applyBorder="1" applyAlignment="1">
      <alignment horizontal="right"/>
    </xf>
    <xf numFmtId="164" fontId="30" fillId="5" borderId="24" xfId="1" applyNumberFormat="1" applyFont="1" applyFill="1" applyBorder="1" applyAlignment="1">
      <alignment horizontal="right"/>
    </xf>
    <xf numFmtId="164" fontId="29" fillId="0" borderId="0" xfId="1" applyNumberFormat="1" applyFont="1" applyFill="1" applyBorder="1" applyAlignment="1">
      <alignment horizontal="right"/>
    </xf>
    <xf numFmtId="164" fontId="30" fillId="0" borderId="0" xfId="1" applyNumberFormat="1" applyFont="1" applyFill="1" applyBorder="1" applyAlignment="1">
      <alignment horizontal="right"/>
    </xf>
    <xf numFmtId="9" fontId="30" fillId="0" borderId="0" xfId="6" applyFont="1" applyFill="1" applyBorder="1" applyAlignment="1">
      <alignment horizontal="center"/>
    </xf>
    <xf numFmtId="164" fontId="21" fillId="2" borderId="0" xfId="1" applyNumberFormat="1" applyFont="1" applyFill="1" applyBorder="1" applyAlignment="1">
      <alignment horizontal="right"/>
    </xf>
    <xf numFmtId="164" fontId="21" fillId="5" borderId="0" xfId="1" applyNumberFormat="1" applyFont="1" applyFill="1" applyBorder="1" applyAlignment="1">
      <alignment horizontal="right"/>
    </xf>
    <xf numFmtId="164" fontId="19" fillId="2" borderId="17" xfId="1" applyNumberFormat="1" applyFont="1" applyFill="1" applyBorder="1" applyAlignment="1">
      <alignment horizontal="right"/>
    </xf>
    <xf numFmtId="164" fontId="30" fillId="0" borderId="20" xfId="1" applyNumberFormat="1" applyFont="1" applyFill="1" applyBorder="1" applyAlignment="1">
      <alignment horizontal="right"/>
    </xf>
    <xf numFmtId="164" fontId="30" fillId="2" borderId="12" xfId="1" applyNumberFormat="1" applyFont="1" applyFill="1" applyBorder="1" applyAlignment="1">
      <alignment horizontal="right"/>
    </xf>
    <xf numFmtId="164" fontId="30" fillId="2" borderId="19" xfId="1" applyNumberFormat="1" applyFont="1" applyFill="1" applyBorder="1" applyAlignment="1">
      <alignment horizontal="right"/>
    </xf>
    <xf numFmtId="164" fontId="19" fillId="5" borderId="21" xfId="1" applyNumberFormat="1" applyFont="1" applyFill="1" applyBorder="1" applyAlignment="1">
      <alignment horizontal="right"/>
    </xf>
    <xf numFmtId="164" fontId="30" fillId="0" borderId="24" xfId="1" applyNumberFormat="1" applyFont="1" applyFill="1" applyBorder="1" applyAlignment="1">
      <alignment horizontal="right"/>
    </xf>
    <xf numFmtId="164" fontId="30" fillId="5" borderId="13" xfId="1" applyNumberFormat="1" applyFont="1" applyFill="1" applyBorder="1" applyAlignment="1">
      <alignment horizontal="right"/>
    </xf>
    <xf numFmtId="164" fontId="30" fillId="5" borderId="23" xfId="1" applyNumberFormat="1" applyFont="1" applyFill="1" applyBorder="1" applyAlignment="1">
      <alignment horizontal="right"/>
    </xf>
    <xf numFmtId="0" fontId="10" fillId="2" borderId="7" xfId="0" applyFont="1" applyFill="1" applyBorder="1" applyAlignment="1">
      <alignment horizontal="left"/>
    </xf>
    <xf numFmtId="3" fontId="29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164" fontId="30" fillId="4" borderId="12" xfId="1" applyNumberFormat="1" applyFont="1" applyFill="1" applyBorder="1" applyAlignment="1">
      <alignment horizontal="right"/>
    </xf>
    <xf numFmtId="164" fontId="30" fillId="4" borderId="19" xfId="1" applyNumberFormat="1" applyFont="1" applyFill="1" applyBorder="1" applyAlignment="1">
      <alignment horizontal="right"/>
    </xf>
    <xf numFmtId="164" fontId="13" fillId="7" borderId="2" xfId="1" applyNumberFormat="1" applyFont="1" applyFill="1" applyBorder="1" applyAlignment="1">
      <alignment horizontal="center"/>
    </xf>
    <xf numFmtId="164" fontId="19" fillId="7" borderId="21" xfId="1" applyNumberFormat="1" applyFont="1" applyFill="1" applyBorder="1" applyAlignment="1">
      <alignment horizontal="right"/>
    </xf>
    <xf numFmtId="164" fontId="30" fillId="7" borderId="13" xfId="1" applyNumberFormat="1" applyFont="1" applyFill="1" applyBorder="1" applyAlignment="1">
      <alignment horizontal="right"/>
    </xf>
    <xf numFmtId="164" fontId="30" fillId="7" borderId="23" xfId="1" applyNumberFormat="1" applyFont="1" applyFill="1" applyBorder="1" applyAlignment="1">
      <alignment horizontal="right"/>
    </xf>
    <xf numFmtId="0" fontId="29" fillId="0" borderId="0" xfId="0" applyFont="1" applyAlignment="1">
      <alignment horizontal="right"/>
    </xf>
    <xf numFmtId="0" fontId="30" fillId="0" borderId="0" xfId="0" applyFont="1" applyAlignment="1">
      <alignment horizontal="center"/>
    </xf>
    <xf numFmtId="164" fontId="15" fillId="0" borderId="20" xfId="1" applyNumberFormat="1" applyFont="1" applyFill="1" applyBorder="1" applyAlignment="1">
      <alignment horizontal="right"/>
    </xf>
    <xf numFmtId="164" fontId="15" fillId="4" borderId="19" xfId="1" applyNumberFormat="1" applyFont="1" applyFill="1" applyBorder="1" applyAlignment="1">
      <alignment horizontal="right"/>
    </xf>
    <xf numFmtId="164" fontId="15" fillId="7" borderId="21" xfId="1" applyNumberFormat="1" applyFont="1" applyFill="1" applyBorder="1" applyAlignment="1">
      <alignment horizontal="right"/>
    </xf>
    <xf numFmtId="164" fontId="15" fillId="0" borderId="24" xfId="1" applyNumberFormat="1" applyFont="1" applyFill="1" applyBorder="1" applyAlignment="1">
      <alignment horizontal="right"/>
    </xf>
    <xf numFmtId="164" fontId="15" fillId="7" borderId="13" xfId="1" applyNumberFormat="1" applyFont="1" applyFill="1" applyBorder="1" applyAlignment="1">
      <alignment horizontal="right"/>
    </xf>
    <xf numFmtId="164" fontId="15" fillId="7" borderId="23" xfId="1" applyNumberFormat="1" applyFont="1" applyFill="1" applyBorder="1" applyAlignment="1">
      <alignment horizontal="right"/>
    </xf>
    <xf numFmtId="0" fontId="17" fillId="2" borderId="8" xfId="0" applyFont="1" applyFill="1" applyBorder="1"/>
    <xf numFmtId="0" fontId="17" fillId="2" borderId="9" xfId="0" applyFont="1" applyFill="1" applyBorder="1"/>
    <xf numFmtId="0" fontId="15" fillId="0" borderId="30" xfId="0" applyFont="1" applyBorder="1" applyAlignment="1">
      <alignment horizontal="center" wrapText="1"/>
    </xf>
    <xf numFmtId="164" fontId="29" fillId="2" borderId="20" xfId="1" applyNumberFormat="1" applyFont="1" applyFill="1" applyBorder="1" applyAlignment="1">
      <alignment horizontal="right"/>
    </xf>
    <xf numFmtId="164" fontId="29" fillId="5" borderId="24" xfId="1" applyNumberFormat="1" applyFont="1" applyFill="1" applyBorder="1" applyAlignment="1">
      <alignment horizontal="right"/>
    </xf>
    <xf numFmtId="164" fontId="29" fillId="0" borderId="20" xfId="1" applyNumberFormat="1" applyFont="1" applyFill="1" applyBorder="1" applyAlignment="1">
      <alignment horizontal="right" vertical="center"/>
    </xf>
    <xf numFmtId="164" fontId="29" fillId="2" borderId="20" xfId="1" applyNumberFormat="1" applyFont="1" applyFill="1" applyBorder="1" applyAlignment="1">
      <alignment horizontal="right" vertical="center"/>
    </xf>
    <xf numFmtId="164" fontId="29" fillId="0" borderId="24" xfId="1" applyNumberFormat="1" applyFont="1" applyFill="1" applyBorder="1" applyAlignment="1">
      <alignment horizontal="right" vertical="center"/>
    </xf>
    <xf numFmtId="164" fontId="29" fillId="5" borderId="24" xfId="1" applyNumberFormat="1" applyFont="1" applyFill="1" applyBorder="1" applyAlignment="1">
      <alignment horizontal="right" vertical="center"/>
    </xf>
    <xf numFmtId="0" fontId="13" fillId="2" borderId="5" xfId="0" applyFont="1" applyFill="1" applyBorder="1"/>
    <xf numFmtId="0" fontId="17" fillId="2" borderId="3" xfId="0" applyFont="1" applyFill="1" applyBorder="1"/>
    <xf numFmtId="0" fontId="15" fillId="2" borderId="30" xfId="0" applyFont="1" applyFill="1" applyBorder="1" applyAlignment="1">
      <alignment horizontal="center" wrapText="1"/>
    </xf>
    <xf numFmtId="0" fontId="30" fillId="0" borderId="0" xfId="0" applyFont="1"/>
    <xf numFmtId="0" fontId="17" fillId="2" borderId="5" xfId="0" applyFont="1" applyFill="1" applyBorder="1"/>
    <xf numFmtId="0" fontId="18" fillId="2" borderId="16" xfId="0" applyFont="1" applyFill="1" applyBorder="1" applyAlignment="1">
      <alignment horizontal="left"/>
    </xf>
    <xf numFmtId="164" fontId="13" fillId="2" borderId="12" xfId="1" applyNumberFormat="1" applyFont="1" applyFill="1" applyBorder="1" applyAlignment="1">
      <alignment horizontal="center"/>
    </xf>
    <xf numFmtId="164" fontId="29" fillId="0" borderId="19" xfId="1" applyNumberFormat="1" applyFont="1" applyFill="1" applyBorder="1" applyAlignment="1">
      <alignment horizontal="right"/>
    </xf>
    <xf numFmtId="164" fontId="29" fillId="2" borderId="19" xfId="1" applyNumberFormat="1" applyFont="1" applyFill="1" applyBorder="1" applyAlignment="1">
      <alignment horizontal="right"/>
    </xf>
    <xf numFmtId="164" fontId="13" fillId="5" borderId="13" xfId="1" applyNumberFormat="1" applyFont="1" applyFill="1" applyBorder="1" applyAlignment="1">
      <alignment horizontal="center"/>
    </xf>
    <xf numFmtId="164" fontId="29" fillId="0" borderId="23" xfId="1" applyNumberFormat="1" applyFont="1" applyFill="1" applyBorder="1" applyAlignment="1">
      <alignment horizontal="right"/>
    </xf>
    <xf numFmtId="164" fontId="29" fillId="5" borderId="23" xfId="1" applyNumberFormat="1" applyFont="1" applyFill="1" applyBorder="1" applyAlignment="1">
      <alignment horizontal="right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4" fontId="13" fillId="4" borderId="12" xfId="1" applyNumberFormat="1" applyFont="1" applyFill="1" applyBorder="1" applyAlignment="1">
      <alignment horizontal="center"/>
    </xf>
    <xf numFmtId="164" fontId="15" fillId="4" borderId="31" xfId="1" applyNumberFormat="1" applyFont="1" applyFill="1" applyBorder="1" applyAlignment="1">
      <alignment horizontal="right"/>
    </xf>
    <xf numFmtId="164" fontId="13" fillId="7" borderId="13" xfId="1" applyNumberFormat="1" applyFont="1" applyFill="1" applyBorder="1" applyAlignment="1">
      <alignment horizontal="center"/>
    </xf>
    <xf numFmtId="164" fontId="15" fillId="7" borderId="27" xfId="1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5" fillId="0" borderId="0" xfId="0" applyFont="1"/>
    <xf numFmtId="0" fontId="29" fillId="0" borderId="0" xfId="0" applyFont="1" applyAlignment="1">
      <alignment horizontal="left"/>
    </xf>
    <xf numFmtId="0" fontId="37" fillId="6" borderId="10" xfId="0" applyFont="1" applyFill="1" applyBorder="1" applyAlignment="1">
      <alignment horizontal="left"/>
    </xf>
    <xf numFmtId="0" fontId="25" fillId="6" borderId="1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164" fontId="13" fillId="2" borderId="1" xfId="2" applyNumberFormat="1" applyFont="1" applyFill="1" applyBorder="1" applyAlignment="1">
      <alignment horizontal="center"/>
    </xf>
    <xf numFmtId="164" fontId="21" fillId="2" borderId="31" xfId="2" applyNumberFormat="1" applyFont="1" applyFill="1" applyBorder="1" applyAlignment="1">
      <alignment horizontal="right"/>
    </xf>
    <xf numFmtId="164" fontId="21" fillId="0" borderId="0" xfId="2" applyNumberFormat="1" applyFont="1" applyFill="1" applyBorder="1" applyAlignment="1">
      <alignment horizontal="right"/>
    </xf>
    <xf numFmtId="164" fontId="25" fillId="2" borderId="19" xfId="2" applyNumberFormat="1" applyFont="1" applyFill="1" applyBorder="1" applyAlignment="1">
      <alignment horizontal="right"/>
    </xf>
    <xf numFmtId="164" fontId="25" fillId="2" borderId="20" xfId="2" applyNumberFormat="1" applyFont="1" applyFill="1" applyBorder="1" applyAlignment="1">
      <alignment horizontal="right"/>
    </xf>
    <xf numFmtId="164" fontId="38" fillId="2" borderId="20" xfId="2" applyNumberFormat="1" applyFont="1" applyFill="1" applyBorder="1" applyAlignment="1">
      <alignment horizontal="right"/>
    </xf>
    <xf numFmtId="164" fontId="19" fillId="2" borderId="20" xfId="2" applyNumberFormat="1" applyFont="1" applyFill="1" applyBorder="1" applyAlignment="1">
      <alignment horizontal="right"/>
    </xf>
    <xf numFmtId="10" fontId="29" fillId="0" borderId="0" xfId="7" applyNumberFormat="1" applyFont="1" applyFill="1" applyAlignment="1">
      <alignment horizontal="left"/>
    </xf>
    <xf numFmtId="164" fontId="13" fillId="5" borderId="2" xfId="2" applyNumberFormat="1" applyFont="1" applyFill="1" applyBorder="1" applyAlignment="1">
      <alignment horizontal="center"/>
    </xf>
    <xf numFmtId="164" fontId="21" fillId="5" borderId="27" xfId="2" applyNumberFormat="1" applyFont="1" applyFill="1" applyBorder="1" applyAlignment="1">
      <alignment horizontal="right"/>
    </xf>
    <xf numFmtId="164" fontId="25" fillId="5" borderId="23" xfId="2" applyNumberFormat="1" applyFont="1" applyFill="1" applyBorder="1" applyAlignment="1">
      <alignment horizontal="right"/>
    </xf>
    <xf numFmtId="164" fontId="25" fillId="5" borderId="24" xfId="2" applyNumberFormat="1" applyFont="1" applyFill="1" applyBorder="1" applyAlignment="1">
      <alignment horizontal="right"/>
    </xf>
    <xf numFmtId="164" fontId="38" fillId="5" borderId="24" xfId="2" applyNumberFormat="1" applyFont="1" applyFill="1" applyBorder="1" applyAlignment="1">
      <alignment horizontal="right"/>
    </xf>
    <xf numFmtId="164" fontId="19" fillId="5" borderId="24" xfId="2" applyNumberFormat="1" applyFont="1" applyFill="1" applyBorder="1" applyAlignment="1">
      <alignment horizontal="right"/>
    </xf>
    <xf numFmtId="0" fontId="37" fillId="0" borderId="4" xfId="0" applyFont="1" applyBorder="1" applyAlignment="1">
      <alignment horizontal="center" vertical="center"/>
    </xf>
    <xf numFmtId="164" fontId="13" fillId="0" borderId="0" xfId="2" applyNumberFormat="1" applyFont="1" applyFill="1" applyBorder="1" applyAlignment="1">
      <alignment horizontal="center"/>
    </xf>
    <xf numFmtId="164" fontId="25" fillId="0" borderId="0" xfId="2" applyNumberFormat="1" applyFont="1" applyFill="1" applyBorder="1" applyAlignment="1">
      <alignment horizontal="right"/>
    </xf>
    <xf numFmtId="164" fontId="38" fillId="0" borderId="0" xfId="2" applyNumberFormat="1" applyFont="1" applyFill="1" applyBorder="1" applyAlignment="1">
      <alignment horizontal="right"/>
    </xf>
    <xf numFmtId="164" fontId="19" fillId="0" borderId="0" xfId="2" applyNumberFormat="1" applyFont="1" applyFill="1" applyBorder="1" applyAlignment="1">
      <alignment horizontal="right"/>
    </xf>
    <xf numFmtId="0" fontId="25" fillId="0" borderId="4" xfId="0" applyFont="1" applyBorder="1" applyAlignment="1">
      <alignment horizontal="left"/>
    </xf>
    <xf numFmtId="9" fontId="25" fillId="0" borderId="0" xfId="7" applyFont="1" applyFill="1" applyBorder="1" applyAlignment="1">
      <alignment horizontal="center"/>
    </xf>
    <xf numFmtId="9" fontId="38" fillId="0" borderId="0" xfId="7" applyFont="1" applyFill="1" applyBorder="1" applyAlignment="1">
      <alignment horizontal="center"/>
    </xf>
    <xf numFmtId="9" fontId="13" fillId="0" borderId="0" xfId="7" applyFont="1" applyFill="1" applyBorder="1" applyAlignment="1">
      <alignment horizontal="center"/>
    </xf>
    <xf numFmtId="164" fontId="13" fillId="4" borderId="1" xfId="2" applyNumberFormat="1" applyFont="1" applyFill="1" applyBorder="1" applyAlignment="1">
      <alignment horizontal="center"/>
    </xf>
    <xf numFmtId="164" fontId="19" fillId="4" borderId="17" xfId="2" applyNumberFormat="1" applyFont="1" applyFill="1" applyBorder="1" applyAlignment="1">
      <alignment horizontal="right"/>
    </xf>
    <xf numFmtId="164" fontId="36" fillId="4" borderId="12" xfId="2" applyNumberFormat="1" applyFont="1" applyFill="1" applyBorder="1" applyAlignment="1">
      <alignment horizontal="right"/>
    </xf>
    <xf numFmtId="164" fontId="38" fillId="4" borderId="12" xfId="2" applyNumberFormat="1" applyFont="1" applyFill="1" applyBorder="1" applyAlignment="1">
      <alignment horizontal="right"/>
    </xf>
    <xf numFmtId="164" fontId="19" fillId="4" borderId="12" xfId="2" applyNumberFormat="1" applyFont="1" applyFill="1" applyBorder="1" applyAlignment="1">
      <alignment horizontal="right"/>
    </xf>
    <xf numFmtId="164" fontId="13" fillId="3" borderId="2" xfId="2" applyNumberFormat="1" applyFont="1" applyFill="1" applyBorder="1" applyAlignment="1">
      <alignment horizontal="center"/>
    </xf>
    <xf numFmtId="164" fontId="19" fillId="3" borderId="21" xfId="2" applyNumberFormat="1" applyFont="1" applyFill="1" applyBorder="1" applyAlignment="1">
      <alignment horizontal="right"/>
    </xf>
    <xf numFmtId="164" fontId="36" fillId="3" borderId="13" xfId="2" applyNumberFormat="1" applyFont="1" applyFill="1" applyBorder="1" applyAlignment="1">
      <alignment horizontal="right"/>
    </xf>
    <xf numFmtId="164" fontId="38" fillId="3" borderId="13" xfId="2" applyNumberFormat="1" applyFont="1" applyFill="1" applyBorder="1" applyAlignment="1">
      <alignment horizontal="right"/>
    </xf>
    <xf numFmtId="164" fontId="19" fillId="3" borderId="13" xfId="2" applyNumberFormat="1" applyFont="1" applyFill="1" applyBorder="1" applyAlignment="1">
      <alignment horizontal="right"/>
    </xf>
    <xf numFmtId="164" fontId="13" fillId="0" borderId="0" xfId="2" applyNumberFormat="1" applyFont="1" applyFill="1" applyBorder="1" applyAlignment="1">
      <alignment horizontal="right"/>
    </xf>
    <xf numFmtId="0" fontId="37" fillId="6" borderId="7" xfId="0" applyFont="1" applyFill="1" applyBorder="1" applyAlignment="1">
      <alignment horizontal="left"/>
    </xf>
    <xf numFmtId="0" fontId="37" fillId="0" borderId="4" xfId="0" applyFont="1" applyBorder="1" applyAlignment="1">
      <alignment horizontal="center"/>
    </xf>
    <xf numFmtId="0" fontId="25" fillId="0" borderId="0" xfId="0" applyFont="1" applyAlignment="1">
      <alignment horizontal="right"/>
    </xf>
    <xf numFmtId="0" fontId="38" fillId="0" borderId="0" xfId="0" applyFont="1" applyAlignment="1">
      <alignment horizontal="right"/>
    </xf>
    <xf numFmtId="164" fontId="21" fillId="2" borderId="17" xfId="2" applyNumberFormat="1" applyFont="1" applyFill="1" applyBorder="1" applyAlignment="1">
      <alignment horizontal="right"/>
    </xf>
    <xf numFmtId="164" fontId="25" fillId="2" borderId="12" xfId="2" applyNumberFormat="1" applyFont="1" applyFill="1" applyBorder="1" applyAlignment="1">
      <alignment horizontal="right"/>
    </xf>
    <xf numFmtId="164" fontId="38" fillId="2" borderId="12" xfId="2" applyNumberFormat="1" applyFont="1" applyFill="1" applyBorder="1" applyAlignment="1">
      <alignment horizontal="right"/>
    </xf>
    <xf numFmtId="164" fontId="19" fillId="2" borderId="12" xfId="2" applyNumberFormat="1" applyFont="1" applyFill="1" applyBorder="1" applyAlignment="1">
      <alignment horizontal="right"/>
    </xf>
    <xf numFmtId="164" fontId="21" fillId="5" borderId="21" xfId="2" applyNumberFormat="1" applyFont="1" applyFill="1" applyBorder="1" applyAlignment="1">
      <alignment horizontal="right"/>
    </xf>
    <xf numFmtId="164" fontId="25" fillId="5" borderId="13" xfId="2" applyNumberFormat="1" applyFont="1" applyFill="1" applyBorder="1" applyAlignment="1">
      <alignment horizontal="right"/>
    </xf>
    <xf numFmtId="164" fontId="38" fillId="5" borderId="13" xfId="2" applyNumberFormat="1" applyFont="1" applyFill="1" applyBorder="1" applyAlignment="1">
      <alignment horizontal="right"/>
    </xf>
    <xf numFmtId="164" fontId="19" fillId="5" borderId="13" xfId="2" applyNumberFormat="1" applyFont="1" applyFill="1" applyBorder="1" applyAlignment="1">
      <alignment horizontal="right"/>
    </xf>
    <xf numFmtId="0" fontId="39" fillId="0" borderId="4" xfId="0" applyFont="1" applyBorder="1" applyAlignment="1">
      <alignment horizontal="left"/>
    </xf>
    <xf numFmtId="3" fontId="25" fillId="0" borderId="0" xfId="0" applyNumberFormat="1" applyFont="1" applyAlignment="1">
      <alignment horizontal="right"/>
    </xf>
    <xf numFmtId="3" fontId="38" fillId="0" borderId="0" xfId="0" applyNumberFormat="1" applyFont="1" applyAlignment="1">
      <alignment horizontal="right"/>
    </xf>
    <xf numFmtId="0" fontId="37" fillId="0" borderId="4" xfId="0" applyFont="1" applyBorder="1" applyAlignment="1">
      <alignment horizontal="left"/>
    </xf>
    <xf numFmtId="0" fontId="38" fillId="0" borderId="0" xfId="0" applyFont="1" applyAlignment="1">
      <alignment horizontal="center"/>
    </xf>
    <xf numFmtId="164" fontId="39" fillId="0" borderId="0" xfId="2" applyNumberFormat="1" applyFont="1" applyFill="1" applyBorder="1" applyAlignment="1">
      <alignment horizontal="right"/>
    </xf>
    <xf numFmtId="164" fontId="40" fillId="0" borderId="0" xfId="2" applyNumberFormat="1" applyFont="1" applyFill="1" applyBorder="1" applyAlignment="1">
      <alignment horizontal="right"/>
    </xf>
    <xf numFmtId="164" fontId="35" fillId="0" borderId="0" xfId="2" applyNumberFormat="1" applyFont="1" applyFill="1" applyBorder="1" applyAlignment="1">
      <alignment horizontal="right"/>
    </xf>
    <xf numFmtId="164" fontId="15" fillId="4" borderId="17" xfId="2" applyNumberFormat="1" applyFont="1" applyFill="1" applyBorder="1" applyAlignment="1">
      <alignment horizontal="right"/>
    </xf>
    <xf numFmtId="164" fontId="15" fillId="0" borderId="0" xfId="2" applyNumberFormat="1" applyFont="1" applyFill="1" applyBorder="1" applyAlignment="1">
      <alignment horizontal="right"/>
    </xf>
    <xf numFmtId="164" fontId="15" fillId="4" borderId="12" xfId="2" applyNumberFormat="1" applyFont="1" applyFill="1" applyBorder="1" applyAlignment="1">
      <alignment horizontal="right"/>
    </xf>
    <xf numFmtId="164" fontId="15" fillId="3" borderId="21" xfId="2" applyNumberFormat="1" applyFont="1" applyFill="1" applyBorder="1" applyAlignment="1">
      <alignment horizontal="right"/>
    </xf>
    <xf numFmtId="164" fontId="15" fillId="3" borderId="13" xfId="2" applyNumberFormat="1" applyFont="1" applyFill="1" applyBorder="1" applyAlignment="1">
      <alignment horizontal="right"/>
    </xf>
    <xf numFmtId="10" fontId="13" fillId="0" borderId="0" xfId="7" applyNumberFormat="1" applyFont="1" applyFill="1" applyBorder="1" applyAlignment="1">
      <alignment horizontal="center"/>
    </xf>
    <xf numFmtId="10" fontId="36" fillId="0" borderId="0" xfId="7" applyNumberFormat="1" applyFont="1" applyFill="1" applyBorder="1" applyAlignment="1">
      <alignment horizontal="center"/>
    </xf>
    <xf numFmtId="0" fontId="36" fillId="0" borderId="0" xfId="0" applyFont="1"/>
    <xf numFmtId="164" fontId="36" fillId="0" borderId="0" xfId="2" applyNumberFormat="1" applyFont="1" applyFill="1" applyBorder="1" applyAlignment="1">
      <alignment horizontal="right"/>
    </xf>
    <xf numFmtId="164" fontId="17" fillId="0" borderId="0" xfId="2" applyNumberFormat="1" applyFont="1" applyFill="1" applyBorder="1" applyAlignment="1">
      <alignment horizontal="right"/>
    </xf>
    <xf numFmtId="0" fontId="25" fillId="0" borderId="0" xfId="0" applyFont="1" applyAlignment="1">
      <alignment horizontal="left"/>
    </xf>
    <xf numFmtId="0" fontId="25" fillId="0" borderId="8" xfId="0" applyFont="1" applyBorder="1"/>
    <xf numFmtId="0" fontId="36" fillId="0" borderId="0" xfId="0" applyFont="1" applyAlignment="1">
      <alignment horizontal="right"/>
    </xf>
    <xf numFmtId="0" fontId="25" fillId="0" borderId="5" xfId="0" applyFont="1" applyBorder="1"/>
    <xf numFmtId="0" fontId="25" fillId="0" borderId="0" xfId="0" applyFont="1"/>
    <xf numFmtId="0" fontId="38" fillId="0" borderId="0" xfId="0" applyFont="1"/>
    <xf numFmtId="0" fontId="39" fillId="0" borderId="4" xfId="0" applyFont="1" applyBorder="1"/>
    <xf numFmtId="0" fontId="39" fillId="0" borderId="0" xfId="0" applyFont="1" applyAlignment="1">
      <alignment horizontal="right"/>
    </xf>
    <xf numFmtId="0" fontId="35" fillId="0" borderId="0" xfId="0" applyFont="1" applyAlignment="1">
      <alignment horizontal="right"/>
    </xf>
    <xf numFmtId="0" fontId="18" fillId="6" borderId="16" xfId="0" applyFont="1" applyFill="1" applyBorder="1" applyAlignment="1">
      <alignment horizontal="left"/>
    </xf>
    <xf numFmtId="164" fontId="13" fillId="2" borderId="12" xfId="2" applyNumberFormat="1" applyFont="1" applyFill="1" applyBorder="1" applyAlignment="1">
      <alignment horizontal="center"/>
    </xf>
    <xf numFmtId="164" fontId="38" fillId="2" borderId="19" xfId="2" applyNumberFormat="1" applyFont="1" applyFill="1" applyBorder="1" applyAlignment="1">
      <alignment horizontal="right"/>
    </xf>
    <xf numFmtId="164" fontId="19" fillId="2" borderId="19" xfId="2" applyNumberFormat="1" applyFont="1" applyFill="1" applyBorder="1" applyAlignment="1">
      <alignment horizontal="right"/>
    </xf>
    <xf numFmtId="164" fontId="13" fillId="5" borderId="13" xfId="2" applyNumberFormat="1" applyFont="1" applyFill="1" applyBorder="1" applyAlignment="1">
      <alignment horizontal="center"/>
    </xf>
    <xf numFmtId="164" fontId="38" fillId="5" borderId="23" xfId="2" applyNumberFormat="1" applyFont="1" applyFill="1" applyBorder="1" applyAlignment="1">
      <alignment horizontal="right"/>
    </xf>
    <xf numFmtId="164" fontId="19" fillId="5" borderId="23" xfId="2" applyNumberFormat="1" applyFont="1" applyFill="1" applyBorder="1" applyAlignment="1">
      <alignment horizontal="right"/>
    </xf>
    <xf numFmtId="3" fontId="25" fillId="0" borderId="0" xfId="0" applyNumberFormat="1" applyFont="1"/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164" fontId="13" fillId="4" borderId="12" xfId="2" applyNumberFormat="1" applyFont="1" applyFill="1" applyBorder="1" applyAlignment="1">
      <alignment horizontal="center"/>
    </xf>
    <xf numFmtId="164" fontId="15" fillId="4" borderId="31" xfId="2" applyNumberFormat="1" applyFont="1" applyFill="1" applyBorder="1" applyAlignment="1">
      <alignment horizontal="right"/>
    </xf>
    <xf numFmtId="164" fontId="13" fillId="3" borderId="13" xfId="2" applyNumberFormat="1" applyFont="1" applyFill="1" applyBorder="1" applyAlignment="1">
      <alignment horizontal="center"/>
    </xf>
    <xf numFmtId="164" fontId="15" fillId="3" borderId="27" xfId="2" applyNumberFormat="1" applyFont="1" applyFill="1" applyBorder="1" applyAlignment="1">
      <alignment horizontal="right"/>
    </xf>
    <xf numFmtId="166" fontId="13" fillId="0" borderId="0" xfId="7" applyNumberFormat="1" applyFont="1" applyFill="1" applyBorder="1" applyAlignment="1">
      <alignment horizontal="center"/>
    </xf>
    <xf numFmtId="166" fontId="36" fillId="0" borderId="0" xfId="7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3" fontId="36" fillId="0" borderId="0" xfId="0" applyNumberFormat="1" applyFont="1" applyAlignment="1">
      <alignment horizontal="right"/>
    </xf>
    <xf numFmtId="3" fontId="35" fillId="0" borderId="0" xfId="0" applyNumberFormat="1" applyFont="1"/>
    <xf numFmtId="0" fontId="17" fillId="0" borderId="0" xfId="5" applyFont="1"/>
    <xf numFmtId="0" fontId="13" fillId="0" borderId="0" xfId="5" applyFont="1"/>
    <xf numFmtId="0" fontId="44" fillId="0" borderId="0" xfId="5" applyFont="1" applyAlignment="1">
      <alignment horizontal="right"/>
    </xf>
    <xf numFmtId="0" fontId="18" fillId="0" borderId="0" xfId="5" applyFont="1"/>
    <xf numFmtId="0" fontId="37" fillId="6" borderId="10" xfId="5" applyFont="1" applyFill="1" applyBorder="1" applyAlignment="1">
      <alignment horizontal="left"/>
    </xf>
    <xf numFmtId="0" fontId="17" fillId="6" borderId="11" xfId="5" applyFont="1" applyFill="1" applyBorder="1"/>
    <xf numFmtId="0" fontId="15" fillId="6" borderId="6" xfId="5" applyFont="1" applyFill="1" applyBorder="1" applyAlignment="1">
      <alignment horizontal="center" wrapText="1"/>
    </xf>
    <xf numFmtId="0" fontId="25" fillId="6" borderId="7" xfId="5" applyFont="1" applyFill="1" applyBorder="1" applyAlignment="1">
      <alignment horizontal="center"/>
    </xf>
    <xf numFmtId="0" fontId="25" fillId="6" borderId="11" xfId="5" applyFont="1" applyFill="1" applyBorder="1" applyAlignment="1">
      <alignment horizontal="center"/>
    </xf>
    <xf numFmtId="0" fontId="17" fillId="0" borderId="4" xfId="5" applyFont="1" applyBorder="1"/>
    <xf numFmtId="0" fontId="21" fillId="0" borderId="0" xfId="5" applyFont="1"/>
    <xf numFmtId="0" fontId="17" fillId="0" borderId="0" xfId="5" applyFont="1" applyAlignment="1">
      <alignment horizontal="right"/>
    </xf>
    <xf numFmtId="164" fontId="13" fillId="2" borderId="1" xfId="3" applyNumberFormat="1" applyFont="1" applyFill="1" applyBorder="1" applyAlignment="1">
      <alignment horizontal="center"/>
    </xf>
    <xf numFmtId="164" fontId="21" fillId="2" borderId="31" xfId="3" applyNumberFormat="1" applyFont="1" applyFill="1" applyBorder="1" applyAlignment="1">
      <alignment horizontal="right"/>
    </xf>
    <xf numFmtId="164" fontId="21" fillId="0" borderId="0" xfId="3" applyNumberFormat="1" applyFont="1" applyFill="1" applyBorder="1" applyAlignment="1">
      <alignment horizontal="right"/>
    </xf>
    <xf numFmtId="164" fontId="25" fillId="2" borderId="19" xfId="3" applyNumberFormat="1" applyFont="1" applyFill="1" applyBorder="1" applyAlignment="1">
      <alignment horizontal="right"/>
    </xf>
    <xf numFmtId="164" fontId="25" fillId="2" borderId="20" xfId="3" applyNumberFormat="1" applyFont="1" applyFill="1" applyBorder="1" applyAlignment="1">
      <alignment horizontal="right"/>
    </xf>
    <xf numFmtId="164" fontId="13" fillId="5" borderId="2" xfId="3" applyNumberFormat="1" applyFont="1" applyFill="1" applyBorder="1" applyAlignment="1">
      <alignment horizontal="center"/>
    </xf>
    <xf numFmtId="164" fontId="21" fillId="5" borderId="27" xfId="3" applyNumberFormat="1" applyFont="1" applyFill="1" applyBorder="1" applyAlignment="1">
      <alignment horizontal="right"/>
    </xf>
    <xf numFmtId="164" fontId="25" fillId="5" borderId="23" xfId="3" applyNumberFormat="1" applyFont="1" applyFill="1" applyBorder="1" applyAlignment="1">
      <alignment horizontal="right"/>
    </xf>
    <xf numFmtId="164" fontId="25" fillId="5" borderId="24" xfId="3" applyNumberFormat="1" applyFont="1" applyFill="1" applyBorder="1" applyAlignment="1">
      <alignment horizontal="right"/>
    </xf>
    <xf numFmtId="0" fontId="37" fillId="0" borderId="4" xfId="5" applyFont="1" applyBorder="1" applyAlignment="1">
      <alignment horizontal="center" vertical="center"/>
    </xf>
    <xf numFmtId="164" fontId="13" fillId="0" borderId="0" xfId="3" applyNumberFormat="1" applyFont="1" applyFill="1" applyBorder="1" applyAlignment="1">
      <alignment horizontal="center"/>
    </xf>
    <xf numFmtId="164" fontId="25" fillId="0" borderId="0" xfId="3" applyNumberFormat="1" applyFont="1" applyFill="1" applyBorder="1" applyAlignment="1">
      <alignment horizontal="right"/>
    </xf>
    <xf numFmtId="0" fontId="25" fillId="0" borderId="4" xfId="5" applyFont="1" applyBorder="1" applyAlignment="1">
      <alignment horizontal="left"/>
    </xf>
    <xf numFmtId="9" fontId="25" fillId="0" borderId="0" xfId="8" applyFont="1" applyFill="1" applyBorder="1" applyAlignment="1">
      <alignment horizontal="center"/>
    </xf>
    <xf numFmtId="164" fontId="13" fillId="4" borderId="1" xfId="3" applyNumberFormat="1" applyFont="1" applyFill="1" applyBorder="1" applyAlignment="1">
      <alignment horizontal="center"/>
    </xf>
    <xf numFmtId="164" fontId="19" fillId="4" borderId="17" xfId="3" applyNumberFormat="1" applyFont="1" applyFill="1" applyBorder="1" applyAlignment="1">
      <alignment horizontal="right"/>
    </xf>
    <xf numFmtId="164" fontId="19" fillId="0" borderId="0" xfId="3" applyNumberFormat="1" applyFont="1" applyFill="1" applyBorder="1" applyAlignment="1">
      <alignment horizontal="right"/>
    </xf>
    <xf numFmtId="164" fontId="36" fillId="4" borderId="12" xfId="3" applyNumberFormat="1" applyFont="1" applyFill="1" applyBorder="1" applyAlignment="1">
      <alignment horizontal="right"/>
    </xf>
    <xf numFmtId="164" fontId="13" fillId="3" borderId="2" xfId="3" applyNumberFormat="1" applyFont="1" applyFill="1" applyBorder="1" applyAlignment="1">
      <alignment horizontal="center"/>
    </xf>
    <xf numFmtId="164" fontId="19" fillId="3" borderId="21" xfId="3" applyNumberFormat="1" applyFont="1" applyFill="1" applyBorder="1" applyAlignment="1">
      <alignment horizontal="right"/>
    </xf>
    <xf numFmtId="164" fontId="36" fillId="3" borderId="13" xfId="3" applyNumberFormat="1" applyFont="1" applyFill="1" applyBorder="1" applyAlignment="1">
      <alignment horizontal="right"/>
    </xf>
    <xf numFmtId="0" fontId="10" fillId="0" borderId="4" xfId="5" applyFont="1" applyBorder="1" applyAlignment="1">
      <alignment horizontal="right" vertical="center"/>
    </xf>
    <xf numFmtId="0" fontId="37" fillId="6" borderId="7" xfId="5" applyFont="1" applyFill="1" applyBorder="1" applyAlignment="1">
      <alignment horizontal="left"/>
    </xf>
    <xf numFmtId="0" fontId="13" fillId="0" borderId="0" xfId="5" applyFont="1" applyAlignment="1">
      <alignment horizontal="center"/>
    </xf>
    <xf numFmtId="0" fontId="37" fillId="0" borderId="4" xfId="5" applyFont="1" applyBorder="1" applyAlignment="1">
      <alignment horizontal="center"/>
    </xf>
    <xf numFmtId="0" fontId="21" fillId="0" borderId="0" xfId="5" applyFont="1" applyAlignment="1">
      <alignment horizontal="right"/>
    </xf>
    <xf numFmtId="0" fontId="25" fillId="0" borderId="0" xfId="5" applyFont="1" applyAlignment="1">
      <alignment horizontal="right"/>
    </xf>
    <xf numFmtId="164" fontId="21" fillId="2" borderId="17" xfId="3" applyNumberFormat="1" applyFont="1" applyFill="1" applyBorder="1" applyAlignment="1">
      <alignment horizontal="right"/>
    </xf>
    <xf numFmtId="164" fontId="25" fillId="2" borderId="12" xfId="3" applyNumberFormat="1" applyFont="1" applyFill="1" applyBorder="1" applyAlignment="1">
      <alignment horizontal="right"/>
    </xf>
    <xf numFmtId="164" fontId="21" fillId="5" borderId="21" xfId="3" applyNumberFormat="1" applyFont="1" applyFill="1" applyBorder="1" applyAlignment="1">
      <alignment horizontal="right"/>
    </xf>
    <xf numFmtId="164" fontId="25" fillId="5" borderId="13" xfId="3" applyNumberFormat="1" applyFont="1" applyFill="1" applyBorder="1" applyAlignment="1">
      <alignment horizontal="right"/>
    </xf>
    <xf numFmtId="0" fontId="39" fillId="0" borderId="4" xfId="5" applyFont="1" applyBorder="1" applyAlignment="1">
      <alignment horizontal="left"/>
    </xf>
    <xf numFmtId="3" fontId="21" fillId="0" borderId="0" xfId="5" applyNumberFormat="1" applyFont="1" applyAlignment="1">
      <alignment horizontal="right"/>
    </xf>
    <xf numFmtId="3" fontId="25" fillId="0" borderId="0" xfId="5" applyNumberFormat="1" applyFont="1" applyAlignment="1">
      <alignment horizontal="right"/>
    </xf>
    <xf numFmtId="0" fontId="17" fillId="0" borderId="0" xfId="5" applyFont="1" applyAlignment="1">
      <alignment horizontal="center"/>
    </xf>
    <xf numFmtId="0" fontId="19" fillId="0" borderId="0" xfId="5" applyFont="1" applyAlignment="1">
      <alignment horizontal="center"/>
    </xf>
    <xf numFmtId="0" fontId="25" fillId="0" borderId="0" xfId="5" applyFont="1" applyAlignment="1">
      <alignment horizontal="center"/>
    </xf>
    <xf numFmtId="164" fontId="39" fillId="0" borderId="0" xfId="3" applyNumberFormat="1" applyFont="1" applyFill="1" applyBorder="1" applyAlignment="1">
      <alignment horizontal="right"/>
    </xf>
    <xf numFmtId="164" fontId="35" fillId="0" borderId="0" xfId="3" applyNumberFormat="1" applyFont="1" applyFill="1" applyBorder="1" applyAlignment="1">
      <alignment horizontal="right"/>
    </xf>
    <xf numFmtId="164" fontId="15" fillId="4" borderId="17" xfId="3" applyNumberFormat="1" applyFont="1" applyFill="1" applyBorder="1" applyAlignment="1">
      <alignment horizontal="right"/>
    </xf>
    <xf numFmtId="164" fontId="15" fillId="0" borderId="0" xfId="3" applyNumberFormat="1" applyFont="1" applyFill="1" applyBorder="1" applyAlignment="1">
      <alignment horizontal="right"/>
    </xf>
    <xf numFmtId="164" fontId="15" fillId="3" borderId="21" xfId="3" applyNumberFormat="1" applyFont="1" applyFill="1" applyBorder="1" applyAlignment="1">
      <alignment horizontal="right"/>
    </xf>
    <xf numFmtId="10" fontId="13" fillId="0" borderId="0" xfId="8" applyNumberFormat="1" applyFont="1" applyFill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7" fillId="6" borderId="8" xfId="5" applyFont="1" applyFill="1" applyBorder="1"/>
    <xf numFmtId="0" fontId="17" fillId="6" borderId="9" xfId="5" applyFont="1" applyFill="1" applyBorder="1"/>
    <xf numFmtId="0" fontId="15" fillId="6" borderId="30" xfId="5" applyFont="1" applyFill="1" applyBorder="1" applyAlignment="1">
      <alignment horizontal="center" wrapText="1"/>
    </xf>
    <xf numFmtId="0" fontId="18" fillId="0" borderId="4" xfId="5" applyFont="1" applyBorder="1" applyAlignment="1">
      <alignment horizontal="left"/>
    </xf>
    <xf numFmtId="0" fontId="19" fillId="0" borderId="0" xfId="5" applyFont="1"/>
    <xf numFmtId="0" fontId="19" fillId="0" borderId="0" xfId="5" applyFont="1" applyAlignment="1">
      <alignment horizontal="right"/>
    </xf>
    <xf numFmtId="164" fontId="17" fillId="0" borderId="0" xfId="3" applyNumberFormat="1" applyFont="1" applyFill="1" applyBorder="1" applyAlignment="1">
      <alignment horizontal="right"/>
    </xf>
    <xf numFmtId="0" fontId="25" fillId="0" borderId="0" xfId="5" applyFont="1" applyAlignment="1">
      <alignment horizontal="left"/>
    </xf>
    <xf numFmtId="0" fontId="13" fillId="0" borderId="5" xfId="5" applyFont="1" applyBorder="1"/>
    <xf numFmtId="0" fontId="17" fillId="0" borderId="3" xfId="5" applyFont="1" applyBorder="1"/>
    <xf numFmtId="0" fontId="25" fillId="0" borderId="8" xfId="5" applyFont="1" applyBorder="1"/>
    <xf numFmtId="0" fontId="25" fillId="0" borderId="4" xfId="5" applyFont="1" applyBorder="1" applyAlignment="1">
      <alignment horizontal="center"/>
    </xf>
    <xf numFmtId="0" fontId="10" fillId="0" borderId="0" xfId="5" applyFont="1" applyAlignment="1">
      <alignment horizontal="center" vertical="center"/>
    </xf>
    <xf numFmtId="0" fontId="25" fillId="0" borderId="5" xfId="5" applyFont="1" applyBorder="1"/>
    <xf numFmtId="0" fontId="17" fillId="0" borderId="16" xfId="5" applyFont="1" applyBorder="1"/>
    <xf numFmtId="0" fontId="25" fillId="0" borderId="0" xfId="5" applyFont="1"/>
    <xf numFmtId="0" fontId="39" fillId="0" borderId="4" xfId="5" applyFont="1" applyBorder="1"/>
    <xf numFmtId="164" fontId="13" fillId="0" borderId="0" xfId="3" applyNumberFormat="1" applyFont="1" applyFill="1" applyBorder="1" applyAlignment="1">
      <alignment horizontal="right"/>
    </xf>
    <xf numFmtId="0" fontId="37" fillId="0" borderId="4" xfId="5" applyFont="1" applyBorder="1" applyAlignment="1">
      <alignment horizontal="center" vertical="center" wrapText="1"/>
    </xf>
    <xf numFmtId="0" fontId="39" fillId="0" borderId="0" xfId="5" applyFont="1" applyAlignment="1">
      <alignment horizontal="right"/>
    </xf>
    <xf numFmtId="0" fontId="17" fillId="6" borderId="5" xfId="5" applyFont="1" applyFill="1" applyBorder="1"/>
    <xf numFmtId="0" fontId="18" fillId="6" borderId="16" xfId="5" applyFont="1" applyFill="1" applyBorder="1" applyAlignment="1">
      <alignment horizontal="left"/>
    </xf>
    <xf numFmtId="0" fontId="18" fillId="0" borderId="0" xfId="5" applyFont="1" applyAlignment="1">
      <alignment horizontal="left"/>
    </xf>
    <xf numFmtId="164" fontId="13" fillId="2" borderId="12" xfId="3" applyNumberFormat="1" applyFont="1" applyFill="1" applyBorder="1" applyAlignment="1">
      <alignment horizontal="center"/>
    </xf>
    <xf numFmtId="164" fontId="13" fillId="5" borderId="13" xfId="3" applyNumberFormat="1" applyFont="1" applyFill="1" applyBorder="1" applyAlignment="1">
      <alignment horizontal="center"/>
    </xf>
    <xf numFmtId="3" fontId="25" fillId="0" borderId="0" xfId="5" applyNumberFormat="1" applyFont="1"/>
    <xf numFmtId="0" fontId="24" fillId="0" borderId="0" xfId="5" applyFont="1" applyAlignment="1">
      <alignment horizontal="center"/>
    </xf>
    <xf numFmtId="0" fontId="41" fillId="0" borderId="0" xfId="5" applyFont="1" applyAlignment="1">
      <alignment horizontal="center"/>
    </xf>
    <xf numFmtId="0" fontId="37" fillId="0" borderId="0" xfId="5" applyFont="1" applyAlignment="1">
      <alignment horizontal="center" vertical="center"/>
    </xf>
    <xf numFmtId="0" fontId="22" fillId="0" borderId="0" xfId="5" applyFont="1" applyAlignment="1">
      <alignment horizontal="center"/>
    </xf>
    <xf numFmtId="0" fontId="43" fillId="0" borderId="0" xfId="5" applyFont="1" applyAlignment="1">
      <alignment horizontal="center"/>
    </xf>
    <xf numFmtId="164" fontId="13" fillId="4" borderId="12" xfId="3" applyNumberFormat="1" applyFont="1" applyFill="1" applyBorder="1" applyAlignment="1">
      <alignment horizontal="center"/>
    </xf>
    <xf numFmtId="164" fontId="15" fillId="4" borderId="31" xfId="3" applyNumberFormat="1" applyFont="1" applyFill="1" applyBorder="1" applyAlignment="1">
      <alignment horizontal="right"/>
    </xf>
    <xf numFmtId="164" fontId="13" fillId="3" borderId="13" xfId="3" applyNumberFormat="1" applyFont="1" applyFill="1" applyBorder="1" applyAlignment="1">
      <alignment horizontal="center"/>
    </xf>
    <xf numFmtId="164" fontId="15" fillId="3" borderId="27" xfId="3" applyNumberFormat="1" applyFont="1" applyFill="1" applyBorder="1" applyAlignment="1">
      <alignment horizontal="right"/>
    </xf>
    <xf numFmtId="0" fontId="18" fillId="0" borderId="0" xfId="5" applyFont="1" applyAlignment="1">
      <alignment horizontal="center"/>
    </xf>
    <xf numFmtId="164" fontId="17" fillId="0" borderId="0" xfId="5" applyNumberFormat="1" applyFont="1"/>
    <xf numFmtId="166" fontId="13" fillId="0" borderId="0" xfId="8" applyNumberFormat="1" applyFont="1" applyFill="1" applyBorder="1" applyAlignment="1">
      <alignment horizontal="center"/>
    </xf>
    <xf numFmtId="3" fontId="17" fillId="0" borderId="0" xfId="5" applyNumberFormat="1" applyFont="1" applyAlignment="1">
      <alignment horizontal="right"/>
    </xf>
    <xf numFmtId="3" fontId="13" fillId="0" borderId="0" xfId="5" applyNumberFormat="1" applyFont="1" applyAlignment="1">
      <alignment horizontal="right"/>
    </xf>
    <xf numFmtId="3" fontId="17" fillId="0" borderId="0" xfId="5" applyNumberFormat="1" applyFont="1"/>
    <xf numFmtId="0" fontId="17" fillId="8" borderId="0" xfId="0" applyFont="1" applyFill="1"/>
    <xf numFmtId="3" fontId="17" fillId="8" borderId="0" xfId="0" applyNumberFormat="1" applyFont="1" applyFill="1"/>
    <xf numFmtId="164" fontId="13" fillId="8" borderId="0" xfId="2" applyNumberFormat="1" applyFont="1" applyFill="1" applyBorder="1" applyAlignment="1">
      <alignment horizontal="right"/>
    </xf>
    <xf numFmtId="3" fontId="13" fillId="8" borderId="0" xfId="0" applyNumberFormat="1" applyFont="1" applyFill="1" applyAlignment="1">
      <alignment horizontal="right"/>
    </xf>
    <xf numFmtId="0" fontId="13" fillId="8" borderId="0" xfId="0" applyFont="1" applyFill="1" applyAlignment="1">
      <alignment horizontal="center"/>
    </xf>
    <xf numFmtId="164" fontId="15" fillId="8" borderId="0" xfId="2" applyNumberFormat="1" applyFont="1" applyFill="1" applyBorder="1" applyAlignment="1">
      <alignment horizontal="right"/>
    </xf>
    <xf numFmtId="166" fontId="13" fillId="8" borderId="0" xfId="7" applyNumberFormat="1" applyFont="1" applyFill="1" applyBorder="1" applyAlignment="1">
      <alignment horizontal="center"/>
    </xf>
    <xf numFmtId="164" fontId="36" fillId="8" borderId="13" xfId="2" applyNumberFormat="1" applyFont="1" applyFill="1" applyBorder="1" applyAlignment="1">
      <alignment horizontal="right"/>
    </xf>
    <xf numFmtId="164" fontId="36" fillId="8" borderId="12" xfId="2" applyNumberFormat="1" applyFont="1" applyFill="1" applyBorder="1" applyAlignment="1">
      <alignment horizontal="right"/>
    </xf>
    <xf numFmtId="0" fontId="43" fillId="8" borderId="0" xfId="0" applyFont="1" applyFill="1" applyAlignment="1">
      <alignment horizontal="center"/>
    </xf>
    <xf numFmtId="164" fontId="25" fillId="8" borderId="13" xfId="2" applyNumberFormat="1" applyFont="1" applyFill="1" applyBorder="1" applyAlignment="1">
      <alignment horizontal="right"/>
    </xf>
    <xf numFmtId="164" fontId="25" fillId="8" borderId="12" xfId="2" applyNumberFormat="1" applyFont="1" applyFill="1" applyBorder="1" applyAlignment="1">
      <alignment horizontal="right"/>
    </xf>
    <xf numFmtId="164" fontId="25" fillId="8" borderId="0" xfId="2" applyNumberFormat="1" applyFont="1" applyFill="1" applyBorder="1" applyAlignment="1">
      <alignment horizontal="right"/>
    </xf>
    <xf numFmtId="3" fontId="25" fillId="8" borderId="0" xfId="0" applyNumberFormat="1" applyFont="1" applyFill="1" applyAlignment="1">
      <alignment horizontal="right"/>
    </xf>
    <xf numFmtId="0" fontId="41" fillId="8" borderId="0" xfId="0" applyFont="1" applyFill="1" applyAlignment="1">
      <alignment horizontal="center"/>
    </xf>
    <xf numFmtId="3" fontId="25" fillId="8" borderId="0" xfId="0" applyNumberFormat="1" applyFont="1" applyFill="1"/>
    <xf numFmtId="0" fontId="25" fillId="8" borderId="0" xfId="0" applyFont="1" applyFill="1"/>
    <xf numFmtId="164" fontId="25" fillId="8" borderId="24" xfId="2" applyNumberFormat="1" applyFont="1" applyFill="1" applyBorder="1" applyAlignment="1">
      <alignment horizontal="right"/>
    </xf>
    <xf numFmtId="164" fontId="25" fillId="8" borderId="20" xfId="2" applyNumberFormat="1" applyFont="1" applyFill="1" applyBorder="1" applyAlignment="1">
      <alignment horizontal="right"/>
    </xf>
    <xf numFmtId="164" fontId="25" fillId="8" borderId="23" xfId="2" applyNumberFormat="1" applyFont="1" applyFill="1" applyBorder="1" applyAlignment="1">
      <alignment horizontal="right"/>
    </xf>
    <xf numFmtId="164" fontId="25" fillId="8" borderId="19" xfId="2" applyNumberFormat="1" applyFont="1" applyFill="1" applyBorder="1" applyAlignment="1">
      <alignment horizontal="right"/>
    </xf>
    <xf numFmtId="164" fontId="19" fillId="8" borderId="0" xfId="2" applyNumberFormat="1" applyFont="1" applyFill="1" applyBorder="1" applyAlignment="1">
      <alignment horizontal="right"/>
    </xf>
    <xf numFmtId="0" fontId="25" fillId="8" borderId="11" xfId="0" applyFont="1" applyFill="1" applyBorder="1" applyAlignment="1">
      <alignment horizontal="center"/>
    </xf>
    <xf numFmtId="10" fontId="13" fillId="8" borderId="0" xfId="7" applyNumberFormat="1" applyFont="1" applyFill="1" applyBorder="1" applyAlignment="1">
      <alignment horizontal="center"/>
    </xf>
    <xf numFmtId="0" fontId="39" fillId="8" borderId="0" xfId="0" applyFont="1" applyFill="1" applyAlignment="1">
      <alignment horizontal="right"/>
    </xf>
    <xf numFmtId="0" fontId="37" fillId="0" borderId="4" xfId="0" applyFont="1" applyBorder="1" applyAlignment="1">
      <alignment horizontal="center" vertical="center" wrapText="1"/>
    </xf>
    <xf numFmtId="164" fontId="39" fillId="8" borderId="0" xfId="2" applyNumberFormat="1" applyFont="1" applyFill="1" applyBorder="1" applyAlignment="1">
      <alignment horizontal="right"/>
    </xf>
    <xf numFmtId="0" fontId="25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4" fontId="35" fillId="8" borderId="0" xfId="2" applyNumberFormat="1" applyFont="1" applyFill="1" applyBorder="1" applyAlignment="1">
      <alignment horizontal="right"/>
    </xf>
    <xf numFmtId="0" fontId="25" fillId="8" borderId="0" xfId="0" applyFont="1" applyFill="1" applyAlignment="1">
      <alignment horizontal="center"/>
    </xf>
    <xf numFmtId="0" fontId="19" fillId="8" borderId="0" xfId="0" applyFont="1" applyFill="1"/>
    <xf numFmtId="9" fontId="25" fillId="8" borderId="0" xfId="7" applyFont="1" applyFill="1" applyBorder="1" applyAlignment="1">
      <alignment horizontal="center"/>
    </xf>
    <xf numFmtId="0" fontId="21" fillId="8" borderId="0" xfId="0" applyFont="1" applyFill="1"/>
    <xf numFmtId="0" fontId="17" fillId="8" borderId="0" xfId="5" applyFont="1" applyFill="1"/>
    <xf numFmtId="0" fontId="25" fillId="8" borderId="11" xfId="5" applyFont="1" applyFill="1" applyBorder="1" applyAlignment="1">
      <alignment horizontal="center"/>
    </xf>
    <xf numFmtId="0" fontId="21" fillId="8" borderId="0" xfId="5" applyFont="1" applyFill="1"/>
    <xf numFmtId="164" fontId="25" fillId="8" borderId="20" xfId="3" applyNumberFormat="1" applyFont="1" applyFill="1" applyBorder="1" applyAlignment="1">
      <alignment horizontal="right"/>
    </xf>
    <xf numFmtId="164" fontId="25" fillId="8" borderId="24" xfId="3" applyNumberFormat="1" applyFont="1" applyFill="1" applyBorder="1" applyAlignment="1">
      <alignment horizontal="right"/>
    </xf>
    <xf numFmtId="164" fontId="25" fillId="8" borderId="0" xfId="3" applyNumberFormat="1" applyFont="1" applyFill="1" applyBorder="1" applyAlignment="1">
      <alignment horizontal="right"/>
    </xf>
    <xf numFmtId="9" fontId="25" fillId="8" borderId="0" xfId="8" applyFont="1" applyFill="1" applyBorder="1" applyAlignment="1">
      <alignment horizontal="center"/>
    </xf>
    <xf numFmtId="164" fontId="36" fillId="8" borderId="12" xfId="3" applyNumberFormat="1" applyFont="1" applyFill="1" applyBorder="1" applyAlignment="1">
      <alignment horizontal="right"/>
    </xf>
    <xf numFmtId="164" fontId="36" fillId="8" borderId="13" xfId="3" applyNumberFormat="1" applyFont="1" applyFill="1" applyBorder="1" applyAlignment="1">
      <alignment horizontal="right"/>
    </xf>
    <xf numFmtId="0" fontId="25" fillId="8" borderId="0" xfId="5" applyFont="1" applyFill="1" applyAlignment="1">
      <alignment horizontal="right"/>
    </xf>
    <xf numFmtId="164" fontId="25" fillId="8" borderId="12" xfId="3" applyNumberFormat="1" applyFont="1" applyFill="1" applyBorder="1" applyAlignment="1">
      <alignment horizontal="right"/>
    </xf>
    <xf numFmtId="164" fontId="25" fillId="8" borderId="13" xfId="3" applyNumberFormat="1" applyFont="1" applyFill="1" applyBorder="1" applyAlignment="1">
      <alignment horizontal="right"/>
    </xf>
    <xf numFmtId="3" fontId="25" fillId="8" borderId="0" xfId="5" applyNumberFormat="1" applyFont="1" applyFill="1" applyAlignment="1">
      <alignment horizontal="right"/>
    </xf>
    <xf numFmtId="0" fontId="25" fillId="8" borderId="0" xfId="5" applyFont="1" applyFill="1" applyAlignment="1">
      <alignment horizontal="center"/>
    </xf>
    <xf numFmtId="164" fontId="39" fillId="8" borderId="0" xfId="3" applyNumberFormat="1" applyFont="1" applyFill="1" applyBorder="1" applyAlignment="1">
      <alignment horizontal="right"/>
    </xf>
    <xf numFmtId="164" fontId="35" fillId="8" borderId="0" xfId="3" applyNumberFormat="1" applyFont="1" applyFill="1" applyBorder="1" applyAlignment="1">
      <alignment horizontal="right"/>
    </xf>
    <xf numFmtId="10" fontId="13" fillId="8" borderId="0" xfId="8" applyNumberFormat="1" applyFont="1" applyFill="1" applyBorder="1" applyAlignment="1">
      <alignment horizontal="center"/>
    </xf>
    <xf numFmtId="0" fontId="19" fillId="8" borderId="0" xfId="5" applyFont="1" applyFill="1"/>
    <xf numFmtId="0" fontId="19" fillId="8" borderId="0" xfId="5" applyFont="1" applyFill="1" applyAlignment="1">
      <alignment horizontal="right"/>
    </xf>
    <xf numFmtId="0" fontId="25" fillId="8" borderId="0" xfId="5" applyFont="1" applyFill="1"/>
    <xf numFmtId="0" fontId="39" fillId="8" borderId="0" xfId="5" applyFont="1" applyFill="1" applyAlignment="1">
      <alignment horizontal="right"/>
    </xf>
    <xf numFmtId="164" fontId="19" fillId="8" borderId="0" xfId="3" applyNumberFormat="1" applyFont="1" applyFill="1" applyBorder="1" applyAlignment="1">
      <alignment horizontal="right"/>
    </xf>
    <xf numFmtId="164" fontId="25" fillId="8" borderId="19" xfId="3" applyNumberFormat="1" applyFont="1" applyFill="1" applyBorder="1" applyAlignment="1">
      <alignment horizontal="right"/>
    </xf>
    <xf numFmtId="164" fontId="25" fillId="8" borderId="23" xfId="3" applyNumberFormat="1" applyFont="1" applyFill="1" applyBorder="1" applyAlignment="1">
      <alignment horizontal="right"/>
    </xf>
    <xf numFmtId="3" fontId="25" fillId="8" borderId="0" xfId="5" applyNumberFormat="1" applyFont="1" applyFill="1"/>
    <xf numFmtId="0" fontId="41" fillId="8" borderId="0" xfId="5" applyFont="1" applyFill="1" applyAlignment="1">
      <alignment horizontal="center"/>
    </xf>
    <xf numFmtId="0" fontId="43" fillId="8" borderId="0" xfId="5" applyFont="1" applyFill="1" applyAlignment="1">
      <alignment horizontal="center"/>
    </xf>
    <xf numFmtId="166" fontId="13" fillId="8" borderId="0" xfId="8" applyNumberFormat="1" applyFont="1" applyFill="1" applyBorder="1" applyAlignment="1">
      <alignment horizontal="center"/>
    </xf>
    <xf numFmtId="164" fontId="15" fillId="8" borderId="0" xfId="3" applyNumberFormat="1" applyFont="1" applyFill="1" applyBorder="1" applyAlignment="1">
      <alignment horizontal="right"/>
    </xf>
    <xf numFmtId="0" fontId="13" fillId="8" borderId="0" xfId="5" applyFont="1" applyFill="1" applyAlignment="1">
      <alignment horizontal="center"/>
    </xf>
    <xf numFmtId="164" fontId="13" fillId="8" borderId="0" xfId="3" applyNumberFormat="1" applyFont="1" applyFill="1" applyBorder="1" applyAlignment="1">
      <alignment horizontal="right"/>
    </xf>
    <xf numFmtId="3" fontId="13" fillId="8" borderId="0" xfId="5" applyNumberFormat="1" applyFont="1" applyFill="1" applyAlignment="1">
      <alignment horizontal="right"/>
    </xf>
    <xf numFmtId="3" fontId="17" fillId="8" borderId="0" xfId="5" applyNumberFormat="1" applyFont="1" applyFill="1"/>
    <xf numFmtId="0" fontId="46" fillId="0" borderId="0" xfId="0" applyFont="1" applyAlignment="1">
      <alignment horizontal="center"/>
    </xf>
    <xf numFmtId="0" fontId="45" fillId="0" borderId="0" xfId="5" applyFont="1" applyAlignment="1">
      <alignment horizontal="center"/>
    </xf>
    <xf numFmtId="0" fontId="47" fillId="0" borderId="0" xfId="5" applyFont="1" applyAlignment="1">
      <alignment horizontal="center"/>
    </xf>
    <xf numFmtId="0" fontId="25" fillId="6" borderId="16" xfId="5" applyFont="1" applyFill="1" applyBorder="1" applyAlignment="1">
      <alignment horizontal="center"/>
    </xf>
    <xf numFmtId="164" fontId="13" fillId="2" borderId="19" xfId="3" applyNumberFormat="1" applyFont="1" applyFill="1" applyBorder="1" applyAlignment="1">
      <alignment horizontal="center"/>
    </xf>
    <xf numFmtId="164" fontId="13" fillId="5" borderId="23" xfId="3" applyNumberFormat="1" applyFont="1" applyFill="1" applyBorder="1" applyAlignment="1">
      <alignment horizontal="center"/>
    </xf>
    <xf numFmtId="164" fontId="13" fillId="4" borderId="19" xfId="3" applyNumberFormat="1" applyFont="1" applyFill="1" applyBorder="1" applyAlignment="1">
      <alignment horizontal="center"/>
    </xf>
    <xf numFmtId="164" fontId="13" fillId="3" borderId="23" xfId="3" applyNumberFormat="1" applyFont="1" applyFill="1" applyBorder="1" applyAlignment="1">
      <alignment horizontal="center"/>
    </xf>
    <xf numFmtId="10" fontId="70" fillId="0" borderId="28" xfId="8" applyNumberFormat="1" applyFont="1" applyFill="1" applyBorder="1" applyAlignment="1">
      <alignment vertical="center" wrapText="1"/>
    </xf>
    <xf numFmtId="10" fontId="70" fillId="0" borderId="9" xfId="8" applyNumberFormat="1" applyFont="1" applyFill="1" applyBorder="1" applyAlignment="1">
      <alignment vertical="center" wrapText="1"/>
    </xf>
    <xf numFmtId="10" fontId="17" fillId="0" borderId="0" xfId="8" applyNumberFormat="1" applyFont="1" applyFill="1" applyAlignment="1">
      <alignment horizontal="left"/>
    </xf>
    <xf numFmtId="10" fontId="71" fillId="0" borderId="28" xfId="8" applyNumberFormat="1" applyFont="1" applyFill="1" applyBorder="1" applyAlignment="1">
      <alignment vertical="center" wrapText="1"/>
    </xf>
    <xf numFmtId="10" fontId="71" fillId="0" borderId="9" xfId="8" applyNumberFormat="1" applyFont="1" applyFill="1" applyBorder="1" applyAlignment="1">
      <alignment vertical="center" wrapText="1"/>
    </xf>
    <xf numFmtId="3" fontId="13" fillId="0" borderId="0" xfId="5" applyNumberFormat="1" applyFont="1"/>
    <xf numFmtId="0" fontId="38" fillId="6" borderId="16" xfId="5" applyFont="1" applyFill="1" applyBorder="1" applyAlignment="1">
      <alignment horizontal="center"/>
    </xf>
    <xf numFmtId="0" fontId="51" fillId="0" borderId="0" xfId="5" applyFont="1"/>
    <xf numFmtId="0" fontId="50" fillId="0" borderId="0" xfId="5" applyFont="1" applyAlignment="1">
      <alignment horizontal="center"/>
    </xf>
    <xf numFmtId="0" fontId="17" fillId="0" borderId="0" xfId="5" applyFont="1" applyAlignment="1">
      <alignment horizontal="left"/>
    </xf>
    <xf numFmtId="0" fontId="25" fillId="0" borderId="11" xfId="5" applyFont="1" applyBorder="1" applyAlignment="1">
      <alignment horizontal="center"/>
    </xf>
    <xf numFmtId="164" fontId="25" fillId="0" borderId="20" xfId="3" applyNumberFormat="1" applyFont="1" applyFill="1" applyBorder="1" applyAlignment="1">
      <alignment horizontal="right"/>
    </xf>
    <xf numFmtId="164" fontId="25" fillId="0" borderId="24" xfId="3" applyNumberFormat="1" applyFont="1" applyFill="1" applyBorder="1" applyAlignment="1">
      <alignment horizontal="right"/>
    </xf>
    <xf numFmtId="164" fontId="72" fillId="0" borderId="6" xfId="3" applyNumberFormat="1" applyFont="1" applyFill="1" applyBorder="1" applyAlignment="1">
      <alignment vertical="center"/>
    </xf>
    <xf numFmtId="164" fontId="36" fillId="0" borderId="12" xfId="3" applyNumberFormat="1" applyFont="1" applyFill="1" applyBorder="1" applyAlignment="1">
      <alignment horizontal="right"/>
    </xf>
    <xf numFmtId="164" fontId="36" fillId="0" borderId="13" xfId="3" applyNumberFormat="1" applyFont="1" applyFill="1" applyBorder="1" applyAlignment="1">
      <alignment horizontal="right"/>
    </xf>
    <xf numFmtId="164" fontId="25" fillId="0" borderId="12" xfId="3" applyNumberFormat="1" applyFont="1" applyFill="1" applyBorder="1" applyAlignment="1">
      <alignment horizontal="right"/>
    </xf>
    <xf numFmtId="164" fontId="25" fillId="0" borderId="13" xfId="3" applyNumberFormat="1" applyFont="1" applyFill="1" applyBorder="1" applyAlignment="1">
      <alignment horizontal="right"/>
    </xf>
    <xf numFmtId="10" fontId="25" fillId="0" borderId="0" xfId="8" applyNumberFormat="1" applyFont="1" applyFill="1" applyAlignment="1">
      <alignment horizontal="left"/>
    </xf>
    <xf numFmtId="0" fontId="25" fillId="0" borderId="4" xfId="5" applyFont="1" applyBorder="1" applyAlignment="1">
      <alignment horizontal="center" vertical="center" wrapText="1"/>
    </xf>
    <xf numFmtId="164" fontId="73" fillId="0" borderId="6" xfId="3" applyNumberFormat="1" applyFont="1" applyFill="1" applyBorder="1" applyAlignment="1"/>
    <xf numFmtId="164" fontId="25" fillId="0" borderId="19" xfId="3" applyNumberFormat="1" applyFont="1" applyFill="1" applyBorder="1" applyAlignment="1">
      <alignment horizontal="right"/>
    </xf>
    <xf numFmtId="164" fontId="25" fillId="0" borderId="23" xfId="3" applyNumberFormat="1" applyFont="1" applyFill="1" applyBorder="1" applyAlignment="1">
      <alignment horizontal="right"/>
    </xf>
    <xf numFmtId="0" fontId="51" fillId="0" borderId="0" xfId="5" applyFont="1" applyAlignment="1">
      <alignment horizontal="center"/>
    </xf>
    <xf numFmtId="0" fontId="38" fillId="6" borderId="7" xfId="5" applyFont="1" applyFill="1" applyBorder="1" applyAlignment="1">
      <alignment horizontal="center"/>
    </xf>
    <xf numFmtId="164" fontId="36" fillId="2" borderId="19" xfId="3" applyNumberFormat="1" applyFont="1" applyFill="1" applyBorder="1" applyAlignment="1">
      <alignment horizontal="right"/>
    </xf>
    <xf numFmtId="164" fontId="36" fillId="5" borderId="23" xfId="3" applyNumberFormat="1" applyFont="1" applyFill="1" applyBorder="1" applyAlignment="1">
      <alignment horizontal="right"/>
    </xf>
    <xf numFmtId="164" fontId="36" fillId="0" borderId="0" xfId="3" applyNumberFormat="1" applyFont="1" applyFill="1" applyBorder="1" applyAlignment="1">
      <alignment horizontal="right"/>
    </xf>
    <xf numFmtId="9" fontId="36" fillId="0" borderId="0" xfId="8" applyFont="1" applyFill="1" applyBorder="1" applyAlignment="1">
      <alignment horizontal="center"/>
    </xf>
    <xf numFmtId="164" fontId="38" fillId="4" borderId="19" xfId="3" applyNumberFormat="1" applyFont="1" applyFill="1" applyBorder="1" applyAlignment="1">
      <alignment horizontal="right"/>
    </xf>
    <xf numFmtId="164" fontId="38" fillId="3" borderId="23" xfId="3" applyNumberFormat="1" applyFont="1" applyFill="1" applyBorder="1" applyAlignment="1">
      <alignment horizontal="right"/>
    </xf>
    <xf numFmtId="0" fontId="36" fillId="0" borderId="0" xfId="5" applyFont="1" applyAlignment="1">
      <alignment horizontal="right"/>
    </xf>
    <xf numFmtId="3" fontId="36" fillId="0" borderId="0" xfId="5" applyNumberFormat="1" applyFont="1" applyAlignment="1">
      <alignment horizontal="right"/>
    </xf>
    <xf numFmtId="0" fontId="36" fillId="0" borderId="0" xfId="5" applyFont="1" applyAlignment="1">
      <alignment horizontal="center"/>
    </xf>
    <xf numFmtId="164" fontId="40" fillId="0" borderId="0" xfId="3" applyNumberFormat="1" applyFont="1" applyFill="1" applyBorder="1" applyAlignment="1">
      <alignment horizontal="right"/>
    </xf>
    <xf numFmtId="0" fontId="25" fillId="0" borderId="4" xfId="5" applyFont="1" applyBorder="1" applyAlignment="1">
      <alignment horizontal="left" vertical="center" wrapText="1"/>
    </xf>
    <xf numFmtId="0" fontId="36" fillId="0" borderId="0" xfId="5" applyFont="1"/>
    <xf numFmtId="10" fontId="74" fillId="0" borderId="28" xfId="8" applyNumberFormat="1" applyFont="1" applyFill="1" applyBorder="1" applyAlignment="1"/>
    <xf numFmtId="10" fontId="74" fillId="0" borderId="0" xfId="8" applyNumberFormat="1" applyFont="1" applyFill="1" applyBorder="1" applyAlignment="1"/>
    <xf numFmtId="164" fontId="13" fillId="9" borderId="1" xfId="3" applyNumberFormat="1" applyFont="1" applyFill="1" applyBorder="1" applyAlignment="1">
      <alignment horizontal="center"/>
    </xf>
    <xf numFmtId="164" fontId="25" fillId="9" borderId="12" xfId="3" applyNumberFormat="1" applyFont="1" applyFill="1" applyBorder="1" applyAlignment="1">
      <alignment horizontal="right"/>
    </xf>
    <xf numFmtId="164" fontId="36" fillId="9" borderId="19" xfId="3" applyNumberFormat="1" applyFont="1" applyFill="1" applyBorder="1" applyAlignment="1">
      <alignment horizontal="right"/>
    </xf>
    <xf numFmtId="164" fontId="13" fillId="9" borderId="2" xfId="3" applyNumberFormat="1" applyFont="1" applyFill="1" applyBorder="1" applyAlignment="1">
      <alignment horizontal="center"/>
    </xf>
    <xf numFmtId="164" fontId="25" fillId="9" borderId="13" xfId="3" applyNumberFormat="1" applyFont="1" applyFill="1" applyBorder="1" applyAlignment="1">
      <alignment horizontal="right"/>
    </xf>
    <xf numFmtId="164" fontId="36" fillId="9" borderId="23" xfId="3" applyNumberFormat="1" applyFont="1" applyFill="1" applyBorder="1" applyAlignment="1">
      <alignment horizontal="right"/>
    </xf>
    <xf numFmtId="3" fontId="36" fillId="0" borderId="0" xfId="5" applyNumberFormat="1" applyFont="1"/>
    <xf numFmtId="164" fontId="13" fillId="9" borderId="12" xfId="3" applyNumberFormat="1" applyFont="1" applyFill="1" applyBorder="1" applyAlignment="1">
      <alignment horizontal="center"/>
    </xf>
    <xf numFmtId="164" fontId="13" fillId="9" borderId="13" xfId="3" applyNumberFormat="1" applyFont="1" applyFill="1" applyBorder="1" applyAlignment="1">
      <alignment horizontal="center"/>
    </xf>
    <xf numFmtId="0" fontId="52" fillId="0" borderId="0" xfId="5" applyFont="1" applyAlignment="1">
      <alignment horizontal="center"/>
    </xf>
    <xf numFmtId="164" fontId="53" fillId="4" borderId="19" xfId="3" applyNumberFormat="1" applyFont="1" applyFill="1" applyBorder="1" applyAlignment="1">
      <alignment horizontal="right"/>
    </xf>
    <xf numFmtId="164" fontId="53" fillId="3" borderId="23" xfId="3" applyNumberFormat="1" applyFont="1" applyFill="1" applyBorder="1" applyAlignment="1">
      <alignment horizontal="right"/>
    </xf>
    <xf numFmtId="0" fontId="15" fillId="0" borderId="0" xfId="5" applyFont="1" applyAlignment="1">
      <alignment horizontal="left"/>
    </xf>
    <xf numFmtId="0" fontId="54" fillId="0" borderId="0" xfId="5" applyFont="1" applyAlignment="1">
      <alignment horizontal="center"/>
    </xf>
    <xf numFmtId="0" fontId="39" fillId="0" borderId="0" xfId="5" applyFont="1"/>
    <xf numFmtId="0" fontId="57" fillId="10" borderId="10" xfId="5" applyFont="1" applyFill="1" applyBorder="1" applyAlignment="1">
      <alignment horizontal="left"/>
    </xf>
    <xf numFmtId="0" fontId="39" fillId="6" borderId="11" xfId="5" applyFont="1" applyFill="1" applyBorder="1"/>
    <xf numFmtId="0" fontId="49" fillId="6" borderId="7" xfId="5" applyFont="1" applyFill="1" applyBorder="1" applyAlignment="1">
      <alignment horizontal="center" vertical="center"/>
    </xf>
    <xf numFmtId="164" fontId="25" fillId="2" borderId="19" xfId="3" applyNumberFormat="1" applyFont="1" applyFill="1" applyBorder="1" applyAlignment="1">
      <alignment horizontal="center"/>
    </xf>
    <xf numFmtId="164" fontId="50" fillId="2" borderId="19" xfId="3" applyNumberFormat="1" applyFont="1" applyFill="1" applyBorder="1" applyAlignment="1">
      <alignment horizontal="right"/>
    </xf>
    <xf numFmtId="9" fontId="39" fillId="0" borderId="0" xfId="8" applyFont="1"/>
    <xf numFmtId="164" fontId="25" fillId="5" borderId="23" xfId="3" applyNumberFormat="1" applyFont="1" applyFill="1" applyBorder="1" applyAlignment="1">
      <alignment horizontal="center"/>
    </xf>
    <xf numFmtId="164" fontId="50" fillId="5" borderId="23" xfId="3" applyNumberFormat="1" applyFont="1" applyFill="1" applyBorder="1" applyAlignment="1">
      <alignment horizontal="right"/>
    </xf>
    <xf numFmtId="0" fontId="57" fillId="0" borderId="4" xfId="5" applyFont="1" applyBorder="1" applyAlignment="1">
      <alignment horizontal="center" vertical="center"/>
    </xf>
    <xf numFmtId="164" fontId="25" fillId="0" borderId="0" xfId="3" applyNumberFormat="1" applyFont="1" applyFill="1" applyBorder="1" applyAlignment="1">
      <alignment horizontal="center"/>
    </xf>
    <xf numFmtId="164" fontId="50" fillId="0" borderId="0" xfId="3" applyNumberFormat="1" applyFont="1" applyFill="1" applyBorder="1" applyAlignment="1">
      <alignment horizontal="right"/>
    </xf>
    <xf numFmtId="0" fontId="50" fillId="0" borderId="4" xfId="5" applyFont="1" applyBorder="1" applyAlignment="1">
      <alignment horizontal="left"/>
    </xf>
    <xf numFmtId="9" fontId="50" fillId="0" borderId="0" xfId="8" applyFont="1" applyFill="1" applyBorder="1" applyAlignment="1">
      <alignment horizontal="center"/>
    </xf>
    <xf numFmtId="164" fontId="25" fillId="4" borderId="19" xfId="3" applyNumberFormat="1" applyFont="1" applyFill="1" applyBorder="1" applyAlignment="1">
      <alignment horizontal="center"/>
    </xf>
    <xf numFmtId="164" fontId="25" fillId="3" borderId="23" xfId="3" applyNumberFormat="1" applyFont="1" applyFill="1" applyBorder="1" applyAlignment="1">
      <alignment horizontal="center"/>
    </xf>
    <xf numFmtId="0" fontId="57" fillId="0" borderId="4" xfId="5" applyFont="1" applyBorder="1" applyAlignment="1">
      <alignment horizontal="right" vertical="center"/>
    </xf>
    <xf numFmtId="0" fontId="57" fillId="10" borderId="7" xfId="5" applyFont="1" applyFill="1" applyBorder="1" applyAlignment="1">
      <alignment horizontal="left"/>
    </xf>
    <xf numFmtId="0" fontId="57" fillId="0" borderId="4" xfId="5" applyFont="1" applyBorder="1" applyAlignment="1">
      <alignment horizontal="center"/>
    </xf>
    <xf numFmtId="0" fontId="50" fillId="0" borderId="0" xfId="5" applyFont="1" applyAlignment="1">
      <alignment horizontal="right"/>
    </xf>
    <xf numFmtId="0" fontId="58" fillId="0" borderId="4" xfId="5" applyFont="1" applyBorder="1" applyAlignment="1">
      <alignment horizontal="left"/>
    </xf>
    <xf numFmtId="164" fontId="49" fillId="4" borderId="19" xfId="3" applyNumberFormat="1" applyFont="1" applyFill="1" applyBorder="1" applyAlignment="1">
      <alignment horizontal="right"/>
    </xf>
    <xf numFmtId="164" fontId="49" fillId="3" borderId="23" xfId="3" applyNumberFormat="1" applyFont="1" applyFill="1" applyBorder="1" applyAlignment="1">
      <alignment horizontal="right"/>
    </xf>
    <xf numFmtId="0" fontId="25" fillId="10" borderId="16" xfId="5" applyFont="1" applyFill="1" applyBorder="1" applyAlignment="1">
      <alignment horizontal="center"/>
    </xf>
    <xf numFmtId="0" fontId="60" fillId="0" borderId="4" xfId="5" applyFont="1" applyBorder="1" applyAlignment="1">
      <alignment horizontal="left"/>
    </xf>
    <xf numFmtId="164" fontId="60" fillId="0" borderId="0" xfId="3" applyNumberFormat="1" applyFont="1" applyFill="1" applyBorder="1" applyAlignment="1">
      <alignment horizontal="right"/>
    </xf>
    <xf numFmtId="165" fontId="50" fillId="0" borderId="0" xfId="8" applyNumberFormat="1" applyFont="1"/>
    <xf numFmtId="164" fontId="39" fillId="0" borderId="0" xfId="5" applyNumberFormat="1" applyFont="1"/>
    <xf numFmtId="0" fontId="25" fillId="0" borderId="9" xfId="5" applyFont="1" applyBorder="1" applyAlignment="1">
      <alignment horizontal="center"/>
    </xf>
    <xf numFmtId="0" fontId="39" fillId="6" borderId="9" xfId="5" applyFont="1" applyFill="1" applyBorder="1"/>
    <xf numFmtId="0" fontId="49" fillId="0" borderId="0" xfId="5" applyFont="1" applyAlignment="1">
      <alignment horizontal="left"/>
    </xf>
    <xf numFmtId="0" fontId="50" fillId="0" borderId="5" xfId="5" applyFont="1" applyBorder="1"/>
    <xf numFmtId="0" fontId="39" fillId="0" borderId="3" xfId="5" applyFont="1" applyBorder="1"/>
    <xf numFmtId="0" fontId="49" fillId="6" borderId="16" xfId="5" applyFont="1" applyFill="1" applyBorder="1" applyAlignment="1">
      <alignment horizontal="center" vertical="center"/>
    </xf>
    <xf numFmtId="0" fontId="50" fillId="0" borderId="8" xfId="5" applyFont="1" applyBorder="1"/>
    <xf numFmtId="0" fontId="50" fillId="0" borderId="4" xfId="5" applyFont="1" applyBorder="1" applyAlignment="1">
      <alignment horizontal="center"/>
    </xf>
    <xf numFmtId="0" fontId="50" fillId="0" borderId="4" xfId="5" applyFont="1" applyBorder="1" applyAlignment="1">
      <alignment horizontal="left" vertical="center" wrapText="1"/>
    </xf>
    <xf numFmtId="0" fontId="48" fillId="0" borderId="5" xfId="5" applyFont="1" applyBorder="1"/>
    <xf numFmtId="0" fontId="39" fillId="0" borderId="16" xfId="5" applyFont="1" applyBorder="1"/>
    <xf numFmtId="9" fontId="39" fillId="0" borderId="0" xfId="8" applyFont="1" applyFill="1"/>
    <xf numFmtId="164" fontId="25" fillId="4" borderId="1" xfId="3" applyNumberFormat="1" applyFont="1" applyFill="1" applyBorder="1" applyAlignment="1">
      <alignment horizontal="center"/>
    </xf>
    <xf numFmtId="164" fontId="25" fillId="3" borderId="2" xfId="3" applyNumberFormat="1" applyFont="1" applyFill="1" applyBorder="1" applyAlignment="1">
      <alignment horizontal="center"/>
    </xf>
    <xf numFmtId="164" fontId="25" fillId="2" borderId="1" xfId="3" applyNumberFormat="1" applyFont="1" applyFill="1" applyBorder="1" applyAlignment="1">
      <alignment horizontal="center"/>
    </xf>
    <xf numFmtId="164" fontId="25" fillId="5" borderId="2" xfId="3" applyNumberFormat="1" applyFont="1" applyFill="1" applyBorder="1" applyAlignment="1">
      <alignment horizontal="center"/>
    </xf>
    <xf numFmtId="0" fontId="50" fillId="0" borderId="0" xfId="5" applyFont="1"/>
    <xf numFmtId="0" fontId="57" fillId="0" borderId="4" xfId="5" applyFont="1" applyBorder="1" applyAlignment="1">
      <alignment horizontal="center" vertical="center" wrapText="1"/>
    </xf>
    <xf numFmtId="0" fontId="43" fillId="6" borderId="16" xfId="5" applyFont="1" applyFill="1" applyBorder="1" applyAlignment="1">
      <alignment horizontal="left"/>
    </xf>
    <xf numFmtId="0" fontId="43" fillId="0" borderId="0" xfId="5" applyFont="1" applyAlignment="1">
      <alignment horizontal="left"/>
    </xf>
    <xf numFmtId="164" fontId="25" fillId="2" borderId="12" xfId="3" applyNumberFormat="1" applyFont="1" applyFill="1" applyBorder="1" applyAlignment="1">
      <alignment horizontal="center"/>
    </xf>
    <xf numFmtId="164" fontId="25" fillId="5" borderId="13" xfId="3" applyNumberFormat="1" applyFont="1" applyFill="1" applyBorder="1" applyAlignment="1">
      <alignment horizontal="center"/>
    </xf>
    <xf numFmtId="3" fontId="50" fillId="0" borderId="0" xfId="5" applyNumberFormat="1" applyFont="1" applyAlignment="1">
      <alignment horizontal="right"/>
    </xf>
    <xf numFmtId="0" fontId="57" fillId="0" borderId="0" xfId="5" applyFont="1" applyAlignment="1">
      <alignment horizontal="center" vertical="center"/>
    </xf>
    <xf numFmtId="0" fontId="58" fillId="0" borderId="0" xfId="5" applyFont="1"/>
    <xf numFmtId="164" fontId="50" fillId="0" borderId="0" xfId="3" applyNumberFormat="1" applyFont="1" applyBorder="1"/>
    <xf numFmtId="164" fontId="25" fillId="4" borderId="12" xfId="3" applyNumberFormat="1" applyFont="1" applyFill="1" applyBorder="1" applyAlignment="1">
      <alignment horizontal="center"/>
    </xf>
    <xf numFmtId="164" fontId="50" fillId="4" borderId="19" xfId="3" applyNumberFormat="1" applyFont="1" applyFill="1" applyBorder="1" applyAlignment="1">
      <alignment horizontal="right"/>
    </xf>
    <xf numFmtId="164" fontId="25" fillId="3" borderId="13" xfId="3" applyNumberFormat="1" applyFont="1" applyFill="1" applyBorder="1" applyAlignment="1">
      <alignment horizontal="center"/>
    </xf>
    <xf numFmtId="164" fontId="50" fillId="3" borderId="23" xfId="3" applyNumberFormat="1" applyFont="1" applyFill="1" applyBorder="1" applyAlignment="1">
      <alignment horizontal="right"/>
    </xf>
    <xf numFmtId="0" fontId="14" fillId="0" borderId="0" xfId="5" applyFont="1"/>
    <xf numFmtId="0" fontId="61" fillId="0" borderId="0" xfId="5" applyFont="1" applyAlignment="1">
      <alignment horizontal="center"/>
    </xf>
    <xf numFmtId="0" fontId="63" fillId="0" borderId="0" xfId="5" applyFont="1"/>
    <xf numFmtId="0" fontId="63" fillId="6" borderId="11" xfId="5" applyFont="1" applyFill="1" applyBorder="1"/>
    <xf numFmtId="0" fontId="48" fillId="6" borderId="16" xfId="5" applyFont="1" applyFill="1" applyBorder="1" applyAlignment="1">
      <alignment horizontal="center" vertical="center"/>
    </xf>
    <xf numFmtId="0" fontId="64" fillId="6" borderId="16" xfId="5" applyFont="1" applyFill="1" applyBorder="1" applyAlignment="1">
      <alignment horizontal="center" vertical="center"/>
    </xf>
    <xf numFmtId="0" fontId="65" fillId="0" borderId="0" xfId="5" applyFont="1"/>
    <xf numFmtId="0" fontId="66" fillId="0" borderId="0" xfId="5" applyFont="1"/>
    <xf numFmtId="164" fontId="14" fillId="2" borderId="19" xfId="3" applyNumberFormat="1" applyFont="1" applyFill="1" applyBorder="1" applyAlignment="1">
      <alignment horizontal="center"/>
    </xf>
    <xf numFmtId="164" fontId="48" fillId="2" borderId="20" xfId="3" applyNumberFormat="1" applyFont="1" applyFill="1" applyBorder="1" applyAlignment="1">
      <alignment horizontal="right"/>
    </xf>
    <xf numFmtId="164" fontId="64" fillId="2" borderId="20" xfId="3" applyNumberFormat="1" applyFont="1" applyFill="1" applyBorder="1" applyAlignment="1">
      <alignment horizontal="right"/>
    </xf>
    <xf numFmtId="164" fontId="14" fillId="5" borderId="23" xfId="3" applyNumberFormat="1" applyFont="1" applyFill="1" applyBorder="1" applyAlignment="1">
      <alignment horizontal="center"/>
    </xf>
    <xf numFmtId="164" fontId="48" fillId="5" borderId="24" xfId="3" applyNumberFormat="1" applyFont="1" applyFill="1" applyBorder="1" applyAlignment="1">
      <alignment horizontal="right"/>
    </xf>
    <xf numFmtId="164" fontId="64" fillId="5" borderId="24" xfId="3" applyNumberFormat="1" applyFont="1" applyFill="1" applyBorder="1" applyAlignment="1">
      <alignment horizontal="right"/>
    </xf>
    <xf numFmtId="164" fontId="14" fillId="0" borderId="0" xfId="3" applyNumberFormat="1" applyFont="1" applyFill="1" applyBorder="1" applyAlignment="1">
      <alignment horizontal="center"/>
    </xf>
    <xf numFmtId="164" fontId="48" fillId="0" borderId="0" xfId="3" applyNumberFormat="1" applyFont="1" applyFill="1" applyBorder="1" applyAlignment="1">
      <alignment horizontal="right"/>
    </xf>
    <xf numFmtId="164" fontId="64" fillId="0" borderId="0" xfId="3" applyNumberFormat="1" applyFont="1" applyFill="1" applyBorder="1" applyAlignment="1">
      <alignment horizontal="right"/>
    </xf>
    <xf numFmtId="9" fontId="48" fillId="0" borderId="0" xfId="8" applyFont="1" applyFill="1" applyBorder="1" applyAlignment="1">
      <alignment horizontal="center"/>
    </xf>
    <xf numFmtId="9" fontId="64" fillId="0" borderId="0" xfId="8" applyFont="1" applyFill="1" applyBorder="1" applyAlignment="1">
      <alignment horizontal="center"/>
    </xf>
    <xf numFmtId="164" fontId="14" fillId="4" borderId="19" xfId="3" applyNumberFormat="1" applyFont="1" applyFill="1" applyBorder="1" applyAlignment="1">
      <alignment horizontal="center"/>
    </xf>
    <xf numFmtId="164" fontId="48" fillId="4" borderId="19" xfId="3" applyNumberFormat="1" applyFont="1" applyFill="1" applyBorder="1" applyAlignment="1">
      <alignment horizontal="right"/>
    </xf>
    <xf numFmtId="164" fontId="64" fillId="4" borderId="19" xfId="3" applyNumberFormat="1" applyFont="1" applyFill="1" applyBorder="1" applyAlignment="1">
      <alignment horizontal="right"/>
    </xf>
    <xf numFmtId="164" fontId="14" fillId="3" borderId="23" xfId="3" applyNumberFormat="1" applyFont="1" applyFill="1" applyBorder="1" applyAlignment="1">
      <alignment horizontal="center"/>
    </xf>
    <xf numFmtId="164" fontId="48" fillId="3" borderId="23" xfId="3" applyNumberFormat="1" applyFont="1" applyFill="1" applyBorder="1" applyAlignment="1">
      <alignment horizontal="right"/>
    </xf>
    <xf numFmtId="164" fontId="64" fillId="3" borderId="23" xfId="3" applyNumberFormat="1" applyFont="1" applyFill="1" applyBorder="1" applyAlignment="1">
      <alignment horizontal="right"/>
    </xf>
    <xf numFmtId="0" fontId="14" fillId="0" borderId="0" xfId="5" applyFont="1" applyAlignment="1">
      <alignment horizontal="center"/>
    </xf>
    <xf numFmtId="0" fontId="48" fillId="0" borderId="0" xfId="5" applyFont="1" applyAlignment="1">
      <alignment horizontal="right"/>
    </xf>
    <xf numFmtId="0" fontId="64" fillId="0" borderId="0" xfId="5" applyFont="1" applyAlignment="1">
      <alignment horizontal="right"/>
    </xf>
    <xf numFmtId="3" fontId="48" fillId="0" borderId="0" xfId="5" applyNumberFormat="1" applyFont="1" applyAlignment="1">
      <alignment horizontal="right"/>
    </xf>
    <xf numFmtId="3" fontId="64" fillId="0" borderId="0" xfId="5" applyNumberFormat="1" applyFont="1" applyAlignment="1">
      <alignment horizontal="right"/>
    </xf>
    <xf numFmtId="0" fontId="14" fillId="10" borderId="16" xfId="5" applyFont="1" applyFill="1" applyBorder="1" applyAlignment="1">
      <alignment horizontal="center"/>
    </xf>
    <xf numFmtId="0" fontId="48" fillId="0" borderId="0" xfId="5" applyFont="1" applyAlignment="1">
      <alignment horizontal="center"/>
    </xf>
    <xf numFmtId="0" fontId="64" fillId="0" borderId="0" xfId="5" applyFont="1" applyAlignment="1">
      <alignment horizontal="center"/>
    </xf>
    <xf numFmtId="164" fontId="48" fillId="2" borderId="18" xfId="3" applyNumberFormat="1" applyFont="1" applyFill="1" applyBorder="1" applyAlignment="1">
      <alignment horizontal="right"/>
    </xf>
    <xf numFmtId="164" fontId="64" fillId="2" borderId="19" xfId="3" applyNumberFormat="1" applyFont="1" applyFill="1" applyBorder="1" applyAlignment="1">
      <alignment horizontal="right"/>
    </xf>
    <xf numFmtId="164" fontId="48" fillId="5" borderId="22" xfId="3" applyNumberFormat="1" applyFont="1" applyFill="1" applyBorder="1" applyAlignment="1">
      <alignment horizontal="right"/>
    </xf>
    <xf numFmtId="164" fontId="64" fillId="5" borderId="23" xfId="3" applyNumberFormat="1" applyFont="1" applyFill="1" applyBorder="1" applyAlignment="1">
      <alignment horizontal="right"/>
    </xf>
    <xf numFmtId="164" fontId="65" fillId="0" borderId="0" xfId="3" applyNumberFormat="1" applyFont="1" applyFill="1" applyBorder="1" applyAlignment="1">
      <alignment horizontal="right"/>
    </xf>
    <xf numFmtId="164" fontId="66" fillId="0" borderId="0" xfId="3" applyNumberFormat="1" applyFont="1" applyFill="1" applyBorder="1" applyAlignment="1">
      <alignment horizontal="right"/>
    </xf>
    <xf numFmtId="10" fontId="70" fillId="0" borderId="0" xfId="8" applyNumberFormat="1" applyFont="1" applyFill="1" applyBorder="1" applyAlignment="1">
      <alignment vertical="center" wrapText="1"/>
    </xf>
    <xf numFmtId="0" fontId="14" fillId="0" borderId="9" xfId="5" applyFont="1" applyBorder="1" applyAlignment="1">
      <alignment horizontal="center"/>
    </xf>
    <xf numFmtId="0" fontId="63" fillId="6" borderId="9" xfId="5" applyFont="1" applyFill="1" applyBorder="1"/>
    <xf numFmtId="0" fontId="48" fillId="0" borderId="0" xfId="5" applyFont="1"/>
    <xf numFmtId="0" fontId="63" fillId="0" borderId="3" xfId="5" applyFont="1" applyBorder="1"/>
    <xf numFmtId="0" fontId="63" fillId="0" borderId="16" xfId="5" applyFont="1" applyBorder="1"/>
    <xf numFmtId="0" fontId="64" fillId="0" borderId="0" xfId="5" applyFont="1"/>
    <xf numFmtId="164" fontId="14" fillId="4" borderId="1" xfId="3" applyNumberFormat="1" applyFont="1" applyFill="1" applyBorder="1" applyAlignment="1">
      <alignment horizontal="center"/>
    </xf>
    <xf numFmtId="164" fontId="14" fillId="3" borderId="2" xfId="3" applyNumberFormat="1" applyFont="1" applyFill="1" applyBorder="1" applyAlignment="1">
      <alignment horizontal="center"/>
    </xf>
    <xf numFmtId="10" fontId="71" fillId="0" borderId="0" xfId="8" applyNumberFormat="1" applyFont="1" applyFill="1" applyBorder="1" applyAlignment="1">
      <alignment vertical="center" wrapText="1"/>
    </xf>
    <xf numFmtId="164" fontId="14" fillId="2" borderId="1" xfId="3" applyNumberFormat="1" applyFont="1" applyFill="1" applyBorder="1" applyAlignment="1">
      <alignment horizontal="center"/>
    </xf>
    <xf numFmtId="164" fontId="14" fillId="5" borderId="2" xfId="3" applyNumberFormat="1" applyFont="1" applyFill="1" applyBorder="1" applyAlignment="1">
      <alignment horizontal="center"/>
    </xf>
    <xf numFmtId="0" fontId="66" fillId="0" borderId="0" xfId="5" applyFont="1" applyAlignment="1">
      <alignment horizontal="right"/>
    </xf>
    <xf numFmtId="0" fontId="2" fillId="6" borderId="16" xfId="5" applyFont="1" applyFill="1" applyBorder="1" applyAlignment="1">
      <alignment horizontal="left"/>
    </xf>
    <xf numFmtId="0" fontId="2" fillId="0" borderId="0" xfId="5" applyFont="1" applyAlignment="1">
      <alignment horizontal="left"/>
    </xf>
    <xf numFmtId="164" fontId="48" fillId="2" borderId="19" xfId="3" applyNumberFormat="1" applyFont="1" applyFill="1" applyBorder="1" applyAlignment="1">
      <alignment horizontal="right"/>
    </xf>
    <xf numFmtId="164" fontId="48" fillId="5" borderId="23" xfId="3" applyNumberFormat="1" applyFont="1" applyFill="1" applyBorder="1" applyAlignment="1">
      <alignment horizontal="right"/>
    </xf>
    <xf numFmtId="164" fontId="14" fillId="2" borderId="12" xfId="3" applyNumberFormat="1" applyFont="1" applyFill="1" applyBorder="1" applyAlignment="1">
      <alignment horizontal="center"/>
    </xf>
    <xf numFmtId="164" fontId="14" fillId="5" borderId="13" xfId="3" applyNumberFormat="1" applyFont="1" applyFill="1" applyBorder="1" applyAlignment="1">
      <alignment horizontal="center"/>
    </xf>
    <xf numFmtId="0" fontId="67" fillId="0" borderId="0" xfId="5" applyFont="1" applyAlignment="1">
      <alignment horizontal="center"/>
    </xf>
    <xf numFmtId="164" fontId="14" fillId="4" borderId="12" xfId="3" applyNumberFormat="1" applyFont="1" applyFill="1" applyBorder="1" applyAlignment="1">
      <alignment horizontal="center"/>
    </xf>
    <xf numFmtId="164" fontId="68" fillId="4" borderId="19" xfId="3" applyNumberFormat="1" applyFont="1" applyFill="1" applyBorder="1" applyAlignment="1">
      <alignment horizontal="right"/>
    </xf>
    <xf numFmtId="164" fontId="14" fillId="3" borderId="13" xfId="3" applyNumberFormat="1" applyFont="1" applyFill="1" applyBorder="1" applyAlignment="1">
      <alignment horizontal="center"/>
    </xf>
    <xf numFmtId="164" fontId="68" fillId="3" borderId="23" xfId="3" applyNumberFormat="1" applyFont="1" applyFill="1" applyBorder="1" applyAlignment="1">
      <alignment horizontal="right"/>
    </xf>
    <xf numFmtId="0" fontId="14" fillId="0" borderId="0" xfId="0" applyFont="1"/>
    <xf numFmtId="0" fontId="54" fillId="0" borderId="0" xfId="0" applyFont="1" applyAlignment="1">
      <alignment horizontal="center"/>
    </xf>
    <xf numFmtId="0" fontId="48" fillId="0" borderId="0" xfId="0" applyFont="1" applyAlignment="1">
      <alignment vertical="center"/>
    </xf>
    <xf numFmtId="0" fontId="56" fillId="0" borderId="0" xfId="0" applyFont="1"/>
    <xf numFmtId="0" fontId="63" fillId="0" borderId="0" xfId="0" applyFont="1"/>
    <xf numFmtId="0" fontId="57" fillId="10" borderId="10" xfId="0" applyFont="1" applyFill="1" applyBorder="1" applyAlignment="1">
      <alignment horizontal="left" vertical="center"/>
    </xf>
    <xf numFmtId="0" fontId="63" fillId="6" borderId="11" xfId="0" applyFont="1" applyFill="1" applyBorder="1"/>
    <xf numFmtId="0" fontId="48" fillId="6" borderId="16" xfId="0" applyFont="1" applyFill="1" applyBorder="1" applyAlignment="1">
      <alignment horizontal="center" vertical="center"/>
    </xf>
    <xf numFmtId="0" fontId="64" fillId="6" borderId="16" xfId="0" applyFont="1" applyFill="1" applyBorder="1" applyAlignment="1">
      <alignment horizontal="center" vertical="center"/>
    </xf>
    <xf numFmtId="0" fontId="65" fillId="0" borderId="0" xfId="0" applyFont="1"/>
    <xf numFmtId="0" fontId="66" fillId="0" borderId="0" xfId="0" applyFont="1"/>
    <xf numFmtId="164" fontId="14" fillId="2" borderId="19" xfId="4" applyNumberFormat="1" applyFont="1" applyFill="1" applyBorder="1" applyAlignment="1">
      <alignment horizontal="center"/>
    </xf>
    <xf numFmtId="164" fontId="25" fillId="8" borderId="20" xfId="4" applyNumberFormat="1" applyFont="1" applyFill="1" applyBorder="1" applyAlignment="1">
      <alignment horizontal="right"/>
    </xf>
    <xf numFmtId="164" fontId="48" fillId="2" borderId="20" xfId="4" applyNumberFormat="1" applyFont="1" applyFill="1" applyBorder="1" applyAlignment="1">
      <alignment horizontal="right"/>
    </xf>
    <xf numFmtId="164" fontId="64" fillId="2" borderId="20" xfId="4" applyNumberFormat="1" applyFont="1" applyFill="1" applyBorder="1" applyAlignment="1">
      <alignment horizontal="right"/>
    </xf>
    <xf numFmtId="9" fontId="39" fillId="0" borderId="0" xfId="9" applyFont="1"/>
    <xf numFmtId="164" fontId="14" fillId="5" borderId="23" xfId="4" applyNumberFormat="1" applyFont="1" applyFill="1" applyBorder="1" applyAlignment="1">
      <alignment horizontal="center"/>
    </xf>
    <xf numFmtId="164" fontId="25" fillId="8" borderId="24" xfId="4" applyNumberFormat="1" applyFont="1" applyFill="1" applyBorder="1" applyAlignment="1">
      <alignment horizontal="right"/>
    </xf>
    <xf numFmtId="164" fontId="48" fillId="5" borderId="24" xfId="4" applyNumberFormat="1" applyFont="1" applyFill="1" applyBorder="1" applyAlignment="1">
      <alignment horizontal="right"/>
    </xf>
    <xf numFmtId="164" fontId="64" fillId="5" borderId="24" xfId="4" applyNumberFormat="1" applyFont="1" applyFill="1" applyBorder="1" applyAlignment="1">
      <alignment horizontal="right"/>
    </xf>
    <xf numFmtId="0" fontId="57" fillId="0" borderId="4" xfId="0" applyFont="1" applyBorder="1" applyAlignment="1">
      <alignment horizontal="center" vertical="center"/>
    </xf>
    <xf numFmtId="164" fontId="14" fillId="0" borderId="0" xfId="4" applyNumberFormat="1" applyFont="1" applyFill="1" applyBorder="1" applyAlignment="1">
      <alignment horizontal="center"/>
    </xf>
    <xf numFmtId="164" fontId="25" fillId="8" borderId="0" xfId="4" applyNumberFormat="1" applyFont="1" applyFill="1" applyBorder="1" applyAlignment="1">
      <alignment horizontal="right"/>
    </xf>
    <xf numFmtId="164" fontId="48" fillId="0" borderId="0" xfId="4" applyNumberFormat="1" applyFont="1" applyFill="1" applyBorder="1" applyAlignment="1">
      <alignment horizontal="right"/>
    </xf>
    <xf numFmtId="164" fontId="64" fillId="0" borderId="0" xfId="4" applyNumberFormat="1" applyFont="1" applyFill="1" applyBorder="1" applyAlignment="1">
      <alignment horizontal="right"/>
    </xf>
    <xf numFmtId="0" fontId="50" fillId="0" borderId="4" xfId="0" applyFont="1" applyBorder="1" applyAlignment="1">
      <alignment horizontal="left"/>
    </xf>
    <xf numFmtId="9" fontId="25" fillId="8" borderId="0" xfId="9" applyFont="1" applyFill="1" applyBorder="1" applyAlignment="1">
      <alignment horizontal="center"/>
    </xf>
    <xf numFmtId="9" fontId="48" fillId="0" borderId="0" xfId="9" applyFont="1" applyFill="1" applyBorder="1" applyAlignment="1">
      <alignment horizontal="center"/>
    </xf>
    <xf numFmtId="9" fontId="64" fillId="0" borderId="0" xfId="9" applyFont="1" applyFill="1" applyBorder="1" applyAlignment="1">
      <alignment horizontal="center"/>
    </xf>
    <xf numFmtId="164" fontId="25" fillId="0" borderId="0" xfId="4" applyNumberFormat="1" applyFont="1" applyFill="1" applyBorder="1" applyAlignment="1">
      <alignment horizontal="right"/>
    </xf>
    <xf numFmtId="9" fontId="39" fillId="0" borderId="0" xfId="9" applyFont="1" applyFill="1"/>
    <xf numFmtId="164" fontId="14" fillId="4" borderId="19" xfId="4" applyNumberFormat="1" applyFont="1" applyFill="1" applyBorder="1" applyAlignment="1">
      <alignment horizontal="center"/>
    </xf>
    <xf numFmtId="164" fontId="36" fillId="8" borderId="12" xfId="4" applyNumberFormat="1" applyFont="1" applyFill="1" applyBorder="1" applyAlignment="1">
      <alignment horizontal="right"/>
    </xf>
    <xf numFmtId="164" fontId="48" fillId="4" borderId="19" xfId="4" applyNumberFormat="1" applyFont="1" applyFill="1" applyBorder="1" applyAlignment="1">
      <alignment horizontal="right"/>
    </xf>
    <xf numFmtId="164" fontId="64" fillId="4" borderId="19" xfId="4" applyNumberFormat="1" applyFont="1" applyFill="1" applyBorder="1" applyAlignment="1">
      <alignment horizontal="right"/>
    </xf>
    <xf numFmtId="164" fontId="14" fillId="3" borderId="23" xfId="4" applyNumberFormat="1" applyFont="1" applyFill="1" applyBorder="1" applyAlignment="1">
      <alignment horizontal="center"/>
    </xf>
    <xf numFmtId="164" fontId="36" fillId="8" borderId="13" xfId="4" applyNumberFormat="1" applyFont="1" applyFill="1" applyBorder="1" applyAlignment="1">
      <alignment horizontal="right"/>
    </xf>
    <xf numFmtId="164" fontId="48" fillId="3" borderId="23" xfId="4" applyNumberFormat="1" applyFont="1" applyFill="1" applyBorder="1" applyAlignment="1">
      <alignment horizontal="right"/>
    </xf>
    <xf numFmtId="164" fontId="64" fillId="3" borderId="23" xfId="4" applyNumberFormat="1" applyFont="1" applyFill="1" applyBorder="1" applyAlignment="1">
      <alignment horizontal="right"/>
    </xf>
    <xf numFmtId="0" fontId="57" fillId="0" borderId="4" xfId="0" applyFont="1" applyBorder="1" applyAlignment="1">
      <alignment horizontal="right" vertical="center"/>
    </xf>
    <xf numFmtId="0" fontId="57" fillId="10" borderId="7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57" fillId="0" borderId="4" xfId="0" applyFont="1" applyBorder="1" applyAlignment="1">
      <alignment horizontal="center"/>
    </xf>
    <xf numFmtId="0" fontId="48" fillId="0" borderId="0" xfId="0" applyFont="1" applyAlignment="1">
      <alignment horizontal="right"/>
    </xf>
    <xf numFmtId="0" fontId="64" fillId="0" borderId="0" xfId="0" applyFont="1" applyAlignment="1">
      <alignment horizontal="right"/>
    </xf>
    <xf numFmtId="164" fontId="25" fillId="8" borderId="12" xfId="4" applyNumberFormat="1" applyFont="1" applyFill="1" applyBorder="1" applyAlignment="1">
      <alignment horizontal="right"/>
    </xf>
    <xf numFmtId="164" fontId="25" fillId="8" borderId="13" xfId="4" applyNumberFormat="1" applyFont="1" applyFill="1" applyBorder="1" applyAlignment="1">
      <alignment horizontal="right"/>
    </xf>
    <xf numFmtId="0" fontId="58" fillId="0" borderId="4" xfId="0" applyFont="1" applyBorder="1" applyAlignment="1">
      <alignment horizontal="left"/>
    </xf>
    <xf numFmtId="3" fontId="48" fillId="0" borderId="0" xfId="0" applyNumberFormat="1" applyFont="1" applyAlignment="1">
      <alignment horizontal="right"/>
    </xf>
    <xf numFmtId="3" fontId="64" fillId="0" borderId="0" xfId="0" applyNumberFormat="1" applyFont="1" applyAlignment="1">
      <alignment horizontal="right"/>
    </xf>
    <xf numFmtId="0" fontId="14" fillId="10" borderId="16" xfId="0" applyFont="1" applyFill="1" applyBorder="1" applyAlignment="1">
      <alignment horizontal="center"/>
    </xf>
    <xf numFmtId="0" fontId="48" fillId="0" borderId="0" xfId="0" applyFont="1" applyAlignment="1">
      <alignment horizontal="center"/>
    </xf>
    <xf numFmtId="0" fontId="64" fillId="0" borderId="0" xfId="0" applyFont="1" applyAlignment="1">
      <alignment horizontal="center"/>
    </xf>
    <xf numFmtId="164" fontId="48" fillId="2" borderId="18" xfId="4" applyNumberFormat="1" applyFont="1" applyFill="1" applyBorder="1" applyAlignment="1">
      <alignment horizontal="right"/>
    </xf>
    <xf numFmtId="164" fontId="64" fillId="2" borderId="19" xfId="4" applyNumberFormat="1" applyFont="1" applyFill="1" applyBorder="1" applyAlignment="1">
      <alignment horizontal="right"/>
    </xf>
    <xf numFmtId="164" fontId="48" fillId="5" borderId="22" xfId="4" applyNumberFormat="1" applyFont="1" applyFill="1" applyBorder="1" applyAlignment="1">
      <alignment horizontal="right"/>
    </xf>
    <xf numFmtId="164" fontId="64" fillId="5" borderId="23" xfId="4" applyNumberFormat="1" applyFont="1" applyFill="1" applyBorder="1" applyAlignment="1">
      <alignment horizontal="right"/>
    </xf>
    <xf numFmtId="164" fontId="39" fillId="8" borderId="0" xfId="4" applyNumberFormat="1" applyFont="1" applyFill="1" applyBorder="1" applyAlignment="1">
      <alignment horizontal="right"/>
    </xf>
    <xf numFmtId="164" fontId="65" fillId="0" borderId="0" xfId="4" applyNumberFormat="1" applyFont="1" applyFill="1" applyBorder="1" applyAlignment="1">
      <alignment horizontal="right"/>
    </xf>
    <xf numFmtId="164" fontId="66" fillId="0" borderId="0" xfId="4" applyNumberFormat="1" applyFont="1" applyFill="1" applyBorder="1" applyAlignment="1">
      <alignment horizontal="right"/>
    </xf>
    <xf numFmtId="0" fontId="60" fillId="0" borderId="4" xfId="0" applyFont="1" applyBorder="1" applyAlignment="1">
      <alignment horizontal="left"/>
    </xf>
    <xf numFmtId="164" fontId="35" fillId="8" borderId="0" xfId="4" applyNumberFormat="1" applyFont="1" applyFill="1" applyBorder="1" applyAlignment="1">
      <alignment horizontal="right"/>
    </xf>
    <xf numFmtId="165" fontId="50" fillId="0" borderId="0" xfId="9" applyNumberFormat="1" applyFont="1"/>
    <xf numFmtId="0" fontId="39" fillId="0" borderId="0" xfId="0" applyFont="1"/>
    <xf numFmtId="164" fontId="39" fillId="0" borderId="0" xfId="0" applyNumberFormat="1" applyFont="1"/>
    <xf numFmtId="10" fontId="13" fillId="8" borderId="0" xfId="9" applyNumberFormat="1" applyFont="1" applyFill="1" applyBorder="1" applyAlignment="1">
      <alignment horizontal="center"/>
    </xf>
    <xf numFmtId="10" fontId="70" fillId="0" borderId="0" xfId="9" applyNumberFormat="1" applyFont="1" applyFill="1" applyBorder="1" applyAlignment="1">
      <alignment vertical="center" wrapText="1"/>
    </xf>
    <xf numFmtId="0" fontId="14" fillId="0" borderId="9" xfId="0" applyFont="1" applyBorder="1" applyAlignment="1">
      <alignment horizontal="center"/>
    </xf>
    <xf numFmtId="10" fontId="13" fillId="0" borderId="0" xfId="9" applyNumberFormat="1" applyFont="1" applyFill="1" applyBorder="1" applyAlignment="1">
      <alignment horizontal="center"/>
    </xf>
    <xf numFmtId="0" fontId="63" fillId="6" borderId="9" xfId="0" applyFont="1" applyFill="1" applyBorder="1"/>
    <xf numFmtId="0" fontId="48" fillId="0" borderId="0" xfId="0" applyFont="1"/>
    <xf numFmtId="10" fontId="17" fillId="0" borderId="0" xfId="9" applyNumberFormat="1" applyFont="1" applyFill="1" applyAlignment="1">
      <alignment horizontal="left"/>
    </xf>
    <xf numFmtId="164" fontId="75" fillId="0" borderId="6" xfId="4" applyNumberFormat="1" applyFont="1" applyFill="1" applyBorder="1" applyAlignment="1">
      <alignment vertical="center" wrapText="1"/>
    </xf>
    <xf numFmtId="0" fontId="49" fillId="0" borderId="0" xfId="0" applyFont="1" applyAlignment="1">
      <alignment horizontal="left"/>
    </xf>
    <xf numFmtId="164" fontId="60" fillId="0" borderId="0" xfId="4" applyNumberFormat="1" applyFont="1" applyFill="1" applyBorder="1" applyAlignment="1">
      <alignment horizontal="right"/>
    </xf>
    <xf numFmtId="0" fontId="50" fillId="0" borderId="5" xfId="0" applyFont="1" applyBorder="1"/>
    <xf numFmtId="0" fontId="63" fillId="0" borderId="3" xfId="0" applyFont="1" applyBorder="1"/>
    <xf numFmtId="0" fontId="50" fillId="0" borderId="8" xfId="0" applyFont="1" applyBorder="1"/>
    <xf numFmtId="0" fontId="50" fillId="0" borderId="4" xfId="0" applyFont="1" applyBorder="1" applyAlignment="1">
      <alignment horizontal="center"/>
    </xf>
    <xf numFmtId="0" fontId="50" fillId="0" borderId="4" xfId="0" applyFont="1" applyBorder="1" applyAlignment="1">
      <alignment horizontal="left" vertical="center" wrapText="1"/>
    </xf>
    <xf numFmtId="0" fontId="48" fillId="0" borderId="5" xfId="0" applyFont="1" applyBorder="1"/>
    <xf numFmtId="0" fontId="63" fillId="0" borderId="16" xfId="0" applyFont="1" applyBorder="1"/>
    <xf numFmtId="0" fontId="64" fillId="0" borderId="0" xfId="0" applyFont="1"/>
    <xf numFmtId="164" fontId="14" fillId="4" borderId="1" xfId="4" applyNumberFormat="1" applyFont="1" applyFill="1" applyBorder="1" applyAlignment="1">
      <alignment horizontal="center"/>
    </xf>
    <xf numFmtId="164" fontId="14" fillId="3" borderId="2" xfId="4" applyNumberFormat="1" applyFont="1" applyFill="1" applyBorder="1" applyAlignment="1">
      <alignment horizontal="center"/>
    </xf>
    <xf numFmtId="10" fontId="71" fillId="0" borderId="0" xfId="9" applyNumberFormat="1" applyFont="1" applyFill="1" applyBorder="1" applyAlignment="1">
      <alignment vertical="center" wrapText="1"/>
    </xf>
    <xf numFmtId="164" fontId="14" fillId="2" borderId="1" xfId="4" applyNumberFormat="1" applyFont="1" applyFill="1" applyBorder="1" applyAlignment="1">
      <alignment horizontal="center"/>
    </xf>
    <xf numFmtId="164" fontId="14" fillId="5" borderId="2" xfId="4" applyNumberFormat="1" applyFont="1" applyFill="1" applyBorder="1" applyAlignment="1">
      <alignment horizontal="center"/>
    </xf>
    <xf numFmtId="0" fontId="57" fillId="0" borderId="4" xfId="0" applyFont="1" applyBorder="1" applyAlignment="1">
      <alignment horizontal="center" vertical="center" wrapText="1"/>
    </xf>
    <xf numFmtId="0" fontId="66" fillId="0" borderId="0" xfId="0" applyFont="1" applyAlignment="1">
      <alignment horizontal="right"/>
    </xf>
    <xf numFmtId="0" fontId="2" fillId="6" borderId="16" xfId="0" applyFont="1" applyFill="1" applyBorder="1" applyAlignment="1">
      <alignment horizontal="left"/>
    </xf>
    <xf numFmtId="164" fontId="19" fillId="8" borderId="0" xfId="4" applyNumberFormat="1" applyFont="1" applyFill="1" applyBorder="1" applyAlignment="1">
      <alignment horizontal="right"/>
    </xf>
    <xf numFmtId="164" fontId="25" fillId="8" borderId="19" xfId="4" applyNumberFormat="1" applyFont="1" applyFill="1" applyBorder="1" applyAlignment="1">
      <alignment horizontal="right"/>
    </xf>
    <xf numFmtId="164" fontId="48" fillId="2" borderId="19" xfId="4" applyNumberFormat="1" applyFont="1" applyFill="1" applyBorder="1" applyAlignment="1">
      <alignment horizontal="right"/>
    </xf>
    <xf numFmtId="164" fontId="25" fillId="8" borderId="23" xfId="4" applyNumberFormat="1" applyFont="1" applyFill="1" applyBorder="1" applyAlignment="1">
      <alignment horizontal="right"/>
    </xf>
    <xf numFmtId="164" fontId="48" fillId="5" borderId="23" xfId="4" applyNumberFormat="1" applyFont="1" applyFill="1" applyBorder="1" applyAlignment="1">
      <alignment horizontal="right"/>
    </xf>
    <xf numFmtId="164" fontId="14" fillId="2" borderId="12" xfId="4" applyNumberFormat="1" applyFont="1" applyFill="1" applyBorder="1" applyAlignment="1">
      <alignment horizontal="center"/>
    </xf>
    <xf numFmtId="164" fontId="14" fillId="5" borderId="13" xfId="4" applyNumberFormat="1" applyFont="1" applyFill="1" applyBorder="1" applyAlignment="1">
      <alignment horizontal="center"/>
    </xf>
    <xf numFmtId="0" fontId="57" fillId="0" borderId="0" xfId="0" applyFont="1" applyAlignment="1">
      <alignment horizontal="center" vertical="center"/>
    </xf>
    <xf numFmtId="0" fontId="61" fillId="0" borderId="0" xfId="0" applyFont="1" applyAlignment="1">
      <alignment horizontal="center"/>
    </xf>
    <xf numFmtId="0" fontId="67" fillId="0" borderId="0" xfId="0" applyFont="1" applyAlignment="1">
      <alignment horizontal="center"/>
    </xf>
    <xf numFmtId="0" fontId="58" fillId="0" borderId="0" xfId="0" applyFont="1"/>
    <xf numFmtId="0" fontId="47" fillId="0" borderId="0" xfId="0" applyFont="1" applyAlignment="1">
      <alignment horizontal="center"/>
    </xf>
    <xf numFmtId="164" fontId="50" fillId="0" borderId="0" xfId="4" applyNumberFormat="1" applyFont="1" applyBorder="1"/>
    <xf numFmtId="164" fontId="14" fillId="4" borderId="12" xfId="4" applyNumberFormat="1" applyFont="1" applyFill="1" applyBorder="1" applyAlignment="1">
      <alignment horizontal="center"/>
    </xf>
    <xf numFmtId="164" fontId="68" fillId="4" borderId="19" xfId="4" applyNumberFormat="1" applyFont="1" applyFill="1" applyBorder="1" applyAlignment="1">
      <alignment horizontal="right"/>
    </xf>
    <xf numFmtId="164" fontId="14" fillId="3" borderId="13" xfId="4" applyNumberFormat="1" applyFont="1" applyFill="1" applyBorder="1" applyAlignment="1">
      <alignment horizontal="center"/>
    </xf>
    <xf numFmtId="164" fontId="68" fillId="3" borderId="23" xfId="4" applyNumberFormat="1" applyFont="1" applyFill="1" applyBorder="1" applyAlignment="1">
      <alignment horizontal="right"/>
    </xf>
    <xf numFmtId="0" fontId="15" fillId="0" borderId="0" xfId="0" applyFont="1" applyAlignment="1">
      <alignment horizontal="left"/>
    </xf>
    <xf numFmtId="166" fontId="13" fillId="8" borderId="0" xfId="9" applyNumberFormat="1" applyFont="1" applyFill="1" applyBorder="1" applyAlignment="1">
      <alignment horizontal="center"/>
    </xf>
    <xf numFmtId="166" fontId="13" fillId="0" borderId="0" xfId="9" applyNumberFormat="1" applyFont="1" applyFill="1" applyBorder="1" applyAlignment="1">
      <alignment horizontal="center"/>
    </xf>
    <xf numFmtId="164" fontId="15" fillId="8" borderId="0" xfId="4" applyNumberFormat="1" applyFont="1" applyFill="1" applyBorder="1" applyAlignment="1">
      <alignment horizontal="right"/>
    </xf>
    <xf numFmtId="164" fontId="15" fillId="0" borderId="0" xfId="4" applyNumberFormat="1" applyFont="1" applyFill="1" applyBorder="1" applyAlignment="1">
      <alignment horizontal="right"/>
    </xf>
    <xf numFmtId="164" fontId="13" fillId="8" borderId="0" xfId="4" applyNumberFormat="1" applyFont="1" applyFill="1" applyBorder="1" applyAlignment="1">
      <alignment horizontal="right"/>
    </xf>
    <xf numFmtId="164" fontId="13" fillId="0" borderId="0" xfId="4" applyNumberFormat="1" applyFont="1" applyFill="1" applyBorder="1" applyAlignment="1">
      <alignment horizontal="right"/>
    </xf>
    <xf numFmtId="0" fontId="29" fillId="0" borderId="0" xfId="0" applyFont="1"/>
    <xf numFmtId="0" fontId="76" fillId="0" borderId="0" xfId="0" applyFont="1" applyAlignment="1">
      <alignment horizontal="right"/>
    </xf>
    <xf numFmtId="3" fontId="76" fillId="0" borderId="0" xfId="0" applyNumberFormat="1" applyFont="1" applyAlignment="1">
      <alignment horizontal="right"/>
    </xf>
    <xf numFmtId="0" fontId="30" fillId="0" borderId="9" xfId="0" applyFont="1" applyBorder="1" applyAlignment="1">
      <alignment horizontal="center"/>
    </xf>
    <xf numFmtId="0" fontId="29" fillId="0" borderId="3" xfId="0" applyFont="1" applyBorder="1"/>
    <xf numFmtId="0" fontId="32" fillId="0" borderId="0" xfId="0" applyFont="1" applyAlignment="1">
      <alignment horizontal="left"/>
    </xf>
    <xf numFmtId="0" fontId="78" fillId="0" borderId="0" xfId="0" applyFont="1"/>
    <xf numFmtId="0" fontId="70" fillId="12" borderId="10" xfId="0" applyFont="1" applyFill="1" applyBorder="1" applyAlignment="1">
      <alignment horizontal="left" vertical="center"/>
    </xf>
    <xf numFmtId="0" fontId="29" fillId="12" borderId="11" xfId="0" applyFont="1" applyFill="1" applyBorder="1"/>
    <xf numFmtId="0" fontId="81" fillId="13" borderId="16" xfId="0" applyFont="1" applyFill="1" applyBorder="1" applyAlignment="1">
      <alignment horizontal="center" vertical="center"/>
    </xf>
    <xf numFmtId="164" fontId="30" fillId="16" borderId="19" xfId="3" applyNumberFormat="1" applyFont="1" applyFill="1" applyBorder="1" applyAlignment="1">
      <alignment horizontal="center"/>
    </xf>
    <xf numFmtId="164" fontId="62" fillId="16" borderId="20" xfId="3" applyNumberFormat="1" applyFont="1" applyFill="1" applyBorder="1" applyAlignment="1">
      <alignment horizontal="right"/>
    </xf>
    <xf numFmtId="164" fontId="30" fillId="17" borderId="23" xfId="3" applyNumberFormat="1" applyFont="1" applyFill="1" applyBorder="1" applyAlignment="1">
      <alignment horizontal="center"/>
    </xf>
    <xf numFmtId="164" fontId="62" fillId="17" borderId="24" xfId="3" applyNumberFormat="1" applyFont="1" applyFill="1" applyBorder="1" applyAlignment="1">
      <alignment horizontal="right"/>
    </xf>
    <xf numFmtId="164" fontId="30" fillId="0" borderId="0" xfId="3" applyNumberFormat="1" applyFont="1" applyFill="1" applyBorder="1" applyAlignment="1">
      <alignment horizontal="center"/>
    </xf>
    <xf numFmtId="164" fontId="62" fillId="0" borderId="0" xfId="3" applyNumberFormat="1" applyFont="1" applyFill="1" applyBorder="1" applyAlignment="1">
      <alignment horizontal="right"/>
    </xf>
    <xf numFmtId="9" fontId="62" fillId="0" borderId="0" xfId="8" applyFont="1" applyFill="1" applyBorder="1" applyAlignment="1">
      <alignment horizontal="center"/>
    </xf>
    <xf numFmtId="164" fontId="25" fillId="8" borderId="31" xfId="3" applyNumberFormat="1" applyFont="1" applyFill="1" applyBorder="1" applyAlignment="1">
      <alignment horizontal="right"/>
    </xf>
    <xf numFmtId="164" fontId="62" fillId="16" borderId="19" xfId="3" applyNumberFormat="1" applyFont="1" applyFill="1" applyBorder="1" applyAlignment="1">
      <alignment horizontal="right"/>
    </xf>
    <xf numFmtId="164" fontId="62" fillId="16" borderId="37" xfId="3" applyNumberFormat="1" applyFont="1" applyFill="1" applyBorder="1" applyAlignment="1">
      <alignment horizontal="right"/>
    </xf>
    <xf numFmtId="164" fontId="62" fillId="16" borderId="37" xfId="3" applyNumberFormat="1" applyFont="1" applyFill="1" applyBorder="1" applyAlignment="1">
      <alignment vertical="center"/>
    </xf>
    <xf numFmtId="164" fontId="25" fillId="8" borderId="39" xfId="3" applyNumberFormat="1" applyFont="1" applyFill="1" applyBorder="1" applyAlignment="1">
      <alignment horizontal="right"/>
    </xf>
    <xf numFmtId="164" fontId="62" fillId="17" borderId="23" xfId="3" applyNumberFormat="1" applyFont="1" applyFill="1" applyBorder="1" applyAlignment="1">
      <alignment horizontal="right"/>
    </xf>
    <xf numFmtId="164" fontId="30" fillId="18" borderId="19" xfId="3" applyNumberFormat="1" applyFont="1" applyFill="1" applyBorder="1" applyAlignment="1">
      <alignment horizontal="center"/>
    </xf>
    <xf numFmtId="164" fontId="62" fillId="18" borderId="19" xfId="3" applyNumberFormat="1" applyFont="1" applyFill="1" applyBorder="1" applyAlignment="1">
      <alignment horizontal="right"/>
    </xf>
    <xf numFmtId="164" fontId="30" fillId="3" borderId="23" xfId="3" applyNumberFormat="1" applyFont="1" applyFill="1" applyBorder="1" applyAlignment="1">
      <alignment horizontal="center"/>
    </xf>
    <xf numFmtId="164" fontId="62" fillId="3" borderId="23" xfId="3" applyNumberFormat="1" applyFont="1" applyFill="1" applyBorder="1" applyAlignment="1">
      <alignment horizontal="right"/>
    </xf>
    <xf numFmtId="0" fontId="70" fillId="12" borderId="7" xfId="0" applyFont="1" applyFill="1" applyBorder="1" applyAlignment="1">
      <alignment horizontal="left" vertical="center"/>
    </xf>
    <xf numFmtId="0" fontId="30" fillId="12" borderId="16" xfId="0" applyFont="1" applyFill="1" applyBorder="1" applyAlignment="1">
      <alignment horizontal="center"/>
    </xf>
    <xf numFmtId="0" fontId="62" fillId="0" borderId="0" xfId="0" applyFont="1" applyAlignment="1">
      <alignment horizontal="right"/>
    </xf>
    <xf numFmtId="3" fontId="62" fillId="0" borderId="0" xfId="0" applyNumberFormat="1" applyFont="1" applyAlignment="1">
      <alignment horizontal="right"/>
    </xf>
    <xf numFmtId="0" fontId="83" fillId="12" borderId="16" xfId="0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164" fontId="62" fillId="16" borderId="18" xfId="3" applyNumberFormat="1" applyFont="1" applyFill="1" applyBorder="1" applyAlignment="1">
      <alignment horizontal="right"/>
    </xf>
    <xf numFmtId="164" fontId="62" fillId="17" borderId="22" xfId="3" applyNumberFormat="1" applyFont="1" applyFill="1" applyBorder="1" applyAlignment="1">
      <alignment horizontal="right"/>
    </xf>
    <xf numFmtId="164" fontId="78" fillId="0" borderId="0" xfId="3" applyNumberFormat="1" applyFont="1" applyFill="1" applyBorder="1" applyAlignment="1">
      <alignment horizontal="right"/>
    </xf>
    <xf numFmtId="10" fontId="81" fillId="0" borderId="0" xfId="8" applyNumberFormat="1" applyFont="1" applyFill="1" applyBorder="1" applyAlignment="1">
      <alignment vertical="center" wrapText="1"/>
    </xf>
    <xf numFmtId="10" fontId="62" fillId="0" borderId="0" xfId="8" applyNumberFormat="1" applyFont="1" applyFill="1" applyBorder="1" applyAlignment="1">
      <alignment horizontal="center"/>
    </xf>
    <xf numFmtId="0" fontId="17" fillId="12" borderId="8" xfId="0" applyFont="1" applyFill="1" applyBorder="1"/>
    <xf numFmtId="0" fontId="29" fillId="12" borderId="9" xfId="0" applyFont="1" applyFill="1" applyBorder="1"/>
    <xf numFmtId="0" fontId="62" fillId="0" borderId="0" xfId="0" applyFont="1"/>
    <xf numFmtId="164" fontId="85" fillId="0" borderId="6" xfId="3" applyNumberFormat="1" applyFont="1" applyFill="1" applyBorder="1" applyAlignment="1">
      <alignment horizontal="center" vertical="center" wrapText="1"/>
    </xf>
    <xf numFmtId="0" fontId="70" fillId="12" borderId="5" xfId="0" applyFont="1" applyFill="1" applyBorder="1"/>
    <xf numFmtId="0" fontId="29" fillId="12" borderId="16" xfId="0" applyFont="1" applyFill="1" applyBorder="1"/>
    <xf numFmtId="164" fontId="62" fillId="16" borderId="32" xfId="3" applyNumberFormat="1" applyFont="1" applyFill="1" applyBorder="1" applyAlignment="1">
      <alignment horizontal="right"/>
    </xf>
    <xf numFmtId="164" fontId="62" fillId="16" borderId="26" xfId="3" applyNumberFormat="1" applyFont="1" applyFill="1" applyBorder="1" applyAlignment="1">
      <alignment horizontal="right"/>
    </xf>
    <xf numFmtId="164" fontId="62" fillId="16" borderId="25" xfId="3" applyNumberFormat="1" applyFont="1" applyFill="1" applyBorder="1" applyAlignment="1">
      <alignment vertical="center"/>
    </xf>
    <xf numFmtId="164" fontId="62" fillId="17" borderId="38" xfId="3" applyNumberFormat="1" applyFont="1" applyFill="1" applyBorder="1" applyAlignment="1">
      <alignment horizontal="right"/>
    </xf>
    <xf numFmtId="164" fontId="36" fillId="8" borderId="20" xfId="3" applyNumberFormat="1" applyFont="1" applyFill="1" applyBorder="1" applyAlignment="1">
      <alignment horizontal="right"/>
    </xf>
    <xf numFmtId="164" fontId="36" fillId="8" borderId="24" xfId="3" applyNumberFormat="1" applyFont="1" applyFill="1" applyBorder="1" applyAlignment="1">
      <alignment horizontal="right"/>
    </xf>
    <xf numFmtId="164" fontId="62" fillId="0" borderId="6" xfId="3" applyNumberFormat="1" applyFont="1" applyFill="1" applyBorder="1" applyAlignment="1">
      <alignment wrapText="1"/>
    </xf>
    <xf numFmtId="0" fontId="78" fillId="0" borderId="0" xfId="0" applyFont="1" applyAlignment="1">
      <alignment horizontal="right"/>
    </xf>
    <xf numFmtId="0" fontId="17" fillId="12" borderId="5" xfId="0" applyFont="1" applyFill="1" applyBorder="1"/>
    <xf numFmtId="0" fontId="32" fillId="12" borderId="16" xfId="0" applyFont="1" applyFill="1" applyBorder="1" applyAlignment="1">
      <alignment horizontal="left"/>
    </xf>
    <xf numFmtId="164" fontId="30" fillId="16" borderId="12" xfId="3" applyNumberFormat="1" applyFont="1" applyFill="1" applyBorder="1" applyAlignment="1">
      <alignment horizontal="center"/>
    </xf>
    <xf numFmtId="164" fontId="30" fillId="17" borderId="13" xfId="3" applyNumberFormat="1" applyFont="1" applyFill="1" applyBorder="1" applyAlignment="1">
      <alignment horizontal="center"/>
    </xf>
    <xf numFmtId="0" fontId="86" fillId="0" borderId="0" xfId="0" applyFont="1" applyAlignment="1">
      <alignment horizontal="center"/>
    </xf>
    <xf numFmtId="164" fontId="30" fillId="18" borderId="12" xfId="3" applyNumberFormat="1" applyFont="1" applyFill="1" applyBorder="1" applyAlignment="1">
      <alignment horizontal="center"/>
    </xf>
    <xf numFmtId="164" fontId="79" fillId="18" borderId="19" xfId="3" applyNumberFormat="1" applyFont="1" applyFill="1" applyBorder="1" applyAlignment="1">
      <alignment horizontal="right"/>
    </xf>
    <xf numFmtId="164" fontId="30" fillId="3" borderId="13" xfId="3" applyNumberFormat="1" applyFont="1" applyFill="1" applyBorder="1" applyAlignment="1">
      <alignment horizontal="center"/>
    </xf>
    <xf numFmtId="164" fontId="79" fillId="3" borderId="23" xfId="3" applyNumberFormat="1" applyFont="1" applyFill="1" applyBorder="1" applyAlignment="1">
      <alignment horizontal="right"/>
    </xf>
    <xf numFmtId="0" fontId="62" fillId="0" borderId="0" xfId="0" applyFont="1" applyAlignment="1">
      <alignment horizontal="left"/>
    </xf>
    <xf numFmtId="3" fontId="78" fillId="0" borderId="0" xfId="0" applyNumberFormat="1" applyFont="1"/>
    <xf numFmtId="164" fontId="87" fillId="18" borderId="19" xfId="3" applyNumberFormat="1" applyFont="1" applyFill="1" applyBorder="1" applyAlignment="1">
      <alignment horizontal="right"/>
    </xf>
    <xf numFmtId="164" fontId="87" fillId="3" borderId="23" xfId="3" applyNumberFormat="1" applyFont="1" applyFill="1" applyBorder="1" applyAlignment="1">
      <alignment horizontal="right"/>
    </xf>
    <xf numFmtId="164" fontId="76" fillId="18" borderId="19" xfId="3" applyNumberFormat="1" applyFont="1" applyFill="1" applyBorder="1" applyAlignment="1">
      <alignment horizontal="right"/>
    </xf>
    <xf numFmtId="164" fontId="76" fillId="3" borderId="23" xfId="3" applyNumberFormat="1" applyFont="1" applyFill="1" applyBorder="1" applyAlignment="1">
      <alignment horizontal="right"/>
    </xf>
    <xf numFmtId="164" fontId="87" fillId="16" borderId="19" xfId="3" applyNumberFormat="1" applyFont="1" applyFill="1" applyBorder="1" applyAlignment="1">
      <alignment horizontal="right"/>
    </xf>
    <xf numFmtId="164" fontId="87" fillId="17" borderId="23" xfId="3" applyNumberFormat="1" applyFont="1" applyFill="1" applyBorder="1" applyAlignment="1">
      <alignment horizontal="right"/>
    </xf>
    <xf numFmtId="164" fontId="87" fillId="0" borderId="0" xfId="3" applyNumberFormat="1" applyFont="1" applyFill="1" applyBorder="1" applyAlignment="1">
      <alignment horizontal="right"/>
    </xf>
    <xf numFmtId="164" fontId="87" fillId="16" borderId="20" xfId="3" applyNumberFormat="1" applyFont="1" applyFill="1" applyBorder="1" applyAlignment="1">
      <alignment horizontal="right"/>
    </xf>
    <xf numFmtId="164" fontId="87" fillId="17" borderId="24" xfId="3" applyNumberFormat="1" applyFont="1" applyFill="1" applyBorder="1" applyAlignment="1">
      <alignment horizontal="right"/>
    </xf>
    <xf numFmtId="0" fontId="87" fillId="0" borderId="0" xfId="0" applyFont="1"/>
    <xf numFmtId="3" fontId="87" fillId="0" borderId="0" xfId="0" applyNumberFormat="1" applyFont="1" applyAlignment="1">
      <alignment horizontal="right"/>
    </xf>
    <xf numFmtId="0" fontId="88" fillId="0" borderId="0" xfId="0" applyFont="1" applyAlignment="1">
      <alignment horizontal="center"/>
    </xf>
    <xf numFmtId="164" fontId="76" fillId="16" borderId="19" xfId="3" applyNumberFormat="1" applyFont="1" applyFill="1" applyBorder="1" applyAlignment="1">
      <alignment horizontal="right"/>
    </xf>
    <xf numFmtId="164" fontId="76" fillId="17" borderId="23" xfId="3" applyNumberFormat="1" applyFont="1" applyFill="1" applyBorder="1" applyAlignment="1">
      <alignment horizontal="right"/>
    </xf>
    <xf numFmtId="0" fontId="70" fillId="14" borderId="16" xfId="0" applyFont="1" applyFill="1" applyBorder="1" applyAlignment="1">
      <alignment horizontal="center" vertical="center"/>
    </xf>
    <xf numFmtId="164" fontId="56" fillId="16" borderId="19" xfId="3" applyNumberFormat="1" applyFont="1" applyFill="1" applyBorder="1" applyAlignment="1">
      <alignment horizontal="right"/>
    </xf>
    <xf numFmtId="164" fontId="56" fillId="17" borderId="23" xfId="3" applyNumberFormat="1" applyFont="1" applyFill="1" applyBorder="1" applyAlignment="1">
      <alignment horizontal="right"/>
    </xf>
    <xf numFmtId="164" fontId="56" fillId="18" borderId="19" xfId="3" applyNumberFormat="1" applyFont="1" applyFill="1" applyBorder="1" applyAlignment="1">
      <alignment horizontal="right"/>
    </xf>
    <xf numFmtId="164" fontId="56" fillId="3" borderId="23" xfId="3" applyNumberFormat="1" applyFont="1" applyFill="1" applyBorder="1" applyAlignment="1">
      <alignment horizontal="right"/>
    </xf>
    <xf numFmtId="164" fontId="80" fillId="16" borderId="19" xfId="3" applyNumberFormat="1" applyFont="1" applyFill="1" applyBorder="1" applyAlignment="1">
      <alignment horizontal="right"/>
    </xf>
    <xf numFmtId="164" fontId="80" fillId="17" borderId="23" xfId="3" applyNumberFormat="1" applyFont="1" applyFill="1" applyBorder="1" applyAlignment="1">
      <alignment horizontal="right"/>
    </xf>
    <xf numFmtId="164" fontId="80" fillId="0" borderId="0" xfId="3" applyNumberFormat="1" applyFont="1" applyFill="1" applyBorder="1" applyAlignment="1">
      <alignment horizontal="right"/>
    </xf>
    <xf numFmtId="164" fontId="80" fillId="16" borderId="20" xfId="3" applyNumberFormat="1" applyFont="1" applyFill="1" applyBorder="1" applyAlignment="1">
      <alignment horizontal="right"/>
    </xf>
    <xf numFmtId="164" fontId="80" fillId="17" borderId="24" xfId="3" applyNumberFormat="1" applyFont="1" applyFill="1" applyBorder="1" applyAlignment="1">
      <alignment horizontal="right"/>
    </xf>
    <xf numFmtId="0" fontId="80" fillId="0" borderId="0" xfId="0" applyFont="1"/>
    <xf numFmtId="3" fontId="80" fillId="0" borderId="0" xfId="0" applyNumberFormat="1" applyFont="1" applyAlignment="1">
      <alignment horizontal="right"/>
    </xf>
    <xf numFmtId="0" fontId="89" fillId="0" borderId="0" xfId="0" applyFont="1" applyAlignment="1">
      <alignment horizontal="center"/>
    </xf>
    <xf numFmtId="164" fontId="80" fillId="18" borderId="19" xfId="3" applyNumberFormat="1" applyFont="1" applyFill="1" applyBorder="1" applyAlignment="1">
      <alignment horizontal="right"/>
    </xf>
    <xf numFmtId="164" fontId="80" fillId="3" borderId="23" xfId="3" applyNumberFormat="1" applyFont="1" applyFill="1" applyBorder="1" applyAlignment="1">
      <alignment horizontal="right"/>
    </xf>
    <xf numFmtId="10" fontId="90" fillId="0" borderId="0" xfId="8" applyNumberFormat="1" applyFont="1" applyFill="1" applyBorder="1" applyAlignment="1">
      <alignment vertical="center" wrapText="1"/>
    </xf>
    <xf numFmtId="164" fontId="76" fillId="16" borderId="20" xfId="3" applyNumberFormat="1" applyFont="1" applyFill="1" applyBorder="1" applyAlignment="1">
      <alignment horizontal="right"/>
    </xf>
    <xf numFmtId="164" fontId="76" fillId="17" borderId="24" xfId="3" applyNumberFormat="1" applyFont="1" applyFill="1" applyBorder="1" applyAlignment="1">
      <alignment horizontal="right"/>
    </xf>
    <xf numFmtId="164" fontId="76" fillId="0" borderId="0" xfId="3" applyNumberFormat="1" applyFont="1" applyFill="1" applyBorder="1" applyAlignment="1">
      <alignment horizontal="right"/>
    </xf>
    <xf numFmtId="164" fontId="76" fillId="16" borderId="18" xfId="3" applyNumberFormat="1" applyFont="1" applyFill="1" applyBorder="1" applyAlignment="1">
      <alignment horizontal="right"/>
    </xf>
    <xf numFmtId="164" fontId="76" fillId="17" borderId="22" xfId="3" applyNumberFormat="1" applyFont="1" applyFill="1" applyBorder="1" applyAlignment="1">
      <alignment horizontal="right"/>
    </xf>
    <xf numFmtId="164" fontId="77" fillId="0" borderId="0" xfId="3" applyNumberFormat="1" applyFont="1" applyFill="1" applyBorder="1" applyAlignment="1">
      <alignment horizontal="right"/>
    </xf>
    <xf numFmtId="9" fontId="76" fillId="0" borderId="0" xfId="8" applyFont="1" applyFill="1" applyBorder="1" applyAlignment="1">
      <alignment horizontal="center"/>
    </xf>
    <xf numFmtId="0" fontId="54" fillId="0" borderId="0" xfId="0" applyFont="1" applyAlignment="1">
      <alignment horizontal="center" vertical="center"/>
    </xf>
    <xf numFmtId="0" fontId="86" fillId="0" borderId="0" xfId="0" applyFont="1" applyAlignment="1">
      <alignment horizontal="center" vertical="center"/>
    </xf>
    <xf numFmtId="0" fontId="17" fillId="0" borderId="0" xfId="10" applyFont="1"/>
    <xf numFmtId="0" fontId="13" fillId="0" borderId="0" xfId="10" applyFont="1"/>
    <xf numFmtId="0" fontId="36" fillId="0" borderId="0" xfId="10" applyFont="1"/>
    <xf numFmtId="0" fontId="17" fillId="8" borderId="0" xfId="10" applyFont="1" applyFill="1"/>
    <xf numFmtId="0" fontId="18" fillId="0" borderId="0" xfId="10" applyFont="1"/>
    <xf numFmtId="0" fontId="35" fillId="0" borderId="0" xfId="10" applyFont="1"/>
    <xf numFmtId="0" fontId="91" fillId="0" borderId="0" xfId="10" applyFont="1"/>
    <xf numFmtId="0" fontId="70" fillId="12" borderId="10" xfId="10" applyFont="1" applyFill="1" applyBorder="1" applyAlignment="1">
      <alignment horizontal="left" vertical="center"/>
    </xf>
    <xf numFmtId="0" fontId="35" fillId="12" borderId="11" xfId="10" applyFont="1" applyFill="1" applyBorder="1"/>
    <xf numFmtId="0" fontId="25" fillId="8" borderId="11" xfId="10" applyFont="1" applyFill="1" applyBorder="1" applyAlignment="1">
      <alignment horizontal="center"/>
    </xf>
    <xf numFmtId="0" fontId="71" fillId="13" borderId="16" xfId="10" applyFont="1" applyFill="1" applyBorder="1" applyAlignment="1">
      <alignment horizontal="center" vertical="center"/>
    </xf>
    <xf numFmtId="0" fontId="81" fillId="14" borderId="16" xfId="10" applyFont="1" applyFill="1" applyBorder="1" applyAlignment="1">
      <alignment horizontal="center" vertical="center"/>
    </xf>
    <xf numFmtId="0" fontId="17" fillId="0" borderId="4" xfId="10" applyFont="1" applyBorder="1"/>
    <xf numFmtId="0" fontId="21" fillId="8" borderId="0" xfId="10" applyFont="1" applyFill="1"/>
    <xf numFmtId="0" fontId="78" fillId="0" borderId="0" xfId="10" applyFont="1"/>
    <xf numFmtId="164" fontId="36" fillId="16" borderId="19" xfId="1" applyNumberFormat="1" applyFont="1" applyFill="1" applyBorder="1" applyAlignment="1">
      <alignment horizontal="center"/>
    </xf>
    <xf numFmtId="164" fontId="25" fillId="8" borderId="20" xfId="1" applyNumberFormat="1" applyFont="1" applyFill="1" applyBorder="1" applyAlignment="1">
      <alignment horizontal="right"/>
    </xf>
    <xf numFmtId="164" fontId="92" fillId="16" borderId="20" xfId="1" applyNumberFormat="1" applyFont="1" applyFill="1" applyBorder="1" applyAlignment="1">
      <alignment horizontal="right"/>
    </xf>
    <xf numFmtId="164" fontId="93" fillId="16" borderId="20" xfId="1" applyNumberFormat="1" applyFont="1" applyFill="1" applyBorder="1" applyAlignment="1">
      <alignment horizontal="right"/>
    </xf>
    <xf numFmtId="164" fontId="36" fillId="17" borderId="23" xfId="1" applyNumberFormat="1" applyFont="1" applyFill="1" applyBorder="1" applyAlignment="1">
      <alignment horizontal="center"/>
    </xf>
    <xf numFmtId="164" fontId="25" fillId="8" borderId="24" xfId="1" applyNumberFormat="1" applyFont="1" applyFill="1" applyBorder="1" applyAlignment="1">
      <alignment horizontal="right"/>
    </xf>
    <xf numFmtId="164" fontId="92" fillId="17" borderId="24" xfId="1" applyNumberFormat="1" applyFont="1" applyFill="1" applyBorder="1" applyAlignment="1">
      <alignment horizontal="right"/>
    </xf>
    <xf numFmtId="164" fontId="93" fillId="17" borderId="24" xfId="1" applyNumberFormat="1" applyFont="1" applyFill="1" applyBorder="1" applyAlignment="1">
      <alignment horizontal="right"/>
    </xf>
    <xf numFmtId="0" fontId="57" fillId="0" borderId="4" xfId="10" applyFont="1" applyBorder="1" applyAlignment="1">
      <alignment horizontal="center" vertical="center"/>
    </xf>
    <xf numFmtId="164" fontId="36" fillId="0" borderId="0" xfId="1" applyNumberFormat="1" applyFont="1" applyFill="1" applyBorder="1" applyAlignment="1">
      <alignment horizontal="center"/>
    </xf>
    <xf numFmtId="164" fontId="25" fillId="8" borderId="0" xfId="1" applyNumberFormat="1" applyFont="1" applyFill="1" applyBorder="1" applyAlignment="1">
      <alignment horizontal="right"/>
    </xf>
    <xf numFmtId="164" fontId="92" fillId="0" borderId="0" xfId="1" applyNumberFormat="1" applyFont="1" applyFill="1" applyBorder="1" applyAlignment="1">
      <alignment horizontal="right"/>
    </xf>
    <xf numFmtId="164" fontId="93" fillId="0" borderId="0" xfId="1" applyNumberFormat="1" applyFont="1" applyFill="1" applyBorder="1" applyAlignment="1">
      <alignment horizontal="right"/>
    </xf>
    <xf numFmtId="0" fontId="50" fillId="0" borderId="4" xfId="10" applyFont="1" applyBorder="1" applyAlignment="1">
      <alignment horizontal="left"/>
    </xf>
    <xf numFmtId="9" fontId="25" fillId="8" borderId="0" xfId="6" applyFont="1" applyFill="1" applyBorder="1" applyAlignment="1">
      <alignment horizontal="center"/>
    </xf>
    <xf numFmtId="9" fontId="92" fillId="0" borderId="0" xfId="6" applyFont="1" applyFill="1" applyBorder="1" applyAlignment="1">
      <alignment horizontal="center"/>
    </xf>
    <xf numFmtId="9" fontId="93" fillId="0" borderId="0" xfId="6" applyFont="1" applyFill="1" applyBorder="1" applyAlignment="1">
      <alignment horizontal="center"/>
    </xf>
    <xf numFmtId="164" fontId="25" fillId="8" borderId="31" xfId="1" applyNumberFormat="1" applyFont="1" applyFill="1" applyBorder="1" applyAlignment="1">
      <alignment horizontal="right"/>
    </xf>
    <xf numFmtId="164" fontId="92" fillId="16" borderId="19" xfId="1" applyNumberFormat="1" applyFont="1" applyFill="1" applyBorder="1" applyAlignment="1">
      <alignment horizontal="right"/>
    </xf>
    <xf numFmtId="164" fontId="92" fillId="16" borderId="37" xfId="1" applyNumberFormat="1" applyFont="1" applyFill="1" applyBorder="1" applyAlignment="1">
      <alignment horizontal="right"/>
    </xf>
    <xf numFmtId="164" fontId="93" fillId="16" borderId="37" xfId="1" applyNumberFormat="1" applyFont="1" applyFill="1" applyBorder="1" applyAlignment="1">
      <alignment vertical="center"/>
    </xf>
    <xf numFmtId="164" fontId="25" fillId="8" borderId="39" xfId="1" applyNumberFormat="1" applyFont="1" applyFill="1" applyBorder="1" applyAlignment="1">
      <alignment horizontal="right"/>
    </xf>
    <xf numFmtId="164" fontId="92" fillId="17" borderId="23" xfId="1" applyNumberFormat="1" applyFont="1" applyFill="1" applyBorder="1" applyAlignment="1">
      <alignment horizontal="right"/>
    </xf>
    <xf numFmtId="164" fontId="25" fillId="0" borderId="0" xfId="1" applyNumberFormat="1" applyFont="1" applyFill="1" applyBorder="1" applyAlignment="1">
      <alignment horizontal="right"/>
    </xf>
    <xf numFmtId="164" fontId="36" fillId="18" borderId="19" xfId="1" applyNumberFormat="1" applyFont="1" applyFill="1" applyBorder="1" applyAlignment="1">
      <alignment horizontal="center"/>
    </xf>
    <xf numFmtId="164" fontId="36" fillId="8" borderId="12" xfId="1" applyNumberFormat="1" applyFont="1" applyFill="1" applyBorder="1" applyAlignment="1">
      <alignment horizontal="right"/>
    </xf>
    <xf numFmtId="164" fontId="92" fillId="18" borderId="19" xfId="1" applyNumberFormat="1" applyFont="1" applyFill="1" applyBorder="1" applyAlignment="1">
      <alignment horizontal="right"/>
    </xf>
    <xf numFmtId="164" fontId="93" fillId="18" borderId="19" xfId="1" applyNumberFormat="1" applyFont="1" applyFill="1" applyBorder="1" applyAlignment="1">
      <alignment horizontal="right"/>
    </xf>
    <xf numFmtId="164" fontId="36" fillId="3" borderId="23" xfId="1" applyNumberFormat="1" applyFont="1" applyFill="1" applyBorder="1" applyAlignment="1">
      <alignment horizontal="center"/>
    </xf>
    <xf numFmtId="164" fontId="36" fillId="8" borderId="13" xfId="1" applyNumberFormat="1" applyFont="1" applyFill="1" applyBorder="1" applyAlignment="1">
      <alignment horizontal="right"/>
    </xf>
    <xf numFmtId="164" fontId="92" fillId="3" borderId="23" xfId="1" applyNumberFormat="1" applyFont="1" applyFill="1" applyBorder="1" applyAlignment="1">
      <alignment horizontal="right"/>
    </xf>
    <xf numFmtId="164" fontId="93" fillId="3" borderId="23" xfId="1" applyNumberFormat="1" applyFont="1" applyFill="1" applyBorder="1" applyAlignment="1">
      <alignment horizontal="right"/>
    </xf>
    <xf numFmtId="0" fontId="57" fillId="0" borderId="4" xfId="10" applyFont="1" applyBorder="1" applyAlignment="1">
      <alignment horizontal="right" vertical="center"/>
    </xf>
    <xf numFmtId="0" fontId="70" fillId="12" borderId="7" xfId="10" applyFont="1" applyFill="1" applyBorder="1" applyAlignment="1">
      <alignment horizontal="left" vertical="center"/>
    </xf>
    <xf numFmtId="0" fontId="36" fillId="12" borderId="16" xfId="10" applyFont="1" applyFill="1" applyBorder="1" applyAlignment="1">
      <alignment horizontal="center"/>
    </xf>
    <xf numFmtId="0" fontId="57" fillId="0" borderId="4" xfId="10" applyFont="1" applyBorder="1" applyAlignment="1">
      <alignment horizontal="center"/>
    </xf>
    <xf numFmtId="0" fontId="36" fillId="0" borderId="0" xfId="10" applyFont="1" applyAlignment="1">
      <alignment horizontal="center"/>
    </xf>
    <xf numFmtId="0" fontId="25" fillId="8" borderId="0" xfId="10" applyFont="1" applyFill="1" applyAlignment="1">
      <alignment horizontal="right"/>
    </xf>
    <xf numFmtId="0" fontId="92" fillId="0" borderId="0" xfId="10" applyFont="1" applyAlignment="1">
      <alignment horizontal="right"/>
    </xf>
    <xf numFmtId="0" fontId="93" fillId="0" borderId="0" xfId="10" applyFont="1" applyAlignment="1">
      <alignment horizontal="right"/>
    </xf>
    <xf numFmtId="164" fontId="25" fillId="8" borderId="12" xfId="1" applyNumberFormat="1" applyFont="1" applyFill="1" applyBorder="1" applyAlignment="1">
      <alignment horizontal="right"/>
    </xf>
    <xf numFmtId="164" fontId="25" fillId="8" borderId="13" xfId="1" applyNumberFormat="1" applyFont="1" applyFill="1" applyBorder="1" applyAlignment="1">
      <alignment horizontal="right"/>
    </xf>
    <xf numFmtId="0" fontId="58" fillId="0" borderId="4" xfId="10" applyFont="1" applyBorder="1" applyAlignment="1">
      <alignment horizontal="left"/>
    </xf>
    <xf numFmtId="3" fontId="25" fillId="8" borderId="0" xfId="10" applyNumberFormat="1" applyFont="1" applyFill="1" applyAlignment="1">
      <alignment horizontal="right"/>
    </xf>
    <xf numFmtId="3" fontId="92" fillId="0" borderId="0" xfId="10" applyNumberFormat="1" applyFont="1" applyAlignment="1">
      <alignment horizontal="right"/>
    </xf>
    <xf numFmtId="3" fontId="93" fillId="0" borderId="0" xfId="10" applyNumberFormat="1" applyFont="1" applyAlignment="1">
      <alignment horizontal="right"/>
    </xf>
    <xf numFmtId="0" fontId="17" fillId="0" borderId="0" xfId="10" applyFont="1" applyAlignment="1">
      <alignment horizontal="center"/>
    </xf>
    <xf numFmtId="0" fontId="94" fillId="12" borderId="16" xfId="10" applyFont="1" applyFill="1" applyBorder="1" applyAlignment="1">
      <alignment horizontal="center"/>
    </xf>
    <xf numFmtId="0" fontId="25" fillId="8" borderId="0" xfId="10" applyFont="1" applyFill="1" applyAlignment="1">
      <alignment horizontal="center"/>
    </xf>
    <xf numFmtId="0" fontId="92" fillId="0" borderId="0" xfId="10" applyFont="1" applyAlignment="1">
      <alignment horizontal="center"/>
    </xf>
    <xf numFmtId="0" fontId="93" fillId="0" borderId="0" xfId="10" applyFont="1" applyAlignment="1">
      <alignment horizontal="center"/>
    </xf>
    <xf numFmtId="164" fontId="92" fillId="16" borderId="18" xfId="1" applyNumberFormat="1" applyFont="1" applyFill="1" applyBorder="1" applyAlignment="1">
      <alignment horizontal="right"/>
    </xf>
    <xf numFmtId="164" fontId="93" fillId="16" borderId="19" xfId="1" applyNumberFormat="1" applyFont="1" applyFill="1" applyBorder="1" applyAlignment="1">
      <alignment horizontal="right"/>
    </xf>
    <xf numFmtId="164" fontId="92" fillId="17" borderId="22" xfId="1" applyNumberFormat="1" applyFont="1" applyFill="1" applyBorder="1" applyAlignment="1">
      <alignment horizontal="right"/>
    </xf>
    <xf numFmtId="164" fontId="93" fillId="17" borderId="23" xfId="1" applyNumberFormat="1" applyFont="1" applyFill="1" applyBorder="1" applyAlignment="1">
      <alignment horizontal="right"/>
    </xf>
    <xf numFmtId="0" fontId="39" fillId="0" borderId="4" xfId="10" applyFont="1" applyBorder="1" applyAlignment="1">
      <alignment horizontal="left"/>
    </xf>
    <xf numFmtId="164" fontId="39" fillId="8" borderId="0" xfId="1" applyNumberFormat="1" applyFont="1" applyFill="1" applyBorder="1" applyAlignment="1">
      <alignment horizontal="right"/>
    </xf>
    <xf numFmtId="164" fontId="95" fillId="0" borderId="0" xfId="1" applyNumberFormat="1" applyFont="1" applyFill="1" applyBorder="1" applyAlignment="1">
      <alignment horizontal="right"/>
    </xf>
    <xf numFmtId="164" fontId="91" fillId="0" borderId="0" xfId="1" applyNumberFormat="1" applyFont="1" applyFill="1" applyBorder="1" applyAlignment="1">
      <alignment horizontal="right"/>
    </xf>
    <xf numFmtId="0" fontId="60" fillId="0" borderId="4" xfId="10" applyFont="1" applyBorder="1" applyAlignment="1">
      <alignment horizontal="left"/>
    </xf>
    <xf numFmtId="164" fontId="35" fillId="8" borderId="0" xfId="1" applyNumberFormat="1" applyFont="1" applyFill="1" applyBorder="1" applyAlignment="1">
      <alignment horizontal="right"/>
    </xf>
    <xf numFmtId="164" fontId="96" fillId="18" borderId="19" xfId="1" applyNumberFormat="1" applyFont="1" applyFill="1" applyBorder="1" applyAlignment="1">
      <alignment horizontal="right"/>
    </xf>
    <xf numFmtId="0" fontId="39" fillId="0" borderId="0" xfId="10" applyFont="1"/>
    <xf numFmtId="164" fontId="96" fillId="3" borderId="23" xfId="1" applyNumberFormat="1" applyFont="1" applyFill="1" applyBorder="1" applyAlignment="1">
      <alignment horizontal="right"/>
    </xf>
    <xf numFmtId="164" fontId="39" fillId="0" borderId="0" xfId="10" applyNumberFormat="1" applyFont="1"/>
    <xf numFmtId="10" fontId="13" fillId="8" borderId="0" xfId="6" applyNumberFormat="1" applyFont="1" applyFill="1" applyBorder="1" applyAlignment="1">
      <alignment horizontal="center"/>
    </xf>
    <xf numFmtId="10" fontId="70" fillId="0" borderId="0" xfId="6" applyNumberFormat="1" applyFont="1" applyFill="1" applyBorder="1" applyAlignment="1">
      <alignment vertical="center" wrapText="1"/>
    </xf>
    <xf numFmtId="10" fontId="97" fillId="0" borderId="0" xfId="6" applyNumberFormat="1" applyFont="1" applyFill="1" applyBorder="1" applyAlignment="1">
      <alignment vertical="center" wrapText="1"/>
    </xf>
    <xf numFmtId="0" fontId="13" fillId="0" borderId="9" xfId="10" applyFont="1" applyBorder="1" applyAlignment="1">
      <alignment horizontal="center"/>
    </xf>
    <xf numFmtId="0" fontId="36" fillId="0" borderId="9" xfId="10" applyFont="1" applyBorder="1" applyAlignment="1">
      <alignment horizontal="center"/>
    </xf>
    <xf numFmtId="10" fontId="93" fillId="0" borderId="0" xfId="6" applyNumberFormat="1" applyFont="1" applyFill="1" applyBorder="1" applyAlignment="1">
      <alignment horizontal="center"/>
    </xf>
    <xf numFmtId="0" fontId="17" fillId="12" borderId="8" xfId="10" applyFont="1" applyFill="1" applyBorder="1"/>
    <xf numFmtId="0" fontId="35" fillId="12" borderId="9" xfId="10" applyFont="1" applyFill="1" applyBorder="1"/>
    <xf numFmtId="0" fontId="18" fillId="0" borderId="4" xfId="10" applyFont="1" applyBorder="1" applyAlignment="1">
      <alignment horizontal="left"/>
    </xf>
    <xf numFmtId="0" fontId="19" fillId="8" borderId="0" xfId="10" applyFont="1" applyFill="1"/>
    <xf numFmtId="0" fontId="62" fillId="0" borderId="0" xfId="10" applyFont="1"/>
    <xf numFmtId="0" fontId="93" fillId="0" borderId="0" xfId="10" applyFont="1"/>
    <xf numFmtId="10" fontId="17" fillId="0" borderId="0" xfId="6" applyNumberFormat="1" applyFont="1" applyFill="1" applyAlignment="1">
      <alignment horizontal="left"/>
    </xf>
    <xf numFmtId="164" fontId="98" fillId="0" borderId="6" xfId="1" applyNumberFormat="1" applyFont="1" applyFill="1" applyBorder="1" applyAlignment="1">
      <alignment horizontal="center" vertical="center" wrapText="1"/>
    </xf>
    <xf numFmtId="0" fontId="49" fillId="0" borderId="0" xfId="10" applyFont="1" applyAlignment="1">
      <alignment horizontal="left"/>
    </xf>
    <xf numFmtId="0" fontId="13" fillId="0" borderId="0" xfId="10" applyFont="1" applyAlignment="1">
      <alignment horizontal="center"/>
    </xf>
    <xf numFmtId="0" fontId="50" fillId="0" borderId="5" xfId="10" applyFont="1" applyBorder="1"/>
    <xf numFmtId="0" fontId="35" fillId="0" borderId="3" xfId="10" applyFont="1" applyBorder="1"/>
    <xf numFmtId="0" fontId="70" fillId="12" borderId="5" xfId="10" applyFont="1" applyFill="1" applyBorder="1"/>
    <xf numFmtId="0" fontId="35" fillId="12" borderId="16" xfId="10" applyFont="1" applyFill="1" applyBorder="1"/>
    <xf numFmtId="0" fontId="19" fillId="8" borderId="0" xfId="10" applyFont="1" applyFill="1" applyAlignment="1">
      <alignment horizontal="right"/>
    </xf>
    <xf numFmtId="0" fontId="62" fillId="0" borderId="0" xfId="10" applyFont="1" applyAlignment="1">
      <alignment horizontal="right"/>
    </xf>
    <xf numFmtId="164" fontId="92" fillId="16" borderId="32" xfId="1" applyNumberFormat="1" applyFont="1" applyFill="1" applyBorder="1" applyAlignment="1">
      <alignment horizontal="right"/>
    </xf>
    <xf numFmtId="164" fontId="92" fillId="16" borderId="26" xfId="1" applyNumberFormat="1" applyFont="1" applyFill="1" applyBorder="1" applyAlignment="1">
      <alignment horizontal="right"/>
    </xf>
    <xf numFmtId="164" fontId="93" fillId="16" borderId="25" xfId="1" applyNumberFormat="1" applyFont="1" applyFill="1" applyBorder="1" applyAlignment="1">
      <alignment vertical="center"/>
    </xf>
    <xf numFmtId="164" fontId="92" fillId="17" borderId="38" xfId="1" applyNumberFormat="1" applyFont="1" applyFill="1" applyBorder="1" applyAlignment="1">
      <alignment horizontal="right"/>
    </xf>
    <xf numFmtId="164" fontId="93" fillId="17" borderId="38" xfId="1" applyNumberFormat="1" applyFont="1" applyFill="1" applyBorder="1" applyAlignment="1">
      <alignment horizontal="right"/>
    </xf>
    <xf numFmtId="0" fontId="50" fillId="0" borderId="4" xfId="10" applyFont="1" applyBorder="1" applyAlignment="1">
      <alignment horizontal="center"/>
    </xf>
    <xf numFmtId="0" fontId="57" fillId="0" borderId="4" xfId="10" applyFont="1" applyBorder="1" applyAlignment="1">
      <alignment horizontal="center" vertical="center" wrapText="1"/>
    </xf>
    <xf numFmtId="0" fontId="37" fillId="0" borderId="4" xfId="10" applyFont="1" applyBorder="1" applyAlignment="1">
      <alignment horizontal="center" vertical="center"/>
    </xf>
    <xf numFmtId="164" fontId="62" fillId="0" borderId="0" xfId="1" applyNumberFormat="1" applyFont="1" applyFill="1" applyBorder="1" applyAlignment="1">
      <alignment horizontal="right"/>
    </xf>
    <xf numFmtId="164" fontId="62" fillId="16" borderId="20" xfId="1" applyNumberFormat="1" applyFont="1" applyFill="1" applyBorder="1" applyAlignment="1">
      <alignment horizontal="right"/>
    </xf>
    <xf numFmtId="164" fontId="62" fillId="17" borderId="24" xfId="1" applyNumberFormat="1" applyFont="1" applyFill="1" applyBorder="1" applyAlignment="1">
      <alignment horizontal="right"/>
    </xf>
    <xf numFmtId="0" fontId="82" fillId="0" borderId="4" xfId="10" applyFont="1" applyBorder="1" applyAlignment="1">
      <alignment horizontal="center" vertical="center" wrapText="1"/>
    </xf>
    <xf numFmtId="0" fontId="25" fillId="8" borderId="0" xfId="10" applyFont="1" applyFill="1"/>
    <xf numFmtId="0" fontId="92" fillId="0" borderId="0" xfId="10" applyFont="1"/>
    <xf numFmtId="164" fontId="36" fillId="8" borderId="20" xfId="1" applyNumberFormat="1" applyFont="1" applyFill="1" applyBorder="1" applyAlignment="1">
      <alignment horizontal="right"/>
    </xf>
    <xf numFmtId="164" fontId="36" fillId="8" borderId="24" xfId="1" applyNumberFormat="1" applyFont="1" applyFill="1" applyBorder="1" applyAlignment="1">
      <alignment horizontal="right"/>
    </xf>
    <xf numFmtId="10" fontId="71" fillId="0" borderId="0" xfId="6" applyNumberFormat="1" applyFont="1" applyFill="1" applyBorder="1" applyAlignment="1">
      <alignment vertical="center" wrapText="1"/>
    </xf>
    <xf numFmtId="0" fontId="65" fillId="0" borderId="0" xfId="10" applyFont="1"/>
    <xf numFmtId="164" fontId="92" fillId="0" borderId="6" xfId="1" applyNumberFormat="1" applyFont="1" applyFill="1" applyBorder="1" applyAlignment="1">
      <alignment wrapText="1"/>
    </xf>
    <xf numFmtId="164" fontId="93" fillId="0" borderId="6" xfId="1" applyNumberFormat="1" applyFont="1" applyFill="1" applyBorder="1" applyAlignment="1">
      <alignment wrapText="1"/>
    </xf>
    <xf numFmtId="0" fontId="17" fillId="12" borderId="5" xfId="10" applyFont="1" applyFill="1" applyBorder="1"/>
    <xf numFmtId="0" fontId="45" fillId="12" borderId="16" xfId="10" applyFont="1" applyFill="1" applyBorder="1" applyAlignment="1">
      <alignment horizontal="left"/>
    </xf>
    <xf numFmtId="0" fontId="45" fillId="0" borderId="0" xfId="10" applyFont="1" applyAlignment="1">
      <alignment horizontal="left"/>
    </xf>
    <xf numFmtId="164" fontId="19" fillId="8" borderId="0" xfId="1" applyNumberFormat="1" applyFont="1" applyFill="1" applyBorder="1" applyAlignment="1">
      <alignment horizontal="right"/>
    </xf>
    <xf numFmtId="164" fontId="25" fillId="8" borderId="19" xfId="1" applyNumberFormat="1" applyFont="1" applyFill="1" applyBorder="1" applyAlignment="1">
      <alignment horizontal="right"/>
    </xf>
    <xf numFmtId="164" fontId="25" fillId="8" borderId="23" xfId="1" applyNumberFormat="1" applyFont="1" applyFill="1" applyBorder="1" applyAlignment="1">
      <alignment horizontal="right"/>
    </xf>
    <xf numFmtId="164" fontId="36" fillId="16" borderId="12" xfId="1" applyNumberFormat="1" applyFont="1" applyFill="1" applyBorder="1" applyAlignment="1">
      <alignment horizontal="center"/>
    </xf>
    <xf numFmtId="164" fontId="36" fillId="17" borderId="13" xfId="1" applyNumberFormat="1" applyFont="1" applyFill="1" applyBorder="1" applyAlignment="1">
      <alignment horizontal="center"/>
    </xf>
    <xf numFmtId="0" fontId="57" fillId="0" borderId="0" xfId="10" applyFont="1" applyAlignment="1">
      <alignment horizontal="center" vertical="center"/>
    </xf>
    <xf numFmtId="0" fontId="43" fillId="8" borderId="0" xfId="10" applyFont="1" applyFill="1" applyAlignment="1">
      <alignment horizontal="center"/>
    </xf>
    <xf numFmtId="0" fontId="99" fillId="0" borderId="0" xfId="10" applyFont="1" applyAlignment="1">
      <alignment horizontal="center"/>
    </xf>
    <xf numFmtId="0" fontId="100" fillId="0" borderId="0" xfId="10" applyFont="1" applyAlignment="1">
      <alignment horizontal="center"/>
    </xf>
    <xf numFmtId="0" fontId="58" fillId="0" borderId="0" xfId="10" applyFont="1"/>
    <xf numFmtId="0" fontId="47" fillId="0" borderId="0" xfId="10" applyFont="1" applyAlignment="1">
      <alignment horizontal="center"/>
    </xf>
    <xf numFmtId="164" fontId="50" fillId="0" borderId="0" xfId="1" applyNumberFormat="1" applyFont="1" applyBorder="1"/>
    <xf numFmtId="0" fontId="37" fillId="0" borderId="0" xfId="10" applyFont="1" applyAlignment="1">
      <alignment horizontal="center" vertical="center"/>
    </xf>
    <xf numFmtId="0" fontId="86" fillId="0" borderId="0" xfId="10" applyFont="1" applyAlignment="1">
      <alignment horizontal="center"/>
    </xf>
    <xf numFmtId="164" fontId="36" fillId="18" borderId="12" xfId="1" applyNumberFormat="1" applyFont="1" applyFill="1" applyBorder="1" applyAlignment="1">
      <alignment horizontal="center"/>
    </xf>
    <xf numFmtId="164" fontId="62" fillId="18" borderId="19" xfId="1" applyNumberFormat="1" applyFont="1" applyFill="1" applyBorder="1" applyAlignment="1">
      <alignment horizontal="right"/>
    </xf>
    <xf numFmtId="164" fontId="36" fillId="3" borderId="13" xfId="1" applyNumberFormat="1" applyFont="1" applyFill="1" applyBorder="1" applyAlignment="1">
      <alignment horizontal="center"/>
    </xf>
    <xf numFmtId="164" fontId="62" fillId="3" borderId="23" xfId="1" applyNumberFormat="1" applyFont="1" applyFill="1" applyBorder="1" applyAlignment="1">
      <alignment horizontal="right"/>
    </xf>
    <xf numFmtId="0" fontId="15" fillId="0" borderId="0" xfId="10" applyFont="1" applyAlignment="1">
      <alignment horizontal="left"/>
    </xf>
    <xf numFmtId="0" fontId="93" fillId="0" borderId="0" xfId="10" applyFont="1" applyAlignment="1">
      <alignment horizontal="left"/>
    </xf>
    <xf numFmtId="164" fontId="13" fillId="8" borderId="0" xfId="1" applyNumberFormat="1" applyFont="1" applyFill="1" applyBorder="1" applyAlignment="1">
      <alignment horizontal="right"/>
    </xf>
    <xf numFmtId="3" fontId="13" fillId="8" borderId="0" xfId="10" applyNumberFormat="1" applyFont="1" applyFill="1" applyAlignment="1">
      <alignment horizontal="right"/>
    </xf>
    <xf numFmtId="3" fontId="13" fillId="0" borderId="0" xfId="10" applyNumberFormat="1" applyFont="1" applyAlignment="1">
      <alignment horizontal="right"/>
    </xf>
    <xf numFmtId="3" fontId="17" fillId="8" borderId="0" xfId="10" applyNumberFormat="1" applyFont="1" applyFill="1"/>
    <xf numFmtId="3" fontId="17" fillId="0" borderId="0" xfId="10" applyNumberFormat="1" applyFont="1"/>
    <xf numFmtId="3" fontId="91" fillId="0" borderId="0" xfId="10" applyNumberFormat="1" applyFont="1"/>
    <xf numFmtId="0" fontId="99" fillId="0" borderId="0" xfId="10" applyFont="1"/>
    <xf numFmtId="0" fontId="30" fillId="0" borderId="0" xfId="10" applyFont="1"/>
    <xf numFmtId="0" fontId="101" fillId="0" borderId="0" xfId="10" applyFont="1" applyAlignment="1">
      <alignment horizontal="center" vertical="center"/>
    </xf>
    <xf numFmtId="0" fontId="102" fillId="0" borderId="0" xfId="10" applyFont="1" applyAlignment="1">
      <alignment horizontal="left"/>
    </xf>
    <xf numFmtId="0" fontId="39" fillId="0" borderId="0" xfId="10" applyFont="1" applyAlignment="1">
      <alignment horizontal="center"/>
    </xf>
    <xf numFmtId="0" fontId="48" fillId="0" borderId="0" xfId="10" applyFont="1" applyAlignment="1">
      <alignment horizontal="left" vertical="center"/>
    </xf>
    <xf numFmtId="0" fontId="56" fillId="0" borderId="0" xfId="10" applyFont="1" applyAlignment="1">
      <alignment horizontal="left"/>
    </xf>
    <xf numFmtId="0" fontId="29" fillId="0" borderId="0" xfId="10" applyFont="1"/>
    <xf numFmtId="0" fontId="17" fillId="0" borderId="0" xfId="10" applyFont="1" applyAlignment="1">
      <alignment horizontal="left"/>
    </xf>
    <xf numFmtId="0" fontId="29" fillId="12" borderId="11" xfId="10" applyFont="1" applyFill="1" applyBorder="1"/>
    <xf numFmtId="164" fontId="30" fillId="16" borderId="19" xfId="1" applyNumberFormat="1" applyFont="1" applyFill="1" applyBorder="1" applyAlignment="1">
      <alignment horizontal="center"/>
    </xf>
    <xf numFmtId="9" fontId="39" fillId="0" borderId="0" xfId="6" applyFont="1" applyAlignment="1">
      <alignment horizontal="left"/>
    </xf>
    <xf numFmtId="164" fontId="30" fillId="17" borderId="23" xfId="1" applyNumberFormat="1" applyFont="1" applyFill="1" applyBorder="1" applyAlignment="1">
      <alignment horizontal="center"/>
    </xf>
    <xf numFmtId="164" fontId="30" fillId="0" borderId="0" xfId="1" applyNumberFormat="1" applyFont="1" applyFill="1" applyBorder="1" applyAlignment="1">
      <alignment horizontal="center"/>
    </xf>
    <xf numFmtId="0" fontId="73" fillId="0" borderId="0" xfId="10" applyFont="1"/>
    <xf numFmtId="0" fontId="103" fillId="0" borderId="0" xfId="10" applyFont="1"/>
    <xf numFmtId="9" fontId="39" fillId="0" borderId="0" xfId="6" applyFont="1" applyFill="1" applyAlignment="1">
      <alignment horizontal="left"/>
    </xf>
    <xf numFmtId="164" fontId="30" fillId="18" borderId="19" xfId="1" applyNumberFormat="1" applyFont="1" applyFill="1" applyBorder="1" applyAlignment="1">
      <alignment horizontal="center"/>
    </xf>
    <xf numFmtId="164" fontId="30" fillId="3" borderId="23" xfId="1" applyNumberFormat="1" applyFont="1" applyFill="1" applyBorder="1" applyAlignment="1">
      <alignment horizontal="center"/>
    </xf>
    <xf numFmtId="0" fontId="30" fillId="12" borderId="16" xfId="10" applyFont="1" applyFill="1" applyBorder="1" applyAlignment="1">
      <alignment horizontal="center"/>
    </xf>
    <xf numFmtId="0" fontId="30" fillId="0" borderId="0" xfId="10" applyFont="1" applyAlignment="1">
      <alignment horizontal="center"/>
    </xf>
    <xf numFmtId="0" fontId="83" fillId="12" borderId="16" xfId="10" applyFont="1" applyFill="1" applyBorder="1" applyAlignment="1">
      <alignment horizontal="center"/>
    </xf>
    <xf numFmtId="164" fontId="106" fillId="18" borderId="19" xfId="1" applyNumberFormat="1" applyFont="1" applyFill="1" applyBorder="1" applyAlignment="1">
      <alignment horizontal="right"/>
    </xf>
    <xf numFmtId="165" fontId="107" fillId="0" borderId="0" xfId="6" applyNumberFormat="1" applyFont="1" applyAlignment="1">
      <alignment horizontal="left"/>
    </xf>
    <xf numFmtId="164" fontId="106" fillId="3" borderId="23" xfId="1" applyNumberFormat="1" applyFont="1" applyFill="1" applyBorder="1" applyAlignment="1">
      <alignment horizontal="right"/>
    </xf>
    <xf numFmtId="0" fontId="84" fillId="0" borderId="0" xfId="10" applyFont="1" applyAlignment="1">
      <alignment horizontal="center" vertical="center" wrapText="1"/>
    </xf>
    <xf numFmtId="164" fontId="36" fillId="0" borderId="0" xfId="1" applyNumberFormat="1" applyFont="1" applyFill="1" applyBorder="1" applyAlignment="1">
      <alignment horizontal="right"/>
    </xf>
    <xf numFmtId="164" fontId="96" fillId="0" borderId="0" xfId="1" applyNumberFormat="1" applyFont="1" applyFill="1" applyBorder="1" applyAlignment="1">
      <alignment horizontal="right"/>
    </xf>
    <xf numFmtId="165" fontId="108" fillId="0" borderId="0" xfId="6" applyNumberFormat="1" applyFont="1" applyFill="1" applyAlignment="1">
      <alignment horizontal="left"/>
    </xf>
    <xf numFmtId="0" fontId="29" fillId="0" borderId="3" xfId="10" applyFont="1" applyBorder="1"/>
    <xf numFmtId="0" fontId="29" fillId="12" borderId="16" xfId="10" applyFont="1" applyFill="1" applyBorder="1"/>
    <xf numFmtId="9" fontId="40" fillId="0" borderId="0" xfId="6" applyFont="1" applyAlignment="1">
      <alignment horizontal="left"/>
    </xf>
    <xf numFmtId="9" fontId="107" fillId="0" borderId="0" xfId="6" applyFont="1" applyAlignment="1">
      <alignment horizontal="left"/>
    </xf>
    <xf numFmtId="0" fontId="30" fillId="0" borderId="9" xfId="10" applyFont="1" applyBorder="1" applyAlignment="1">
      <alignment horizontal="center"/>
    </xf>
    <xf numFmtId="0" fontId="29" fillId="12" borderId="9" xfId="10" applyFont="1" applyFill="1" applyBorder="1"/>
    <xf numFmtId="0" fontId="56" fillId="0" borderId="0" xfId="10" applyFont="1" applyAlignment="1">
      <alignment horizontal="left" vertical="center"/>
    </xf>
    <xf numFmtId="9" fontId="66" fillId="0" borderId="0" xfId="6" applyFont="1" applyAlignment="1">
      <alignment horizontal="left"/>
    </xf>
    <xf numFmtId="165" fontId="109" fillId="0" borderId="0" xfId="6" applyNumberFormat="1" applyFont="1" applyAlignment="1">
      <alignment horizontal="left"/>
    </xf>
    <xf numFmtId="0" fontId="32" fillId="12" borderId="16" xfId="10" applyFont="1" applyFill="1" applyBorder="1" applyAlignment="1">
      <alignment horizontal="left"/>
    </xf>
    <xf numFmtId="0" fontId="32" fillId="0" borderId="0" xfId="10" applyFont="1" applyAlignment="1">
      <alignment horizontal="left"/>
    </xf>
    <xf numFmtId="164" fontId="110" fillId="16" borderId="19" xfId="1" applyNumberFormat="1" applyFont="1" applyFill="1" applyBorder="1" applyAlignment="1">
      <alignment horizontal="right"/>
    </xf>
    <xf numFmtId="164" fontId="110" fillId="17" borderId="23" xfId="1" applyNumberFormat="1" applyFont="1" applyFill="1" applyBorder="1" applyAlignment="1">
      <alignment horizontal="right"/>
    </xf>
    <xf numFmtId="164" fontId="30" fillId="16" borderId="12" xfId="1" applyNumberFormat="1" applyFont="1" applyFill="1" applyBorder="1" applyAlignment="1">
      <alignment horizontal="center"/>
    </xf>
    <xf numFmtId="164" fontId="30" fillId="17" borderId="13" xfId="1" applyNumberFormat="1" applyFont="1" applyFill="1" applyBorder="1" applyAlignment="1">
      <alignment horizontal="center"/>
    </xf>
    <xf numFmtId="164" fontId="92" fillId="16" borderId="31" xfId="1" applyNumberFormat="1" applyFont="1" applyFill="1" applyBorder="1" applyAlignment="1">
      <alignment horizontal="right"/>
    </xf>
    <xf numFmtId="164" fontId="92" fillId="17" borderId="27" xfId="1" applyNumberFormat="1" applyFont="1" applyFill="1" applyBorder="1" applyAlignment="1">
      <alignment horizontal="right"/>
    </xf>
    <xf numFmtId="164" fontId="30" fillId="18" borderId="12" xfId="1" applyNumberFormat="1" applyFont="1" applyFill="1" applyBorder="1" applyAlignment="1">
      <alignment horizontal="center"/>
    </xf>
    <xf numFmtId="164" fontId="30" fillId="3" borderId="13" xfId="1" applyNumberFormat="1" applyFont="1" applyFill="1" applyBorder="1" applyAlignment="1">
      <alignment horizontal="center"/>
    </xf>
    <xf numFmtId="165" fontId="111" fillId="0" borderId="0" xfId="6" applyNumberFormat="1" applyFont="1" applyAlignment="1">
      <alignment horizontal="left"/>
    </xf>
    <xf numFmtId="164" fontId="60" fillId="0" borderId="0" xfId="10" applyNumberFormat="1" applyFont="1"/>
    <xf numFmtId="164" fontId="93" fillId="0" borderId="0" xfId="10" applyNumberFormat="1" applyFont="1"/>
    <xf numFmtId="165" fontId="108" fillId="0" borderId="0" xfId="6" applyNumberFormat="1" applyFont="1" applyAlignment="1">
      <alignment horizontal="left"/>
    </xf>
    <xf numFmtId="164" fontId="17" fillId="0" borderId="0" xfId="10" applyNumberFormat="1" applyFont="1"/>
    <xf numFmtId="166" fontId="13" fillId="8" borderId="0" xfId="6" applyNumberFormat="1" applyFont="1" applyFill="1" applyBorder="1" applyAlignment="1">
      <alignment horizontal="center"/>
    </xf>
    <xf numFmtId="166" fontId="93" fillId="0" borderId="0" xfId="6" applyNumberFormat="1" applyFont="1" applyFill="1" applyBorder="1" applyAlignment="1">
      <alignment horizontal="center"/>
    </xf>
    <xf numFmtId="164" fontId="15" fillId="8" borderId="0" xfId="1" applyNumberFormat="1" applyFont="1" applyFill="1" applyBorder="1" applyAlignment="1">
      <alignment horizontal="right"/>
    </xf>
    <xf numFmtId="164" fontId="56" fillId="0" borderId="0" xfId="10" applyNumberFormat="1" applyFont="1" applyAlignment="1">
      <alignment horizontal="center"/>
    </xf>
    <xf numFmtId="164" fontId="93" fillId="0" borderId="0" xfId="10" applyNumberFormat="1" applyFont="1" applyAlignment="1">
      <alignment horizontal="center"/>
    </xf>
    <xf numFmtId="3" fontId="13" fillId="0" borderId="0" xfId="10" applyNumberFormat="1" applyFont="1" applyAlignment="1">
      <alignment horizontal="left"/>
    </xf>
    <xf numFmtId="0" fontId="5" fillId="6" borderId="34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5" fillId="7" borderId="34" xfId="0" applyFont="1" applyFill="1" applyBorder="1" applyAlignment="1">
      <alignment horizontal="left" vertical="center" wrapText="1"/>
    </xf>
    <xf numFmtId="0" fontId="5" fillId="7" borderId="35" xfId="0" applyFont="1" applyFill="1" applyBorder="1" applyAlignment="1">
      <alignment horizontal="left" vertical="center" wrapText="1"/>
    </xf>
    <xf numFmtId="0" fontId="11" fillId="7" borderId="34" xfId="0" applyFont="1" applyFill="1" applyBorder="1" applyAlignment="1">
      <alignment horizontal="left" vertical="center"/>
    </xf>
    <xf numFmtId="0" fontId="11" fillId="7" borderId="35" xfId="0" applyFont="1" applyFill="1" applyBorder="1" applyAlignment="1">
      <alignment horizontal="left" vertical="center"/>
    </xf>
    <xf numFmtId="0" fontId="11" fillId="7" borderId="34" xfId="0" applyFont="1" applyFill="1" applyBorder="1" applyAlignment="1">
      <alignment horizontal="left" vertical="center" wrapText="1"/>
    </xf>
    <xf numFmtId="0" fontId="11" fillId="7" borderId="35" xfId="0" applyFont="1" applyFill="1" applyBorder="1" applyAlignment="1">
      <alignment horizontal="left" vertical="center" wrapText="1"/>
    </xf>
    <xf numFmtId="0" fontId="5" fillId="7" borderId="34" xfId="0" applyFont="1" applyFill="1" applyBorder="1" applyAlignment="1">
      <alignment horizontal="left" vertical="center"/>
    </xf>
    <xf numFmtId="0" fontId="5" fillId="7" borderId="35" xfId="0" applyFont="1" applyFill="1" applyBorder="1" applyAlignment="1">
      <alignment horizontal="left" vertical="center"/>
    </xf>
    <xf numFmtId="0" fontId="5" fillId="6" borderId="32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0" fillId="6" borderId="32" xfId="0" applyFont="1" applyFill="1" applyBorder="1" applyAlignment="1">
      <alignment horizontal="center" vertical="center"/>
    </xf>
    <xf numFmtId="0" fontId="10" fillId="6" borderId="33" xfId="0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left" vertical="center"/>
    </xf>
    <xf numFmtId="0" fontId="10" fillId="7" borderId="35" xfId="0" applyFont="1" applyFill="1" applyBorder="1" applyAlignment="1">
      <alignment horizontal="left" vertic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164" fontId="19" fillId="0" borderId="28" xfId="1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/>
    </xf>
    <xf numFmtId="0" fontId="10" fillId="6" borderId="35" xfId="0" applyFont="1" applyFill="1" applyBorder="1" applyAlignment="1">
      <alignment horizontal="center" vertical="center"/>
    </xf>
    <xf numFmtId="0" fontId="10" fillId="7" borderId="34" xfId="0" applyFont="1" applyFill="1" applyBorder="1" applyAlignment="1">
      <alignment horizontal="left" vertical="center" wrapText="1"/>
    </xf>
    <xf numFmtId="0" fontId="10" fillId="7" borderId="35" xfId="0" applyFont="1" applyFill="1" applyBorder="1" applyAlignment="1">
      <alignment horizontal="left" vertical="center" wrapText="1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27" fillId="7" borderId="34" xfId="0" applyFont="1" applyFill="1" applyBorder="1" applyAlignment="1">
      <alignment horizontal="center" vertical="center"/>
    </xf>
    <xf numFmtId="0" fontId="27" fillId="7" borderId="3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8" fillId="7" borderId="34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26" fillId="7" borderId="34" xfId="0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6" fillId="7" borderId="34" xfId="0" applyFont="1" applyFill="1" applyBorder="1" applyAlignment="1">
      <alignment horizontal="center" vertical="center" wrapText="1"/>
    </xf>
    <xf numFmtId="0" fontId="26" fillId="7" borderId="35" xfId="0" applyFont="1" applyFill="1" applyBorder="1" applyAlignment="1">
      <alignment horizontal="center" vertical="center" wrapText="1"/>
    </xf>
    <xf numFmtId="0" fontId="25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10" fillId="6" borderId="34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11" fillId="6" borderId="34" xfId="0" applyFont="1" applyFill="1" applyBorder="1" applyAlignment="1">
      <alignment horizontal="center" vertical="center" wrapText="1"/>
    </xf>
    <xf numFmtId="0" fontId="11" fillId="6" borderId="35" xfId="0" applyFont="1" applyFill="1" applyBorder="1" applyAlignment="1">
      <alignment horizontal="center" vertical="center" wrapText="1"/>
    </xf>
    <xf numFmtId="0" fontId="28" fillId="7" borderId="34" xfId="0" applyFont="1" applyFill="1" applyBorder="1" applyAlignment="1">
      <alignment horizontal="center" vertical="center" wrapText="1"/>
    </xf>
    <xf numFmtId="0" fontId="28" fillId="7" borderId="35" xfId="0" applyFont="1" applyFill="1" applyBorder="1" applyAlignment="1">
      <alignment horizontal="center" vertical="center" wrapText="1"/>
    </xf>
    <xf numFmtId="0" fontId="27" fillId="7" borderId="34" xfId="0" applyFont="1" applyFill="1" applyBorder="1" applyAlignment="1">
      <alignment horizontal="center" vertical="center" wrapText="1"/>
    </xf>
    <xf numFmtId="0" fontId="27" fillId="7" borderId="35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10" fillId="2" borderId="34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27" fillId="7" borderId="32" xfId="0" applyFont="1" applyFill="1" applyBorder="1" applyAlignment="1">
      <alignment horizontal="center" vertical="center"/>
    </xf>
    <xf numFmtId="0" fontId="27" fillId="7" borderId="33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32" xfId="0" applyFont="1" applyFill="1" applyBorder="1" applyAlignment="1">
      <alignment horizontal="center" vertical="center"/>
    </xf>
    <xf numFmtId="0" fontId="10" fillId="2" borderId="33" xfId="0" applyFont="1" applyFill="1" applyBorder="1" applyAlignment="1">
      <alignment horizontal="center" vertical="center"/>
    </xf>
    <xf numFmtId="0" fontId="10" fillId="2" borderId="34" xfId="0" applyFont="1" applyFill="1" applyBorder="1" applyAlignment="1">
      <alignment horizontal="center" vertical="center" wrapText="1"/>
    </xf>
    <xf numFmtId="0" fontId="10" fillId="2" borderId="35" xfId="0" applyFont="1" applyFill="1" applyBorder="1" applyAlignment="1">
      <alignment horizontal="center" vertical="center" wrapText="1"/>
    </xf>
    <xf numFmtId="0" fontId="26" fillId="2" borderId="34" xfId="0" applyFont="1" applyFill="1" applyBorder="1" applyAlignment="1">
      <alignment horizontal="center" vertical="center"/>
    </xf>
    <xf numFmtId="0" fontId="26" fillId="2" borderId="35" xfId="0" applyFont="1" applyFill="1" applyBorder="1" applyAlignment="1">
      <alignment horizontal="center" vertical="center"/>
    </xf>
    <xf numFmtId="0" fontId="37" fillId="7" borderId="34" xfId="0" applyFont="1" applyFill="1" applyBorder="1" applyAlignment="1">
      <alignment horizontal="center" vertical="center"/>
    </xf>
    <xf numFmtId="0" fontId="37" fillId="7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/>
    </xf>
    <xf numFmtId="0" fontId="36" fillId="0" borderId="1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6" fillId="0" borderId="16" xfId="0" applyFont="1" applyBorder="1" applyAlignment="1">
      <alignment horizontal="center"/>
    </xf>
    <xf numFmtId="0" fontId="37" fillId="6" borderId="34" xfId="0" applyFont="1" applyFill="1" applyBorder="1" applyAlignment="1">
      <alignment horizontal="center" vertical="center"/>
    </xf>
    <xf numFmtId="0" fontId="37" fillId="6" borderId="35" xfId="0" applyFont="1" applyFill="1" applyBorder="1" applyAlignment="1">
      <alignment horizontal="center" vertical="center"/>
    </xf>
    <xf numFmtId="0" fontId="37" fillId="7" borderId="34" xfId="0" applyFont="1" applyFill="1" applyBorder="1" applyAlignment="1">
      <alignment horizontal="center" vertical="center" wrapText="1"/>
    </xf>
    <xf numFmtId="0" fontId="37" fillId="7" borderId="35" xfId="0" applyFont="1" applyFill="1" applyBorder="1" applyAlignment="1">
      <alignment horizontal="center" vertical="center" wrapText="1"/>
    </xf>
    <xf numFmtId="0" fontId="37" fillId="6" borderId="34" xfId="0" applyFont="1" applyFill="1" applyBorder="1" applyAlignment="1">
      <alignment horizontal="center" vertical="center" wrapText="1"/>
    </xf>
    <xf numFmtId="0" fontId="37" fillId="6" borderId="35" xfId="0" applyFont="1" applyFill="1" applyBorder="1" applyAlignment="1">
      <alignment horizontal="center" vertical="center" wrapText="1"/>
    </xf>
    <xf numFmtId="0" fontId="37" fillId="6" borderId="32" xfId="0" applyFont="1" applyFill="1" applyBorder="1" applyAlignment="1">
      <alignment horizontal="center" vertical="center"/>
    </xf>
    <xf numFmtId="0" fontId="37" fillId="6" borderId="33" xfId="0" applyFont="1" applyFill="1" applyBorder="1" applyAlignment="1">
      <alignment horizontal="center" vertical="center"/>
    </xf>
    <xf numFmtId="0" fontId="37" fillId="7" borderId="32" xfId="0" applyFont="1" applyFill="1" applyBorder="1" applyAlignment="1">
      <alignment horizontal="center" vertical="center"/>
    </xf>
    <xf numFmtId="0" fontId="37" fillId="7" borderId="33" xfId="0" applyFont="1" applyFill="1" applyBorder="1" applyAlignment="1">
      <alignment horizontal="center" vertical="center"/>
    </xf>
    <xf numFmtId="0" fontId="37" fillId="6" borderId="32" xfId="0" applyFont="1" applyFill="1" applyBorder="1" applyAlignment="1">
      <alignment horizontal="center" vertical="center" wrapText="1"/>
    </xf>
    <xf numFmtId="0" fontId="37" fillId="6" borderId="33" xfId="0" applyFont="1" applyFill="1" applyBorder="1" applyAlignment="1">
      <alignment horizontal="center" vertical="center" wrapText="1"/>
    </xf>
    <xf numFmtId="0" fontId="37" fillId="6" borderId="34" xfId="5" applyFont="1" applyFill="1" applyBorder="1" applyAlignment="1">
      <alignment horizontal="center" vertical="center" wrapText="1"/>
    </xf>
    <xf numFmtId="0" fontId="37" fillId="6" borderId="35" xfId="5" applyFont="1" applyFill="1" applyBorder="1" applyAlignment="1">
      <alignment horizontal="center" vertical="center" wrapText="1"/>
    </xf>
    <xf numFmtId="0" fontId="37" fillId="6" borderId="32" xfId="5" applyFont="1" applyFill="1" applyBorder="1" applyAlignment="1">
      <alignment horizontal="center" vertical="center"/>
    </xf>
    <xf numFmtId="0" fontId="37" fillId="6" borderId="33" xfId="5" applyFont="1" applyFill="1" applyBorder="1" applyAlignment="1">
      <alignment horizontal="center" vertical="center"/>
    </xf>
    <xf numFmtId="0" fontId="37" fillId="6" borderId="34" xfId="5" applyFont="1" applyFill="1" applyBorder="1" applyAlignment="1">
      <alignment horizontal="center" vertical="center"/>
    </xf>
    <xf numFmtId="0" fontId="37" fillId="6" borderId="35" xfId="5" applyFont="1" applyFill="1" applyBorder="1" applyAlignment="1">
      <alignment horizontal="center" vertical="center"/>
    </xf>
    <xf numFmtId="0" fontId="37" fillId="7" borderId="32" xfId="5" applyFont="1" applyFill="1" applyBorder="1" applyAlignment="1">
      <alignment horizontal="center" vertical="center"/>
    </xf>
    <xf numFmtId="0" fontId="37" fillId="7" borderId="33" xfId="5" applyFont="1" applyFill="1" applyBorder="1" applyAlignment="1">
      <alignment horizontal="center" vertical="center"/>
    </xf>
    <xf numFmtId="0" fontId="37" fillId="6" borderId="32" xfId="5" applyFont="1" applyFill="1" applyBorder="1" applyAlignment="1">
      <alignment horizontal="center" vertical="center" wrapText="1"/>
    </xf>
    <xf numFmtId="0" fontId="37" fillId="6" borderId="33" xfId="5" applyFont="1" applyFill="1" applyBorder="1" applyAlignment="1">
      <alignment horizontal="center" vertical="center" wrapText="1"/>
    </xf>
    <xf numFmtId="0" fontId="37" fillId="7" borderId="34" xfId="5" applyFont="1" applyFill="1" applyBorder="1" applyAlignment="1">
      <alignment horizontal="center" vertical="center" wrapText="1"/>
    </xf>
    <xf numFmtId="0" fontId="37" fillId="7" borderId="35" xfId="5" applyFont="1" applyFill="1" applyBorder="1" applyAlignment="1">
      <alignment horizontal="center" vertical="center" wrapText="1"/>
    </xf>
    <xf numFmtId="0" fontId="25" fillId="0" borderId="5" xfId="5" applyFont="1" applyBorder="1" applyAlignment="1">
      <alignment horizontal="center"/>
    </xf>
    <xf numFmtId="0" fontId="25" fillId="0" borderId="6" xfId="5" applyFont="1" applyBorder="1" applyAlignment="1">
      <alignment horizontal="center"/>
    </xf>
    <xf numFmtId="0" fontId="25" fillId="0" borderId="16" xfId="5" applyFont="1" applyBorder="1" applyAlignment="1">
      <alignment horizontal="center"/>
    </xf>
    <xf numFmtId="0" fontId="25" fillId="0" borderId="5" xfId="5" applyFont="1" applyBorder="1" applyAlignment="1">
      <alignment horizontal="center" vertical="center"/>
    </xf>
    <xf numFmtId="0" fontId="25" fillId="0" borderId="6" xfId="5" applyFont="1" applyBorder="1" applyAlignment="1">
      <alignment horizontal="center" vertical="center"/>
    </xf>
    <xf numFmtId="0" fontId="25" fillId="0" borderId="16" xfId="5" applyFont="1" applyBorder="1" applyAlignment="1">
      <alignment horizontal="center" vertical="center"/>
    </xf>
    <xf numFmtId="0" fontId="37" fillId="7" borderId="34" xfId="5" applyFont="1" applyFill="1" applyBorder="1" applyAlignment="1">
      <alignment horizontal="center" vertical="center"/>
    </xf>
    <xf numFmtId="0" fontId="37" fillId="7" borderId="35" xfId="5" applyFont="1" applyFill="1" applyBorder="1" applyAlignment="1">
      <alignment horizontal="center" vertical="center"/>
    </xf>
    <xf numFmtId="0" fontId="36" fillId="0" borderId="5" xfId="5" applyFont="1" applyBorder="1" applyAlignment="1">
      <alignment horizontal="center" vertical="center"/>
    </xf>
    <xf numFmtId="0" fontId="36" fillId="0" borderId="6" xfId="5" applyFont="1" applyBorder="1" applyAlignment="1">
      <alignment horizontal="center" vertical="center"/>
    </xf>
    <xf numFmtId="0" fontId="36" fillId="0" borderId="16" xfId="5" applyFont="1" applyBorder="1" applyAlignment="1">
      <alignment horizontal="center" vertical="center"/>
    </xf>
    <xf numFmtId="0" fontId="36" fillId="0" borderId="5" xfId="5" applyFont="1" applyBorder="1" applyAlignment="1">
      <alignment horizontal="center"/>
    </xf>
    <xf numFmtId="0" fontId="36" fillId="0" borderId="6" xfId="5" applyFont="1" applyBorder="1" applyAlignment="1">
      <alignment horizontal="center"/>
    </xf>
    <xf numFmtId="0" fontId="36" fillId="0" borderId="16" xfId="5" applyFont="1" applyBorder="1" applyAlignment="1">
      <alignment horizontal="center"/>
    </xf>
    <xf numFmtId="0" fontId="48" fillId="0" borderId="5" xfId="5" applyFont="1" applyBorder="1" applyAlignment="1">
      <alignment horizontal="center" vertical="center"/>
    </xf>
    <xf numFmtId="0" fontId="48" fillId="0" borderId="6" xfId="5" applyFont="1" applyBorder="1" applyAlignment="1">
      <alignment horizontal="center" vertical="center"/>
    </xf>
    <xf numFmtId="0" fontId="48" fillId="0" borderId="16" xfId="5" applyFont="1" applyBorder="1" applyAlignment="1">
      <alignment horizontal="center" vertical="center"/>
    </xf>
    <xf numFmtId="0" fontId="49" fillId="0" borderId="5" xfId="5" applyFont="1" applyBorder="1" applyAlignment="1">
      <alignment horizontal="center"/>
    </xf>
    <xf numFmtId="0" fontId="49" fillId="0" borderId="6" xfId="5" applyFont="1" applyBorder="1" applyAlignment="1">
      <alignment horizontal="center"/>
    </xf>
    <xf numFmtId="0" fontId="49" fillId="0" borderId="16" xfId="5" applyFont="1" applyBorder="1" applyAlignment="1">
      <alignment horizontal="center"/>
    </xf>
    <xf numFmtId="0" fontId="37" fillId="6" borderId="25" xfId="5" applyFont="1" applyFill="1" applyBorder="1" applyAlignment="1">
      <alignment horizontal="center" vertical="center" wrapText="1"/>
    </xf>
    <xf numFmtId="0" fontId="37" fillId="6" borderId="36" xfId="5" applyFont="1" applyFill="1" applyBorder="1" applyAlignment="1">
      <alignment horizontal="center" vertical="center" wrapText="1"/>
    </xf>
    <xf numFmtId="0" fontId="37" fillId="6" borderId="26" xfId="5" applyFont="1" applyFill="1" applyBorder="1" applyAlignment="1">
      <alignment horizontal="center" vertical="center"/>
    </xf>
    <xf numFmtId="0" fontId="37" fillId="6" borderId="8" xfId="5" applyFont="1" applyFill="1" applyBorder="1" applyAlignment="1">
      <alignment horizontal="center" vertical="center"/>
    </xf>
    <xf numFmtId="0" fontId="37" fillId="7" borderId="26" xfId="5" applyFont="1" applyFill="1" applyBorder="1" applyAlignment="1">
      <alignment horizontal="center" vertical="center"/>
    </xf>
    <xf numFmtId="0" fontId="37" fillId="7" borderId="8" xfId="5" applyFont="1" applyFill="1" applyBorder="1" applyAlignment="1">
      <alignment horizontal="center" vertical="center"/>
    </xf>
    <xf numFmtId="0" fontId="37" fillId="7" borderId="26" xfId="5" applyFont="1" applyFill="1" applyBorder="1" applyAlignment="1">
      <alignment horizontal="center" vertical="center" wrapText="1"/>
    </xf>
    <xf numFmtId="0" fontId="37" fillId="7" borderId="8" xfId="5" applyFont="1" applyFill="1" applyBorder="1" applyAlignment="1">
      <alignment horizontal="center" vertical="center" wrapText="1"/>
    </xf>
    <xf numFmtId="10" fontId="70" fillId="0" borderId="9" xfId="8" applyNumberFormat="1" applyFont="1" applyFill="1" applyBorder="1" applyAlignment="1">
      <alignment horizontal="center" vertical="center" wrapText="1"/>
    </xf>
    <xf numFmtId="0" fontId="50" fillId="0" borderId="5" xfId="5" applyFont="1" applyBorder="1" applyAlignment="1">
      <alignment horizontal="center"/>
    </xf>
    <xf numFmtId="0" fontId="50" fillId="0" borderId="6" xfId="5" applyFont="1" applyBorder="1" applyAlignment="1">
      <alignment horizontal="center"/>
    </xf>
    <xf numFmtId="0" fontId="50" fillId="0" borderId="16" xfId="5" applyFont="1" applyBorder="1" applyAlignment="1">
      <alignment horizontal="center"/>
    </xf>
    <xf numFmtId="0" fontId="50" fillId="0" borderId="5" xfId="5" applyFont="1" applyBorder="1" applyAlignment="1">
      <alignment horizontal="center" vertical="center"/>
    </xf>
    <xf numFmtId="0" fontId="50" fillId="0" borderId="6" xfId="5" applyFont="1" applyBorder="1" applyAlignment="1">
      <alignment horizontal="center" vertical="center"/>
    </xf>
    <xf numFmtId="0" fontId="50" fillId="0" borderId="16" xfId="5" applyFont="1" applyBorder="1" applyAlignment="1">
      <alignment horizontal="center" vertical="center"/>
    </xf>
    <xf numFmtId="0" fontId="37" fillId="6" borderId="26" xfId="5" applyFont="1" applyFill="1" applyBorder="1" applyAlignment="1">
      <alignment horizontal="center" vertical="center" wrapText="1"/>
    </xf>
    <xf numFmtId="0" fontId="37" fillId="6" borderId="8" xfId="5" applyFont="1" applyFill="1" applyBorder="1" applyAlignment="1">
      <alignment horizontal="center" vertical="center" wrapText="1"/>
    </xf>
    <xf numFmtId="0" fontId="37" fillId="6" borderId="18" xfId="5" applyFont="1" applyFill="1" applyBorder="1" applyAlignment="1">
      <alignment horizontal="center" vertical="center"/>
    </xf>
    <xf numFmtId="0" fontId="37" fillId="6" borderId="22" xfId="5" applyFont="1" applyFill="1" applyBorder="1" applyAlignment="1">
      <alignment horizontal="center" vertical="center"/>
    </xf>
    <xf numFmtId="10" fontId="73" fillId="0" borderId="28" xfId="8" applyNumberFormat="1" applyFont="1" applyFill="1" applyBorder="1" applyAlignment="1">
      <alignment horizontal="left"/>
    </xf>
    <xf numFmtId="10" fontId="74" fillId="0" borderId="28" xfId="8" applyNumberFormat="1" applyFont="1" applyFill="1" applyBorder="1" applyAlignment="1">
      <alignment horizontal="left"/>
    </xf>
    <xf numFmtId="0" fontId="15" fillId="0" borderId="0" xfId="5" applyFont="1" applyAlignment="1">
      <alignment horizontal="left"/>
    </xf>
    <xf numFmtId="0" fontId="37" fillId="9" borderId="34" xfId="5" applyFont="1" applyFill="1" applyBorder="1" applyAlignment="1">
      <alignment horizontal="center" vertical="center"/>
    </xf>
    <xf numFmtId="0" fontId="37" fillId="9" borderId="35" xfId="5" applyFont="1" applyFill="1" applyBorder="1" applyAlignment="1">
      <alignment horizontal="center" vertical="center"/>
    </xf>
    <xf numFmtId="0" fontId="37" fillId="9" borderId="32" xfId="5" applyFont="1" applyFill="1" applyBorder="1" applyAlignment="1">
      <alignment horizontal="center" vertical="center" wrapText="1"/>
    </xf>
    <xf numFmtId="0" fontId="37" fillId="9" borderId="33" xfId="5" applyFont="1" applyFill="1" applyBorder="1" applyAlignment="1">
      <alignment horizontal="center" vertical="center" wrapText="1"/>
    </xf>
    <xf numFmtId="0" fontId="59" fillId="7" borderId="34" xfId="5" applyFont="1" applyFill="1" applyBorder="1" applyAlignment="1">
      <alignment horizontal="center" vertical="center" wrapText="1"/>
    </xf>
    <xf numFmtId="0" fontId="59" fillId="7" borderId="35" xfId="5" applyFont="1" applyFill="1" applyBorder="1" applyAlignment="1">
      <alignment horizontal="center" vertical="center" wrapText="1"/>
    </xf>
    <xf numFmtId="0" fontId="57" fillId="6" borderId="32" xfId="5" applyFont="1" applyFill="1" applyBorder="1" applyAlignment="1">
      <alignment horizontal="center" vertical="center"/>
    </xf>
    <xf numFmtId="0" fontId="57" fillId="6" borderId="33" xfId="5" applyFont="1" applyFill="1" applyBorder="1" applyAlignment="1">
      <alignment horizontal="center" vertical="center"/>
    </xf>
    <xf numFmtId="0" fontId="57" fillId="6" borderId="32" xfId="5" applyFont="1" applyFill="1" applyBorder="1" applyAlignment="1">
      <alignment horizontal="center" vertical="center" wrapText="1"/>
    </xf>
    <xf numFmtId="0" fontId="57" fillId="6" borderId="33" xfId="5" applyFont="1" applyFill="1" applyBorder="1" applyAlignment="1">
      <alignment horizontal="center" vertical="center" wrapText="1"/>
    </xf>
    <xf numFmtId="0" fontId="57" fillId="6" borderId="34" xfId="5" applyFont="1" applyFill="1" applyBorder="1" applyAlignment="1">
      <alignment horizontal="center" vertical="center" wrapText="1"/>
    </xf>
    <xf numFmtId="0" fontId="57" fillId="6" borderId="35" xfId="5" applyFont="1" applyFill="1" applyBorder="1" applyAlignment="1">
      <alignment horizontal="center" vertical="center" wrapText="1"/>
    </xf>
    <xf numFmtId="0" fontId="56" fillId="0" borderId="5" xfId="5" applyFont="1" applyBorder="1" applyAlignment="1">
      <alignment horizontal="center"/>
    </xf>
    <xf numFmtId="0" fontId="56" fillId="0" borderId="6" xfId="5" applyFont="1" applyBorder="1" applyAlignment="1">
      <alignment horizontal="center"/>
    </xf>
    <xf numFmtId="0" fontId="56" fillId="0" borderId="16" xfId="5" applyFont="1" applyBorder="1" applyAlignment="1">
      <alignment horizontal="center"/>
    </xf>
    <xf numFmtId="0" fontId="57" fillId="6" borderId="18" xfId="5" applyFont="1" applyFill="1" applyBorder="1" applyAlignment="1">
      <alignment horizontal="center" vertical="center"/>
    </xf>
    <xf numFmtId="0" fontId="57" fillId="6" borderId="22" xfId="5" applyFont="1" applyFill="1" applyBorder="1" applyAlignment="1">
      <alignment horizontal="center" vertical="center"/>
    </xf>
    <xf numFmtId="0" fontId="57" fillId="6" borderId="26" xfId="5" applyFont="1" applyFill="1" applyBorder="1" applyAlignment="1">
      <alignment horizontal="center" vertical="center"/>
    </xf>
    <xf numFmtId="0" fontId="57" fillId="6" borderId="8" xfId="5" applyFont="1" applyFill="1" applyBorder="1" applyAlignment="1">
      <alignment horizontal="center" vertical="center"/>
    </xf>
    <xf numFmtId="0" fontId="56" fillId="0" borderId="5" xfId="5" applyFont="1" applyBorder="1" applyAlignment="1">
      <alignment horizontal="center" vertical="center"/>
    </xf>
    <xf numFmtId="0" fontId="56" fillId="0" borderId="6" xfId="5" applyFont="1" applyBorder="1" applyAlignment="1">
      <alignment horizontal="center" vertical="center"/>
    </xf>
    <xf numFmtId="0" fontId="56" fillId="0" borderId="16" xfId="5" applyFont="1" applyBorder="1" applyAlignment="1">
      <alignment horizontal="center" vertical="center"/>
    </xf>
    <xf numFmtId="0" fontId="57" fillId="6" borderId="34" xfId="5" applyFont="1" applyFill="1" applyBorder="1" applyAlignment="1">
      <alignment horizontal="center" vertical="center"/>
    </xf>
    <xf numFmtId="0" fontId="57" fillId="6" borderId="35" xfId="5" applyFont="1" applyFill="1" applyBorder="1" applyAlignment="1">
      <alignment horizontal="center" vertical="center"/>
    </xf>
    <xf numFmtId="0" fontId="57" fillId="6" borderId="26" xfId="5" applyFont="1" applyFill="1" applyBorder="1" applyAlignment="1">
      <alignment horizontal="center" vertical="center" wrapText="1"/>
    </xf>
    <xf numFmtId="0" fontId="57" fillId="6" borderId="8" xfId="5" applyFont="1" applyFill="1" applyBorder="1" applyAlignment="1">
      <alignment horizontal="center" vertical="center" wrapText="1"/>
    </xf>
    <xf numFmtId="0" fontId="59" fillId="7" borderId="25" xfId="5" applyFont="1" applyFill="1" applyBorder="1" applyAlignment="1">
      <alignment horizontal="center" vertical="center" wrapText="1"/>
    </xf>
    <xf numFmtId="0" fontId="59" fillId="7" borderId="36" xfId="5" applyFont="1" applyFill="1" applyBorder="1" applyAlignment="1">
      <alignment horizontal="center" vertical="center" wrapText="1"/>
    </xf>
    <xf numFmtId="0" fontId="59" fillId="7" borderId="26" xfId="5" applyFont="1" applyFill="1" applyBorder="1" applyAlignment="1">
      <alignment horizontal="center" vertical="center" wrapText="1"/>
    </xf>
    <xf numFmtId="0" fontId="59" fillId="7" borderId="8" xfId="5" applyFont="1" applyFill="1" applyBorder="1" applyAlignment="1">
      <alignment horizontal="center" vertical="center" wrapText="1"/>
    </xf>
    <xf numFmtId="0" fontId="57" fillId="6" borderId="25" xfId="5" applyFont="1" applyFill="1" applyBorder="1" applyAlignment="1">
      <alignment horizontal="center" vertical="center" wrapText="1"/>
    </xf>
    <xf numFmtId="0" fontId="57" fillId="6" borderId="36" xfId="5" applyFont="1" applyFill="1" applyBorder="1" applyAlignment="1">
      <alignment horizontal="center" vertical="center" wrapText="1"/>
    </xf>
    <xf numFmtId="0" fontId="59" fillId="7" borderId="26" xfId="5" applyFont="1" applyFill="1" applyBorder="1" applyAlignment="1">
      <alignment horizontal="center" vertical="center"/>
    </xf>
    <xf numFmtId="0" fontId="59" fillId="7" borderId="8" xfId="5" applyFont="1" applyFill="1" applyBorder="1" applyAlignment="1">
      <alignment horizontal="center" vertical="center"/>
    </xf>
    <xf numFmtId="0" fontId="57" fillId="7" borderId="26" xfId="5" applyFont="1" applyFill="1" applyBorder="1" applyAlignment="1">
      <alignment horizontal="center" vertical="center"/>
    </xf>
    <xf numFmtId="0" fontId="57" fillId="7" borderId="8" xfId="5" applyFont="1" applyFill="1" applyBorder="1" applyAlignment="1">
      <alignment horizontal="center" vertical="center"/>
    </xf>
    <xf numFmtId="0" fontId="55" fillId="0" borderId="5" xfId="5" applyFont="1" applyBorder="1" applyAlignment="1">
      <alignment horizontal="center" vertical="center"/>
    </xf>
    <xf numFmtId="0" fontId="55" fillId="0" borderId="6" xfId="5" applyFont="1" applyBorder="1" applyAlignment="1">
      <alignment horizontal="center" vertical="center"/>
    </xf>
    <xf numFmtId="0" fontId="55" fillId="0" borderId="16" xfId="5" applyFont="1" applyBorder="1" applyAlignment="1">
      <alignment horizontal="center" vertical="center"/>
    </xf>
    <xf numFmtId="0" fontId="70" fillId="11" borderId="6" xfId="5" applyFont="1" applyFill="1" applyBorder="1" applyAlignment="1">
      <alignment horizontal="center" vertical="center"/>
    </xf>
    <xf numFmtId="0" fontId="62" fillId="0" borderId="8" xfId="5" applyFont="1" applyBorder="1" applyAlignment="1">
      <alignment horizontal="center" vertical="center"/>
    </xf>
    <xf numFmtId="0" fontId="62" fillId="0" borderId="9" xfId="5" applyFont="1" applyBorder="1" applyAlignment="1">
      <alignment horizontal="center" vertical="center"/>
    </xf>
    <xf numFmtId="0" fontId="57" fillId="6" borderId="32" xfId="0" applyFont="1" applyFill="1" applyBorder="1" applyAlignment="1">
      <alignment horizontal="center" vertical="center"/>
    </xf>
    <xf numFmtId="0" fontId="57" fillId="6" borderId="33" xfId="0" applyFont="1" applyFill="1" applyBorder="1" applyAlignment="1">
      <alignment horizontal="center" vertical="center"/>
    </xf>
    <xf numFmtId="0" fontId="57" fillId="6" borderId="32" xfId="0" applyFont="1" applyFill="1" applyBorder="1" applyAlignment="1">
      <alignment horizontal="center" vertical="center" wrapText="1"/>
    </xf>
    <xf numFmtId="0" fontId="57" fillId="6" borderId="33" xfId="0" applyFont="1" applyFill="1" applyBorder="1" applyAlignment="1">
      <alignment horizontal="center" vertical="center" wrapText="1"/>
    </xf>
    <xf numFmtId="0" fontId="59" fillId="7" borderId="34" xfId="0" applyFont="1" applyFill="1" applyBorder="1" applyAlignment="1">
      <alignment horizontal="center" vertical="center" wrapText="1"/>
    </xf>
    <xf numFmtId="0" fontId="59" fillId="7" borderId="35" xfId="0" applyFont="1" applyFill="1" applyBorder="1" applyAlignment="1">
      <alignment horizontal="center" vertical="center" wrapText="1"/>
    </xf>
    <xf numFmtId="0" fontId="57" fillId="6" borderId="34" xfId="0" applyFont="1" applyFill="1" applyBorder="1" applyAlignment="1">
      <alignment horizontal="center" vertical="center" wrapText="1"/>
    </xf>
    <xf numFmtId="0" fontId="57" fillId="6" borderId="35" xfId="0" applyFont="1" applyFill="1" applyBorder="1" applyAlignment="1">
      <alignment horizontal="center" vertical="center" wrapText="1"/>
    </xf>
    <xf numFmtId="0" fontId="56" fillId="0" borderId="5" xfId="0" applyFont="1" applyBorder="1" applyAlignment="1">
      <alignment horizontal="center"/>
    </xf>
    <xf numFmtId="0" fontId="56" fillId="0" borderId="6" xfId="0" applyFont="1" applyBorder="1" applyAlignment="1">
      <alignment horizontal="center"/>
    </xf>
    <xf numFmtId="0" fontId="56" fillId="0" borderId="16" xfId="0" applyFont="1" applyBorder="1" applyAlignment="1">
      <alignment horizontal="center"/>
    </xf>
    <xf numFmtId="0" fontId="57" fillId="6" borderId="18" xfId="0" applyFont="1" applyFill="1" applyBorder="1" applyAlignment="1">
      <alignment horizontal="center" vertical="center"/>
    </xf>
    <xf numFmtId="0" fontId="57" fillId="6" borderId="22" xfId="0" applyFont="1" applyFill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6" fillId="0" borderId="6" xfId="0" applyFont="1" applyBorder="1" applyAlignment="1">
      <alignment horizontal="center" vertical="center"/>
    </xf>
    <xf numFmtId="0" fontId="56" fillId="0" borderId="16" xfId="0" applyFont="1" applyBorder="1" applyAlignment="1">
      <alignment horizontal="center" vertical="center"/>
    </xf>
    <xf numFmtId="0" fontId="57" fillId="6" borderId="34" xfId="0" applyFont="1" applyFill="1" applyBorder="1" applyAlignment="1">
      <alignment horizontal="center" vertical="center"/>
    </xf>
    <xf numFmtId="0" fontId="57" fillId="6" borderId="35" xfId="0" applyFont="1" applyFill="1" applyBorder="1" applyAlignment="1">
      <alignment horizontal="center" vertical="center"/>
    </xf>
    <xf numFmtId="0" fontId="57" fillId="6" borderId="26" xfId="0" applyFont="1" applyFill="1" applyBorder="1" applyAlignment="1">
      <alignment horizontal="center" vertical="center" wrapText="1"/>
    </xf>
    <xf numFmtId="0" fontId="57" fillId="6" borderId="8" xfId="0" applyFont="1" applyFill="1" applyBorder="1" applyAlignment="1">
      <alignment horizontal="center" vertical="center" wrapText="1"/>
    </xf>
    <xf numFmtId="0" fontId="57" fillId="6" borderId="26" xfId="0" applyFont="1" applyFill="1" applyBorder="1" applyAlignment="1">
      <alignment horizontal="center" vertical="center"/>
    </xf>
    <xf numFmtId="0" fontId="57" fillId="6" borderId="8" xfId="0" applyFont="1" applyFill="1" applyBorder="1" applyAlignment="1">
      <alignment horizontal="center" vertical="center"/>
    </xf>
    <xf numFmtId="0" fontId="59" fillId="7" borderId="25" xfId="0" applyFont="1" applyFill="1" applyBorder="1" applyAlignment="1">
      <alignment horizontal="center" vertical="center" wrapText="1"/>
    </xf>
    <xf numFmtId="0" fontId="59" fillId="7" borderId="36" xfId="0" applyFont="1" applyFill="1" applyBorder="1" applyAlignment="1">
      <alignment horizontal="center" vertical="center" wrapText="1"/>
    </xf>
    <xf numFmtId="0" fontId="59" fillId="7" borderId="26" xfId="0" applyFont="1" applyFill="1" applyBorder="1" applyAlignment="1">
      <alignment horizontal="center" vertical="center" wrapText="1"/>
    </xf>
    <xf numFmtId="0" fontId="59" fillId="7" borderId="8" xfId="0" applyFont="1" applyFill="1" applyBorder="1" applyAlignment="1">
      <alignment horizontal="center" vertical="center" wrapText="1"/>
    </xf>
    <xf numFmtId="164" fontId="75" fillId="0" borderId="6" xfId="4" applyNumberFormat="1" applyFont="1" applyFill="1" applyBorder="1" applyAlignment="1">
      <alignment horizontal="center" vertical="center" wrapText="1"/>
    </xf>
    <xf numFmtId="0" fontId="57" fillId="7" borderId="26" xfId="0" applyFont="1" applyFill="1" applyBorder="1" applyAlignment="1">
      <alignment horizontal="center" vertical="center"/>
    </xf>
    <xf numFmtId="0" fontId="57" fillId="7" borderId="8" xfId="0" applyFont="1" applyFill="1" applyBorder="1" applyAlignment="1">
      <alignment horizontal="center" vertical="center"/>
    </xf>
    <xf numFmtId="0" fontId="57" fillId="6" borderId="25" xfId="0" applyFont="1" applyFill="1" applyBorder="1" applyAlignment="1">
      <alignment horizontal="center" vertical="center" wrapText="1"/>
    </xf>
    <xf numFmtId="0" fontId="57" fillId="6" borderId="36" xfId="0" applyFont="1" applyFill="1" applyBorder="1" applyAlignment="1">
      <alignment horizontal="center" vertical="center" wrapText="1"/>
    </xf>
    <xf numFmtId="0" fontId="59" fillId="7" borderId="26" xfId="0" applyFont="1" applyFill="1" applyBorder="1" applyAlignment="1">
      <alignment horizontal="center" vertical="center"/>
    </xf>
    <xf numFmtId="0" fontId="59" fillId="7" borderId="8" xfId="0" applyFont="1" applyFill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0" fontId="62" fillId="0" borderId="9" xfId="0" applyFont="1" applyBorder="1" applyAlignment="1">
      <alignment horizontal="center" vertical="center"/>
    </xf>
    <xf numFmtId="0" fontId="82" fillId="7" borderId="26" xfId="0" applyFont="1" applyFill="1" applyBorder="1" applyAlignment="1">
      <alignment horizontal="center" vertical="center"/>
    </xf>
    <xf numFmtId="0" fontId="82" fillId="7" borderId="8" xfId="0" applyFont="1" applyFill="1" applyBorder="1" applyAlignment="1">
      <alignment horizontal="center" vertical="center"/>
    </xf>
    <xf numFmtId="0" fontId="82" fillId="15" borderId="25" xfId="0" applyFont="1" applyFill="1" applyBorder="1" applyAlignment="1">
      <alignment horizontal="center" vertical="center" wrapText="1"/>
    </xf>
    <xf numFmtId="0" fontId="82" fillId="15" borderId="36" xfId="0" applyFont="1" applyFill="1" applyBorder="1" applyAlignment="1">
      <alignment horizontal="center" vertical="center" wrapText="1"/>
    </xf>
    <xf numFmtId="0" fontId="82" fillId="15" borderId="26" xfId="0" applyFont="1" applyFill="1" applyBorder="1" applyAlignment="1">
      <alignment horizontal="center" vertical="center"/>
    </xf>
    <xf numFmtId="0" fontId="82" fillId="15" borderId="8" xfId="0" applyFont="1" applyFill="1" applyBorder="1" applyAlignment="1">
      <alignment horizontal="center" vertical="center"/>
    </xf>
    <xf numFmtId="0" fontId="84" fillId="7" borderId="25" xfId="0" applyFont="1" applyFill="1" applyBorder="1" applyAlignment="1">
      <alignment horizontal="center" vertical="center" wrapText="1"/>
    </xf>
    <xf numFmtId="0" fontId="84" fillId="7" borderId="36" xfId="0" applyFont="1" applyFill="1" applyBorder="1" applyAlignment="1">
      <alignment horizontal="center" vertical="center" wrapText="1"/>
    </xf>
    <xf numFmtId="0" fontId="84" fillId="7" borderId="26" xfId="0" applyFont="1" applyFill="1" applyBorder="1" applyAlignment="1">
      <alignment horizontal="center" vertical="center" wrapText="1"/>
    </xf>
    <xf numFmtId="0" fontId="84" fillId="7" borderId="8" xfId="0" applyFont="1" applyFill="1" applyBorder="1" applyAlignment="1">
      <alignment horizontal="center" vertical="center" wrapText="1"/>
    </xf>
    <xf numFmtId="0" fontId="82" fillId="15" borderId="26" xfId="0" applyFont="1" applyFill="1" applyBorder="1" applyAlignment="1">
      <alignment horizontal="center" vertical="center" wrapText="1"/>
    </xf>
    <xf numFmtId="0" fontId="82" fillId="15" borderId="8" xfId="0" applyFont="1" applyFill="1" applyBorder="1" applyAlignment="1">
      <alignment horizontal="center" vertical="center" wrapText="1"/>
    </xf>
    <xf numFmtId="0" fontId="82" fillId="7" borderId="26" xfId="0" applyFont="1" applyFill="1" applyBorder="1" applyAlignment="1">
      <alignment horizontal="center" vertical="center" wrapText="1"/>
    </xf>
    <xf numFmtId="0" fontId="82" fillId="7" borderId="8" xfId="0" applyFont="1" applyFill="1" applyBorder="1" applyAlignment="1">
      <alignment horizontal="center" vertical="center" wrapText="1"/>
    </xf>
    <xf numFmtId="0" fontId="82" fillId="15" borderId="18" xfId="0" applyFont="1" applyFill="1" applyBorder="1" applyAlignment="1">
      <alignment horizontal="center" vertical="center" wrapText="1"/>
    </xf>
    <xf numFmtId="0" fontId="82" fillId="15" borderId="22" xfId="0" applyFont="1" applyFill="1" applyBorder="1" applyAlignment="1">
      <alignment horizontal="center" vertical="center" wrapText="1"/>
    </xf>
    <xf numFmtId="0" fontId="84" fillId="7" borderId="34" xfId="0" applyFont="1" applyFill="1" applyBorder="1" applyAlignment="1">
      <alignment horizontal="center" vertical="center" wrapText="1"/>
    </xf>
    <xf numFmtId="0" fontId="84" fillId="7" borderId="35" xfId="0" applyFont="1" applyFill="1" applyBorder="1" applyAlignment="1">
      <alignment horizontal="center" vertical="center" wrapText="1"/>
    </xf>
    <xf numFmtId="0" fontId="82" fillId="15" borderId="18" xfId="0" applyFont="1" applyFill="1" applyBorder="1" applyAlignment="1">
      <alignment horizontal="center" vertical="center"/>
    </xf>
    <xf numFmtId="0" fontId="82" fillId="15" borderId="22" xfId="0" applyFont="1" applyFill="1" applyBorder="1" applyAlignment="1">
      <alignment horizontal="center" vertical="center"/>
    </xf>
    <xf numFmtId="0" fontId="82" fillId="15" borderId="32" xfId="0" applyFont="1" applyFill="1" applyBorder="1" applyAlignment="1">
      <alignment horizontal="center" vertical="center"/>
    </xf>
    <xf numFmtId="0" fontId="82" fillId="15" borderId="33" xfId="0" applyFont="1" applyFill="1" applyBorder="1" applyAlignment="1">
      <alignment horizontal="center" vertical="center"/>
    </xf>
    <xf numFmtId="0" fontId="82" fillId="15" borderId="34" xfId="0" applyFont="1" applyFill="1" applyBorder="1" applyAlignment="1">
      <alignment horizontal="center" vertical="center" wrapText="1"/>
    </xf>
    <xf numFmtId="0" fontId="82" fillId="15" borderId="35" xfId="0" applyFont="1" applyFill="1" applyBorder="1" applyAlignment="1">
      <alignment horizontal="center" vertical="center" wrapText="1"/>
    </xf>
    <xf numFmtId="0" fontId="82" fillId="15" borderId="32" xfId="0" applyFont="1" applyFill="1" applyBorder="1" applyAlignment="1">
      <alignment horizontal="center" vertical="center" wrapText="1"/>
    </xf>
    <xf numFmtId="0" fontId="82" fillId="15" borderId="33" xfId="0" applyFont="1" applyFill="1" applyBorder="1" applyAlignment="1">
      <alignment horizontal="center" vertical="center" wrapText="1"/>
    </xf>
    <xf numFmtId="0" fontId="82" fillId="7" borderId="26" xfId="10" applyFont="1" applyFill="1" applyBorder="1" applyAlignment="1">
      <alignment horizontal="center" vertical="center"/>
    </xf>
    <xf numFmtId="0" fontId="82" fillId="7" borderId="8" xfId="10" applyFont="1" applyFill="1" applyBorder="1" applyAlignment="1">
      <alignment horizontal="center" vertical="center"/>
    </xf>
    <xf numFmtId="0" fontId="62" fillId="0" borderId="8" xfId="10" applyFont="1" applyBorder="1" applyAlignment="1">
      <alignment horizontal="center" vertical="center"/>
    </xf>
    <xf numFmtId="0" fontId="62" fillId="0" borderId="9" xfId="10" applyFont="1" applyBorder="1" applyAlignment="1">
      <alignment horizontal="center" vertical="center"/>
    </xf>
    <xf numFmtId="0" fontId="55" fillId="0" borderId="5" xfId="10" applyFont="1" applyBorder="1" applyAlignment="1">
      <alignment horizontal="center"/>
    </xf>
    <xf numFmtId="0" fontId="55" fillId="0" borderId="6" xfId="10" applyFont="1" applyBorder="1" applyAlignment="1">
      <alignment horizontal="center"/>
    </xf>
    <xf numFmtId="0" fontId="55" fillId="0" borderId="16" xfId="10" applyFont="1" applyBorder="1" applyAlignment="1">
      <alignment horizontal="center"/>
    </xf>
    <xf numFmtId="0" fontId="82" fillId="15" borderId="25" xfId="10" applyFont="1" applyFill="1" applyBorder="1" applyAlignment="1">
      <alignment horizontal="center" vertical="center" wrapText="1"/>
    </xf>
    <xf numFmtId="0" fontId="82" fillId="15" borderId="36" xfId="10" applyFont="1" applyFill="1" applyBorder="1" applyAlignment="1">
      <alignment horizontal="center" vertical="center" wrapText="1"/>
    </xf>
    <xf numFmtId="0" fontId="82" fillId="15" borderId="26" xfId="10" applyFont="1" applyFill="1" applyBorder="1" applyAlignment="1">
      <alignment horizontal="center" vertical="center"/>
    </xf>
    <xf numFmtId="0" fontId="82" fillId="15" borderId="8" xfId="10" applyFont="1" applyFill="1" applyBorder="1" applyAlignment="1">
      <alignment horizontal="center" vertical="center"/>
    </xf>
    <xf numFmtId="0" fontId="84" fillId="7" borderId="25" xfId="10" applyFont="1" applyFill="1" applyBorder="1" applyAlignment="1">
      <alignment horizontal="center" vertical="center" wrapText="1"/>
    </xf>
    <xf numFmtId="0" fontId="84" fillId="7" borderId="36" xfId="10" applyFont="1" applyFill="1" applyBorder="1" applyAlignment="1">
      <alignment horizontal="center" vertical="center" wrapText="1"/>
    </xf>
    <xf numFmtId="0" fontId="84" fillId="7" borderId="26" xfId="10" applyFont="1" applyFill="1" applyBorder="1" applyAlignment="1">
      <alignment horizontal="center" vertical="center" wrapText="1"/>
    </xf>
    <xf numFmtId="0" fontId="84" fillId="7" borderId="8" xfId="10" applyFont="1" applyFill="1" applyBorder="1" applyAlignment="1">
      <alignment horizontal="center" vertical="center" wrapText="1"/>
    </xf>
    <xf numFmtId="0" fontId="55" fillId="0" borderId="5" xfId="10" applyFont="1" applyBorder="1" applyAlignment="1">
      <alignment horizontal="center" vertical="center"/>
    </xf>
    <xf numFmtId="0" fontId="55" fillId="0" borderId="6" xfId="10" applyFont="1" applyBorder="1" applyAlignment="1">
      <alignment horizontal="center" vertical="center"/>
    </xf>
    <xf numFmtId="0" fontId="55" fillId="0" borderId="16" xfId="10" applyFont="1" applyBorder="1" applyAlignment="1">
      <alignment horizontal="center" vertical="center"/>
    </xf>
    <xf numFmtId="0" fontId="82" fillId="15" borderId="26" xfId="10" applyFont="1" applyFill="1" applyBorder="1" applyAlignment="1">
      <alignment horizontal="center" vertical="center" wrapText="1"/>
    </xf>
    <xf numFmtId="0" fontId="82" fillId="15" borderId="8" xfId="10" applyFont="1" applyFill="1" applyBorder="1" applyAlignment="1">
      <alignment horizontal="center" vertical="center" wrapText="1"/>
    </xf>
    <xf numFmtId="0" fontId="82" fillId="7" borderId="26" xfId="10" applyFont="1" applyFill="1" applyBorder="1" applyAlignment="1">
      <alignment horizontal="center" vertical="center" wrapText="1"/>
    </xf>
    <xf numFmtId="0" fontId="82" fillId="7" borderId="8" xfId="10" applyFont="1" applyFill="1" applyBorder="1" applyAlignment="1">
      <alignment horizontal="center" vertical="center" wrapText="1"/>
    </xf>
    <xf numFmtId="0" fontId="82" fillId="15" borderId="18" xfId="10" applyFont="1" applyFill="1" applyBorder="1" applyAlignment="1">
      <alignment horizontal="center" vertical="center" wrapText="1"/>
    </xf>
    <xf numFmtId="0" fontId="82" fillId="15" borderId="22" xfId="10" applyFont="1" applyFill="1" applyBorder="1" applyAlignment="1">
      <alignment horizontal="center" vertical="center" wrapText="1"/>
    </xf>
    <xf numFmtId="0" fontId="84" fillId="7" borderId="34" xfId="10" applyFont="1" applyFill="1" applyBorder="1" applyAlignment="1">
      <alignment horizontal="center" vertical="center" wrapText="1"/>
    </xf>
    <xf numFmtId="0" fontId="84" fillId="7" borderId="35" xfId="10" applyFont="1" applyFill="1" applyBorder="1" applyAlignment="1">
      <alignment horizontal="center" vertical="center" wrapText="1"/>
    </xf>
    <xf numFmtId="0" fontId="82" fillId="15" borderId="18" xfId="10" applyFont="1" applyFill="1" applyBorder="1" applyAlignment="1">
      <alignment horizontal="center" vertical="center"/>
    </xf>
    <xf numFmtId="0" fontId="82" fillId="15" borderId="22" xfId="10" applyFont="1" applyFill="1" applyBorder="1" applyAlignment="1">
      <alignment horizontal="center" vertical="center"/>
    </xf>
    <xf numFmtId="0" fontId="82" fillId="15" borderId="32" xfId="10" applyFont="1" applyFill="1" applyBorder="1" applyAlignment="1">
      <alignment horizontal="center" vertical="center"/>
    </xf>
    <xf numFmtId="0" fontId="82" fillId="15" borderId="33" xfId="10" applyFont="1" applyFill="1" applyBorder="1" applyAlignment="1">
      <alignment horizontal="center" vertical="center"/>
    </xf>
    <xf numFmtId="0" fontId="82" fillId="15" borderId="34" xfId="10" applyFont="1" applyFill="1" applyBorder="1" applyAlignment="1">
      <alignment horizontal="center" vertical="center" wrapText="1"/>
    </xf>
    <xf numFmtId="0" fontId="82" fillId="15" borderId="35" xfId="10" applyFont="1" applyFill="1" applyBorder="1" applyAlignment="1">
      <alignment horizontal="center" vertical="center" wrapText="1"/>
    </xf>
    <xf numFmtId="0" fontId="82" fillId="15" borderId="32" xfId="10" applyFont="1" applyFill="1" applyBorder="1" applyAlignment="1">
      <alignment horizontal="center" vertical="center" wrapText="1"/>
    </xf>
    <xf numFmtId="0" fontId="82" fillId="15" borderId="33" xfId="10" applyFont="1" applyFill="1" applyBorder="1" applyAlignment="1">
      <alignment horizontal="center" vertical="center" wrapText="1"/>
    </xf>
    <xf numFmtId="0" fontId="55" fillId="0" borderId="0" xfId="10" applyFont="1" applyAlignment="1">
      <alignment horizontal="center"/>
    </xf>
    <xf numFmtId="0" fontId="48" fillId="0" borderId="0" xfId="10" applyFont="1" applyAlignment="1">
      <alignment horizontal="center"/>
    </xf>
    <xf numFmtId="0" fontId="105" fillId="7" borderId="25" xfId="10" applyFont="1" applyFill="1" applyBorder="1" applyAlignment="1">
      <alignment horizontal="center" vertical="center" wrapText="1"/>
    </xf>
    <xf numFmtId="0" fontId="105" fillId="7" borderId="36" xfId="10" applyFont="1" applyFill="1" applyBorder="1" applyAlignment="1">
      <alignment horizontal="center" vertical="center" wrapText="1"/>
    </xf>
    <xf numFmtId="0" fontId="82" fillId="19" borderId="25" xfId="10" applyFont="1" applyFill="1" applyBorder="1" applyAlignment="1">
      <alignment horizontal="center" vertical="center" wrapText="1"/>
    </xf>
    <xf numFmtId="0" fontId="82" fillId="19" borderId="36" xfId="10" applyFont="1" applyFill="1" applyBorder="1" applyAlignment="1">
      <alignment horizontal="center" vertical="center" wrapText="1"/>
    </xf>
    <xf numFmtId="0" fontId="104" fillId="10" borderId="5" xfId="10" applyFont="1" applyFill="1" applyBorder="1" applyAlignment="1">
      <alignment horizontal="center"/>
    </xf>
    <xf numFmtId="0" fontId="104" fillId="10" borderId="6" xfId="10" applyFont="1" applyFill="1" applyBorder="1" applyAlignment="1">
      <alignment horizontal="center"/>
    </xf>
    <xf numFmtId="0" fontId="104" fillId="10" borderId="16" xfId="10" applyFont="1" applyFill="1" applyBorder="1" applyAlignment="1">
      <alignment horizontal="center"/>
    </xf>
  </cellXfs>
  <cellStyles count="11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Normal 3" xfId="10" xr:uid="{00000000-0005-0000-0000-000006000000}"/>
    <cellStyle name="Percent" xfId="6" builtinId="5"/>
    <cellStyle name="Percent 2" xfId="7" xr:uid="{00000000-0005-0000-0000-000008000000}"/>
    <cellStyle name="Percent 3" xfId="8" xr:uid="{00000000-0005-0000-0000-000009000000}"/>
    <cellStyle name="Percent 4" xfId="9" xr:uid="{00000000-0005-0000-0000-00000A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5" Type="http://schemas.microsoft.com/office/2007/relationships/hdphoto" Target="../media/hdphoto2.wdp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1</xdr:col>
      <xdr:colOff>1390650</xdr:colOff>
      <xdr:row>3</xdr:row>
      <xdr:rowOff>47625</xdr:rowOff>
    </xdr:to>
    <xdr:pic>
      <xdr:nvPicPr>
        <xdr:cNvPr id="2124" name="Picture 1" descr="PAMA LOGO">
          <a:extLst>
            <a:ext uri="{FF2B5EF4-FFF2-40B4-BE49-F238E27FC236}">
              <a16:creationId xmlns:a16="http://schemas.microsoft.com/office/drawing/2014/main" id="{00000000-0008-0000-00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67" t="19945" r="16667" b="53462"/>
        <a:stretch>
          <a:fillRect/>
        </a:stretch>
      </xdr:blipFill>
      <xdr:spPr bwMode="auto">
        <a:xfrm>
          <a:off x="47625" y="38100"/>
          <a:ext cx="14478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19050</xdr:rowOff>
    </xdr:from>
    <xdr:to>
      <xdr:col>1</xdr:col>
      <xdr:colOff>981075</xdr:colOff>
      <xdr:row>2</xdr:row>
      <xdr:rowOff>352425</xdr:rowOff>
    </xdr:to>
    <xdr:pic>
      <xdr:nvPicPr>
        <xdr:cNvPr id="13392" name="Picture 1" descr="PAMA Logo">
          <a:extLst>
            <a:ext uri="{FF2B5EF4-FFF2-40B4-BE49-F238E27FC236}">
              <a16:creationId xmlns:a16="http://schemas.microsoft.com/office/drawing/2014/main" id="{00000000-0008-0000-0900-0000503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114300" y="19050"/>
          <a:ext cx="1171575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19050</xdr:rowOff>
    </xdr:from>
    <xdr:to>
      <xdr:col>1</xdr:col>
      <xdr:colOff>1543050</xdr:colOff>
      <xdr:row>2</xdr:row>
      <xdr:rowOff>352425</xdr:rowOff>
    </xdr:to>
    <xdr:pic>
      <xdr:nvPicPr>
        <xdr:cNvPr id="14421" name="Picture 1" descr="PAMA Logo">
          <a:extLst>
            <a:ext uri="{FF2B5EF4-FFF2-40B4-BE49-F238E27FC236}">
              <a16:creationId xmlns:a16="http://schemas.microsoft.com/office/drawing/2014/main" id="{00000000-0008-0000-0A00-0000553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114300" y="19050"/>
          <a:ext cx="1628775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14</xdr:col>
      <xdr:colOff>357911</xdr:colOff>
      <xdr:row>163</xdr:row>
      <xdr:rowOff>408421</xdr:rowOff>
    </xdr:from>
    <xdr:ext cx="1866034" cy="468013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>
          <a:off x="16893311" y="88095571"/>
          <a:ext cx="1866034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rgbClr val="0000FF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  <a:latin typeface="Arial" pitchFamily="34" charset="0"/>
              <a:cs typeface="Arial" pitchFamily="34" charset="0"/>
            </a:rPr>
            <a:t>Awaited</a:t>
          </a:r>
          <a:endParaRPr lang="en-US" sz="1800" b="0" cap="none" spc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rgbClr val="0000FF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oneCellAnchor>
  <xdr:oneCellAnchor>
    <xdr:from>
      <xdr:col>9</xdr:col>
      <xdr:colOff>986845</xdr:colOff>
      <xdr:row>163</xdr:row>
      <xdr:rowOff>372343</xdr:rowOff>
    </xdr:from>
    <xdr:ext cx="3120160" cy="46801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/>
      </xdr:nvSpPr>
      <xdr:spPr>
        <a:xfrm>
          <a:off x="10616620" y="88059493"/>
          <a:ext cx="312016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rgbClr val="0000FF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  <a:latin typeface="Arial" pitchFamily="34" charset="0"/>
              <a:cs typeface="Arial" pitchFamily="34" charset="0"/>
            </a:rPr>
            <a:t>Awaited</a:t>
          </a:r>
          <a:endParaRPr lang="en-US" sz="1800" b="0" cap="none" spc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rgbClr val="0000FF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oneCellAnchor>
  <xdr:oneCellAnchor>
    <xdr:from>
      <xdr:col>12</xdr:col>
      <xdr:colOff>207819</xdr:colOff>
      <xdr:row>163</xdr:row>
      <xdr:rowOff>431512</xdr:rowOff>
    </xdr:from>
    <xdr:ext cx="2164773" cy="468013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/>
      </xdr:nvSpPr>
      <xdr:spPr>
        <a:xfrm>
          <a:off x="13980969" y="88118662"/>
          <a:ext cx="2164773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2400" b="0" cap="none" spc="0">
              <a:ln w="900" cmpd="sng">
                <a:solidFill>
                  <a:schemeClr val="accent1">
                    <a:satMod val="190000"/>
                    <a:alpha val="55000"/>
                  </a:schemeClr>
                </a:solidFill>
                <a:prstDash val="solid"/>
              </a:ln>
              <a:solidFill>
                <a:srgbClr val="0000FF"/>
              </a:solidFill>
              <a:effectLst>
                <a:innerShdw blurRad="101600" dist="76200" dir="5400000">
                  <a:schemeClr val="accent1">
                    <a:satMod val="190000"/>
                    <a:tint val="100000"/>
                    <a:alpha val="74000"/>
                  </a:schemeClr>
                </a:innerShdw>
              </a:effectLst>
              <a:latin typeface="Arial" pitchFamily="34" charset="0"/>
              <a:cs typeface="Arial" pitchFamily="34" charset="0"/>
            </a:rPr>
            <a:t>Awaited</a:t>
          </a:r>
          <a:endParaRPr lang="en-US" sz="1800" b="0" cap="none" spc="0">
            <a:ln w="900" cmpd="sng">
              <a:solidFill>
                <a:schemeClr val="accent1">
                  <a:satMod val="190000"/>
                  <a:alpha val="55000"/>
                </a:schemeClr>
              </a:solidFill>
              <a:prstDash val="solid"/>
            </a:ln>
            <a:solidFill>
              <a:srgbClr val="0000FF"/>
            </a:solidFill>
            <a:effectLst>
              <a:innerShdw blurRad="101600" dist="76200" dir="5400000">
                <a:schemeClr val="accent1">
                  <a:satMod val="190000"/>
                  <a:tint val="100000"/>
                  <a:alpha val="74000"/>
                </a:schemeClr>
              </a:innerShdw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19050</xdr:rowOff>
    </xdr:from>
    <xdr:to>
      <xdr:col>1</xdr:col>
      <xdr:colOff>1543050</xdr:colOff>
      <xdr:row>2</xdr:row>
      <xdr:rowOff>352425</xdr:rowOff>
    </xdr:to>
    <xdr:pic>
      <xdr:nvPicPr>
        <xdr:cNvPr id="15371" name="Picture 1" descr="PAMA Logo">
          <a:extLst>
            <a:ext uri="{FF2B5EF4-FFF2-40B4-BE49-F238E27FC236}">
              <a16:creationId xmlns:a16="http://schemas.microsoft.com/office/drawing/2014/main" id="{00000000-0008-0000-0B00-00000B3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114300" y="19050"/>
          <a:ext cx="1628775" cy="144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0</xdr:row>
      <xdr:rowOff>47625</xdr:rowOff>
    </xdr:from>
    <xdr:to>
      <xdr:col>1</xdr:col>
      <xdr:colOff>1152525</xdr:colOff>
      <xdr:row>1</xdr:row>
      <xdr:rowOff>457200</xdr:rowOff>
    </xdr:to>
    <xdr:pic>
      <xdr:nvPicPr>
        <xdr:cNvPr id="16392" name="Picture 1" descr="PAMA Logo">
          <a:extLst>
            <a:ext uri="{FF2B5EF4-FFF2-40B4-BE49-F238E27FC236}">
              <a16:creationId xmlns:a16="http://schemas.microsoft.com/office/drawing/2014/main" id="{00000000-0008-0000-0C00-0000084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209550" y="47625"/>
          <a:ext cx="1152525" cy="981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0</xdr:row>
      <xdr:rowOff>47625</xdr:rowOff>
    </xdr:from>
    <xdr:to>
      <xdr:col>1</xdr:col>
      <xdr:colOff>1152525</xdr:colOff>
      <xdr:row>1</xdr:row>
      <xdr:rowOff>457200</xdr:rowOff>
    </xdr:to>
    <xdr:pic>
      <xdr:nvPicPr>
        <xdr:cNvPr id="17414" name="Picture 1" descr="PAMA Logo">
          <a:extLst>
            <a:ext uri="{FF2B5EF4-FFF2-40B4-BE49-F238E27FC236}">
              <a16:creationId xmlns:a16="http://schemas.microsoft.com/office/drawing/2014/main" id="{00000000-0008-0000-0D00-0000064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371475" y="47625"/>
          <a:ext cx="115252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738189</xdr:colOff>
      <xdr:row>64</xdr:row>
      <xdr:rowOff>0</xdr:rowOff>
    </xdr:from>
    <xdr:to>
      <xdr:col>11</xdr:col>
      <xdr:colOff>1023939</xdr:colOff>
      <xdr:row>64</xdr:row>
      <xdr:rowOff>381000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9321464" y="43853100"/>
          <a:ext cx="285750" cy="381000"/>
        </a:xfrm>
        <a:prstGeom prst="star5">
          <a:avLst/>
        </a:prstGeom>
        <a:solidFill>
          <a:srgbClr val="00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en-US"/>
        </a:p>
      </xdr:txBody>
    </xdr:sp>
    <xdr:clientData/>
  </xdr:twoCellAnchor>
  <xdr:twoCellAnchor editAs="oneCell">
    <xdr:from>
      <xdr:col>14</xdr:col>
      <xdr:colOff>314325</xdr:colOff>
      <xdr:row>62</xdr:row>
      <xdr:rowOff>361950</xdr:rowOff>
    </xdr:from>
    <xdr:to>
      <xdr:col>14</xdr:col>
      <xdr:colOff>657225</xdr:colOff>
      <xdr:row>62</xdr:row>
      <xdr:rowOff>828675</xdr:rowOff>
    </xdr:to>
    <xdr:pic>
      <xdr:nvPicPr>
        <xdr:cNvPr id="17416" name="Picture 3">
          <a:extLst>
            <a:ext uri="{FF2B5EF4-FFF2-40B4-BE49-F238E27FC236}">
              <a16:creationId xmlns:a16="http://schemas.microsoft.com/office/drawing/2014/main" id="{00000000-0008-0000-0D00-000008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41225" y="42443400"/>
          <a:ext cx="342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295275</xdr:colOff>
      <xdr:row>62</xdr:row>
      <xdr:rowOff>371475</xdr:rowOff>
    </xdr:from>
    <xdr:to>
      <xdr:col>12</xdr:col>
      <xdr:colOff>638175</xdr:colOff>
      <xdr:row>62</xdr:row>
      <xdr:rowOff>838200</xdr:rowOff>
    </xdr:to>
    <xdr:pic>
      <xdr:nvPicPr>
        <xdr:cNvPr id="17417" name="Picture 26">
          <a:extLst>
            <a:ext uri="{FF2B5EF4-FFF2-40B4-BE49-F238E27FC236}">
              <a16:creationId xmlns:a16="http://schemas.microsoft.com/office/drawing/2014/main" id="{00000000-0008-0000-0D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26425" y="42452925"/>
          <a:ext cx="342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361950</xdr:colOff>
      <xdr:row>62</xdr:row>
      <xdr:rowOff>352425</xdr:rowOff>
    </xdr:from>
    <xdr:to>
      <xdr:col>15</xdr:col>
      <xdr:colOff>704850</xdr:colOff>
      <xdr:row>62</xdr:row>
      <xdr:rowOff>819150</xdr:rowOff>
    </xdr:to>
    <xdr:pic>
      <xdr:nvPicPr>
        <xdr:cNvPr id="17418" name="Picture 3">
          <a:extLst>
            <a:ext uri="{FF2B5EF4-FFF2-40B4-BE49-F238E27FC236}">
              <a16:creationId xmlns:a16="http://schemas.microsoft.com/office/drawing/2014/main" id="{00000000-0008-0000-0D00-00000A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36725" y="42433875"/>
          <a:ext cx="3429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0</xdr:row>
      <xdr:rowOff>47625</xdr:rowOff>
    </xdr:from>
    <xdr:to>
      <xdr:col>1</xdr:col>
      <xdr:colOff>1152525</xdr:colOff>
      <xdr:row>1</xdr:row>
      <xdr:rowOff>457200</xdr:rowOff>
    </xdr:to>
    <xdr:pic>
      <xdr:nvPicPr>
        <xdr:cNvPr id="2" name="Picture 1" descr="PAMA Logo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371475" y="47625"/>
          <a:ext cx="1152525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0</xdr:row>
      <xdr:rowOff>47625</xdr:rowOff>
    </xdr:from>
    <xdr:to>
      <xdr:col>1</xdr:col>
      <xdr:colOff>1152525</xdr:colOff>
      <xdr:row>1</xdr:row>
      <xdr:rowOff>457200</xdr:rowOff>
    </xdr:to>
    <xdr:pic>
      <xdr:nvPicPr>
        <xdr:cNvPr id="2" name="Picture 1" descr="PAMA Logo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371475" y="47625"/>
          <a:ext cx="1152525" cy="885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0</xdr:row>
      <xdr:rowOff>47625</xdr:rowOff>
    </xdr:from>
    <xdr:to>
      <xdr:col>1</xdr:col>
      <xdr:colOff>1746249</xdr:colOff>
      <xdr:row>1</xdr:row>
      <xdr:rowOff>457200</xdr:rowOff>
    </xdr:to>
    <xdr:pic>
      <xdr:nvPicPr>
        <xdr:cNvPr id="2" name="Picture 1" descr="PAMA Logo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371474" y="47625"/>
          <a:ext cx="1755775" cy="1139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4</xdr:col>
      <xdr:colOff>23817</xdr:colOff>
      <xdr:row>113</xdr:row>
      <xdr:rowOff>357188</xdr:rowOff>
    </xdr:from>
    <xdr:ext cx="2224943" cy="718466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5138742" y="80614838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5</xdr:col>
      <xdr:colOff>71327</xdr:colOff>
      <xdr:row>113</xdr:row>
      <xdr:rowOff>357188</xdr:rowOff>
    </xdr:from>
    <xdr:ext cx="2224943" cy="718466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>
        <a:xfrm>
          <a:off x="7900877" y="80614838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6</xdr:col>
      <xdr:colOff>71213</xdr:colOff>
      <xdr:row>113</xdr:row>
      <xdr:rowOff>357188</xdr:rowOff>
    </xdr:from>
    <xdr:ext cx="2224943" cy="718466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/>
      </xdr:nvSpPr>
      <xdr:spPr>
        <a:xfrm>
          <a:off x="10615388" y="80614838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7</xdr:col>
      <xdr:colOff>47340</xdr:colOff>
      <xdr:row>113</xdr:row>
      <xdr:rowOff>404813</xdr:rowOff>
    </xdr:from>
    <xdr:ext cx="2224943" cy="718466"/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/>
      </xdr:nvSpPr>
      <xdr:spPr>
        <a:xfrm>
          <a:off x="13306140" y="80662463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8</xdr:col>
      <xdr:colOff>71152</xdr:colOff>
      <xdr:row>113</xdr:row>
      <xdr:rowOff>381001</xdr:rowOff>
    </xdr:from>
    <xdr:ext cx="2224943" cy="718466"/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/>
      </xdr:nvSpPr>
      <xdr:spPr>
        <a:xfrm>
          <a:off x="16044577" y="80638651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9</xdr:col>
      <xdr:colOff>47240</xdr:colOff>
      <xdr:row>113</xdr:row>
      <xdr:rowOff>381001</xdr:rowOff>
    </xdr:from>
    <xdr:ext cx="2224943" cy="718466"/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>
        <a:xfrm>
          <a:off x="18735290" y="80638651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10</xdr:col>
      <xdr:colOff>47140</xdr:colOff>
      <xdr:row>113</xdr:row>
      <xdr:rowOff>381001</xdr:rowOff>
    </xdr:from>
    <xdr:ext cx="2224943" cy="718466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/>
      </xdr:nvSpPr>
      <xdr:spPr>
        <a:xfrm>
          <a:off x="21449815" y="80638651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11</xdr:col>
      <xdr:colOff>142288</xdr:colOff>
      <xdr:row>113</xdr:row>
      <xdr:rowOff>381001</xdr:rowOff>
    </xdr:from>
    <xdr:ext cx="2224943" cy="718466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/>
      </xdr:nvSpPr>
      <xdr:spPr>
        <a:xfrm>
          <a:off x="24259588" y="80638651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12</xdr:col>
      <xdr:colOff>46940</xdr:colOff>
      <xdr:row>113</xdr:row>
      <xdr:rowOff>381001</xdr:rowOff>
    </xdr:from>
    <xdr:ext cx="2224943" cy="718466"/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/>
      </xdr:nvSpPr>
      <xdr:spPr>
        <a:xfrm>
          <a:off x="26878865" y="80638651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13</xdr:col>
      <xdr:colOff>70753</xdr:colOff>
      <xdr:row>113</xdr:row>
      <xdr:rowOff>357189</xdr:rowOff>
    </xdr:from>
    <xdr:ext cx="2224943" cy="718466"/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/>
      </xdr:nvSpPr>
      <xdr:spPr>
        <a:xfrm>
          <a:off x="29617303" y="80614839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14</xdr:col>
      <xdr:colOff>70753</xdr:colOff>
      <xdr:row>113</xdr:row>
      <xdr:rowOff>357189</xdr:rowOff>
    </xdr:from>
    <xdr:ext cx="2224943" cy="718466"/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/>
      </xdr:nvSpPr>
      <xdr:spPr>
        <a:xfrm>
          <a:off x="32331928" y="80614839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  <xdr:oneCellAnchor>
    <xdr:from>
      <xdr:col>15</xdr:col>
      <xdr:colOff>903</xdr:colOff>
      <xdr:row>113</xdr:row>
      <xdr:rowOff>350839</xdr:rowOff>
    </xdr:from>
    <xdr:ext cx="2224943" cy="718466"/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/>
      </xdr:nvSpPr>
      <xdr:spPr>
        <a:xfrm>
          <a:off x="34976703" y="80608489"/>
          <a:ext cx="2224943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 rtl="0">
            <a:defRPr sz="1000"/>
          </a:pPr>
          <a:r>
            <a:rPr lang="en-US" sz="4000" b="1" i="0" u="none" strike="noStrike" baseline="0">
              <a:solidFill>
                <a:srgbClr val="0000FF"/>
              </a:solidFill>
              <a:latin typeface="Calibri"/>
              <a:cs typeface="Calibri"/>
            </a:rPr>
            <a:t>Awaited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0</xdr:row>
      <xdr:rowOff>47625</xdr:rowOff>
    </xdr:from>
    <xdr:to>
      <xdr:col>1</xdr:col>
      <xdr:colOff>2476499</xdr:colOff>
      <xdr:row>1</xdr:row>
      <xdr:rowOff>457200</xdr:rowOff>
    </xdr:to>
    <xdr:pic>
      <xdr:nvPicPr>
        <xdr:cNvPr id="2" name="Picture 1" descr="PAMA Logo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371474" y="47625"/>
          <a:ext cx="2486025" cy="1235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184150</xdr:colOff>
      <xdr:row>91</xdr:row>
      <xdr:rowOff>571500</xdr:rowOff>
    </xdr:from>
    <xdr:to>
      <xdr:col>8</xdr:col>
      <xdr:colOff>2603500</xdr:colOff>
      <xdr:row>92</xdr:row>
      <xdr:rowOff>653257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15233650" y="74028300"/>
          <a:ext cx="2419350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9</xdr:col>
      <xdr:colOff>342900</xdr:colOff>
      <xdr:row>91</xdr:row>
      <xdr:rowOff>565150</xdr:rowOff>
    </xdr:from>
    <xdr:to>
      <xdr:col>9</xdr:col>
      <xdr:colOff>2762250</xdr:colOff>
      <xdr:row>92</xdr:row>
      <xdr:rowOff>646907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SpPr/>
      </xdr:nvSpPr>
      <xdr:spPr>
        <a:xfrm>
          <a:off x="18107025" y="74021950"/>
          <a:ext cx="2371725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10</xdr:col>
      <xdr:colOff>215900</xdr:colOff>
      <xdr:row>91</xdr:row>
      <xdr:rowOff>565150</xdr:rowOff>
    </xdr:from>
    <xdr:to>
      <xdr:col>10</xdr:col>
      <xdr:colOff>2635250</xdr:colOff>
      <xdr:row>92</xdr:row>
      <xdr:rowOff>646907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/>
      </xdr:nvSpPr>
      <xdr:spPr>
        <a:xfrm>
          <a:off x="20694650" y="74021950"/>
          <a:ext cx="2419350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11</xdr:col>
      <xdr:colOff>304800</xdr:colOff>
      <xdr:row>91</xdr:row>
      <xdr:rowOff>571500</xdr:rowOff>
    </xdr:from>
    <xdr:to>
      <xdr:col>11</xdr:col>
      <xdr:colOff>2724150</xdr:colOff>
      <xdr:row>92</xdr:row>
      <xdr:rowOff>653257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/>
      </xdr:nvSpPr>
      <xdr:spPr>
        <a:xfrm>
          <a:off x="23498175" y="74028300"/>
          <a:ext cx="2409825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12</xdr:col>
      <xdr:colOff>304800</xdr:colOff>
      <xdr:row>91</xdr:row>
      <xdr:rowOff>571500</xdr:rowOff>
    </xdr:from>
    <xdr:to>
      <xdr:col>12</xdr:col>
      <xdr:colOff>2724150</xdr:colOff>
      <xdr:row>92</xdr:row>
      <xdr:rowOff>653257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/>
      </xdr:nvSpPr>
      <xdr:spPr>
        <a:xfrm>
          <a:off x="26212800" y="74028300"/>
          <a:ext cx="2409825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13</xdr:col>
      <xdr:colOff>330200</xdr:colOff>
      <xdr:row>91</xdr:row>
      <xdr:rowOff>546100</xdr:rowOff>
    </xdr:from>
    <xdr:to>
      <xdr:col>13</xdr:col>
      <xdr:colOff>2749550</xdr:colOff>
      <xdr:row>92</xdr:row>
      <xdr:rowOff>627857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/>
      </xdr:nvSpPr>
      <xdr:spPr>
        <a:xfrm>
          <a:off x="28952825" y="74002900"/>
          <a:ext cx="2381250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  <xdr:twoCellAnchor>
    <xdr:from>
      <xdr:col>14</xdr:col>
      <xdr:colOff>234950</xdr:colOff>
      <xdr:row>91</xdr:row>
      <xdr:rowOff>546100</xdr:rowOff>
    </xdr:from>
    <xdr:to>
      <xdr:col>14</xdr:col>
      <xdr:colOff>2654300</xdr:colOff>
      <xdr:row>92</xdr:row>
      <xdr:rowOff>627857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/>
      </xdr:nvSpPr>
      <xdr:spPr>
        <a:xfrm>
          <a:off x="31572200" y="74002900"/>
          <a:ext cx="2419350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  <xdr:twoCellAnchor editAs="oneCell">
    <xdr:from>
      <xdr:col>11</xdr:col>
      <xdr:colOff>1428750</xdr:colOff>
      <xdr:row>51</xdr:row>
      <xdr:rowOff>346075</xdr:rowOff>
    </xdr:from>
    <xdr:to>
      <xdr:col>13</xdr:col>
      <xdr:colOff>1047750</xdr:colOff>
      <xdr:row>53</xdr:row>
      <xdr:rowOff>3175</xdr:rowOff>
    </xdr:to>
    <xdr:pic>
      <xdr:nvPicPr>
        <xdr:cNvPr id="10" name="Picture 9" descr="Electric Car Logo Vector Images (over 13,000)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32600" b="71400" l="8214" r="86310"/>
                  </a14:imgEffect>
                  <a14:imgEffect>
                    <a14:sharpenSoften amount="50000"/>
                  </a14:imgEffect>
                  <a14:imgEffect>
                    <a14:saturation sat="200000"/>
                  </a14:imgEffect>
                  <a14:imgEffect>
                    <a14:brightnessContrast contrast="-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127" t="32208" r="13352" b="27776"/>
        <a:stretch/>
      </xdr:blipFill>
      <xdr:spPr bwMode="auto">
        <a:xfrm>
          <a:off x="24622125" y="40846375"/>
          <a:ext cx="5048250" cy="11049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8</xdr:col>
      <xdr:colOff>127000</xdr:colOff>
      <xdr:row>52</xdr:row>
      <xdr:rowOff>63500</xdr:rowOff>
    </xdr:from>
    <xdr:to>
      <xdr:col>8</xdr:col>
      <xdr:colOff>1587500</xdr:colOff>
      <xdr:row>52</xdr:row>
      <xdr:rowOff>857250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/>
      </xdr:nvPicPr>
      <xdr:blipFill rotWithShape="1">
        <a:blip xmlns:r="http://schemas.openxmlformats.org/officeDocument/2006/relationships" r:embed="rId4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28255" b="63932" l="68155" r="84041"/>
                  </a14:imgEffect>
                  <a14:imgEffect>
                    <a14:sharpenSoften amount="50000"/>
                  </a14:imgEffect>
                  <a14:imgEffect>
                    <a14:brightnessContrast bright="-20000" contrast="40000"/>
                  </a14:imgEffect>
                </a14:imgLayer>
              </a14:imgProps>
            </a:ext>
          </a:extLst>
        </a:blip>
        <a:srcRect l="66241" t="27390" r="13824" b="36114"/>
        <a:stretch/>
      </xdr:blipFill>
      <xdr:spPr bwMode="auto">
        <a:xfrm>
          <a:off x="15176500" y="41001950"/>
          <a:ext cx="1460500" cy="7937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15</xdr:col>
      <xdr:colOff>330200</xdr:colOff>
      <xdr:row>91</xdr:row>
      <xdr:rowOff>577850</xdr:rowOff>
    </xdr:from>
    <xdr:to>
      <xdr:col>15</xdr:col>
      <xdr:colOff>2749550</xdr:colOff>
      <xdr:row>92</xdr:row>
      <xdr:rowOff>659607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/>
      </xdr:nvSpPr>
      <xdr:spPr>
        <a:xfrm>
          <a:off x="34382075" y="74034650"/>
          <a:ext cx="2381250" cy="109140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marL="0" marR="0" algn="ctr">
            <a:spcBef>
              <a:spcPts val="0"/>
            </a:spcBef>
            <a:spcAft>
              <a:spcPts val="0"/>
            </a:spcAft>
          </a:pPr>
          <a:r>
            <a:rPr lang="en-US" sz="4800" b="1">
              <a:solidFill>
                <a:srgbClr val="0000FF"/>
              </a:solidFill>
              <a:effectLst/>
              <a:latin typeface="Calibri"/>
              <a:ea typeface="Times New Roman"/>
            </a:rPr>
            <a:t>Awaited</a:t>
          </a:r>
          <a:endParaRPr lang="en-US" sz="1600">
            <a:effectLst/>
            <a:latin typeface="Times New Roman"/>
            <a:ea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1381125</xdr:colOff>
      <xdr:row>2</xdr:row>
      <xdr:rowOff>228600</xdr:rowOff>
    </xdr:to>
    <xdr:pic>
      <xdr:nvPicPr>
        <xdr:cNvPr id="4169" name="Picture 1" descr="PAMA LOGO">
          <a:extLst>
            <a:ext uri="{FF2B5EF4-FFF2-40B4-BE49-F238E27FC236}">
              <a16:creationId xmlns:a16="http://schemas.microsoft.com/office/drawing/2014/main" id="{00000000-0008-0000-0100-000049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67" t="19945" r="16667" b="53462"/>
        <a:stretch>
          <a:fillRect/>
        </a:stretch>
      </xdr:blipFill>
      <xdr:spPr bwMode="auto">
        <a:xfrm>
          <a:off x="38100" y="0"/>
          <a:ext cx="1447800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1257300</xdr:colOff>
      <xdr:row>1</xdr:row>
      <xdr:rowOff>247650</xdr:rowOff>
    </xdr:to>
    <xdr:pic>
      <xdr:nvPicPr>
        <xdr:cNvPr id="5193" name="Picture 1" descr="PAMA LOGO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67" t="19945" r="16667" b="53462"/>
        <a:stretch>
          <a:fillRect/>
        </a:stretch>
      </xdr:blipFill>
      <xdr:spPr bwMode="auto">
        <a:xfrm>
          <a:off x="0" y="0"/>
          <a:ext cx="12573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0</xdr:row>
      <xdr:rowOff>0</xdr:rowOff>
    </xdr:from>
    <xdr:to>
      <xdr:col>2</xdr:col>
      <xdr:colOff>381000</xdr:colOff>
      <xdr:row>2</xdr:row>
      <xdr:rowOff>342900</xdr:rowOff>
    </xdr:to>
    <xdr:pic>
      <xdr:nvPicPr>
        <xdr:cNvPr id="6217" name="Picture 1" descr="PAMA LOGO">
          <a:extLst>
            <a:ext uri="{FF2B5EF4-FFF2-40B4-BE49-F238E27FC236}">
              <a16:creationId xmlns:a16="http://schemas.microsoft.com/office/drawing/2014/main" id="{00000000-0008-0000-0300-000049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667" t="19945" r="16667" b="53462"/>
        <a:stretch>
          <a:fillRect/>
        </a:stretch>
      </xdr:blipFill>
      <xdr:spPr bwMode="auto">
        <a:xfrm>
          <a:off x="104775" y="0"/>
          <a:ext cx="157162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2</xdr:col>
      <xdr:colOff>257175</xdr:colOff>
      <xdr:row>3</xdr:row>
      <xdr:rowOff>28575</xdr:rowOff>
    </xdr:to>
    <xdr:pic>
      <xdr:nvPicPr>
        <xdr:cNvPr id="7241" name="Picture 1" descr="PAMA Logo">
          <a:extLst>
            <a:ext uri="{FF2B5EF4-FFF2-40B4-BE49-F238E27FC236}">
              <a16:creationId xmlns:a16="http://schemas.microsoft.com/office/drawing/2014/main" id="{00000000-0008-0000-0400-000049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21812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19050</xdr:rowOff>
    </xdr:from>
    <xdr:to>
      <xdr:col>1</xdr:col>
      <xdr:colOff>1123950</xdr:colOff>
      <xdr:row>2</xdr:row>
      <xdr:rowOff>352425</xdr:rowOff>
    </xdr:to>
    <xdr:pic>
      <xdr:nvPicPr>
        <xdr:cNvPr id="8264" name="Picture 1" descr="PAMA Logo">
          <a:extLst>
            <a:ext uri="{FF2B5EF4-FFF2-40B4-BE49-F238E27FC236}">
              <a16:creationId xmlns:a16="http://schemas.microsoft.com/office/drawing/2014/main" id="{00000000-0008-0000-0500-0000482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209550" y="19050"/>
          <a:ext cx="1143000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19050</xdr:rowOff>
    </xdr:from>
    <xdr:to>
      <xdr:col>1</xdr:col>
      <xdr:colOff>981075</xdr:colOff>
      <xdr:row>2</xdr:row>
      <xdr:rowOff>352425</xdr:rowOff>
    </xdr:to>
    <xdr:pic>
      <xdr:nvPicPr>
        <xdr:cNvPr id="10306" name="Picture 1" descr="PAMA Logo">
          <a:extLst>
            <a:ext uri="{FF2B5EF4-FFF2-40B4-BE49-F238E27FC236}">
              <a16:creationId xmlns:a16="http://schemas.microsoft.com/office/drawing/2014/main" id="{00000000-0008-0000-0600-000042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114300" y="19050"/>
          <a:ext cx="1171575" cy="962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19050</xdr:rowOff>
    </xdr:from>
    <xdr:to>
      <xdr:col>1</xdr:col>
      <xdr:colOff>981075</xdr:colOff>
      <xdr:row>2</xdr:row>
      <xdr:rowOff>352425</xdr:rowOff>
    </xdr:to>
    <xdr:pic>
      <xdr:nvPicPr>
        <xdr:cNvPr id="11329" name="Picture 1" descr="PAMA Logo">
          <a:extLst>
            <a:ext uri="{FF2B5EF4-FFF2-40B4-BE49-F238E27FC236}">
              <a16:creationId xmlns:a16="http://schemas.microsoft.com/office/drawing/2014/main" id="{00000000-0008-0000-0700-0000412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114300" y="19050"/>
          <a:ext cx="1171575" cy="942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19050</xdr:rowOff>
    </xdr:from>
    <xdr:to>
      <xdr:col>1</xdr:col>
      <xdr:colOff>981075</xdr:colOff>
      <xdr:row>2</xdr:row>
      <xdr:rowOff>352425</xdr:rowOff>
    </xdr:to>
    <xdr:pic>
      <xdr:nvPicPr>
        <xdr:cNvPr id="12357" name="Picture 1" descr="PAMA Logo">
          <a:extLst>
            <a:ext uri="{FF2B5EF4-FFF2-40B4-BE49-F238E27FC236}">
              <a16:creationId xmlns:a16="http://schemas.microsoft.com/office/drawing/2014/main" id="{00000000-0008-0000-0800-0000453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882"/>
        <a:stretch>
          <a:fillRect/>
        </a:stretch>
      </xdr:blipFill>
      <xdr:spPr bwMode="auto">
        <a:xfrm>
          <a:off x="114300" y="19050"/>
          <a:ext cx="1171575" cy="1323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</sheetPr>
  <dimension ref="A1:AU229"/>
  <sheetViews>
    <sheetView zoomScaleNormal="100" zoomScaleSheetLayoutView="100" workbookViewId="0">
      <selection activeCell="P1" sqref="P1"/>
    </sheetView>
  </sheetViews>
  <sheetFormatPr defaultRowHeight="12.75" x14ac:dyDescent="0.2"/>
  <cols>
    <col min="1" max="1" width="1.5703125" style="2" customWidth="1"/>
    <col min="2" max="2" width="26.5703125" style="2" customWidth="1"/>
    <col min="3" max="3" width="8.5703125" style="2" bestFit="1" customWidth="1"/>
    <col min="4" max="15" width="10.28515625" style="2" customWidth="1"/>
    <col min="16" max="16" width="15" style="2" customWidth="1"/>
    <col min="17" max="17" width="13.7109375" style="2" customWidth="1"/>
    <col min="18" max="22" width="9.28515625" style="2" bestFit="1" customWidth="1"/>
    <col min="23" max="24" width="9.28515625" style="2" customWidth="1"/>
    <col min="25" max="25" width="10.7109375" style="2" customWidth="1"/>
    <col min="26" max="16384" width="9.140625" style="2"/>
  </cols>
  <sheetData>
    <row r="1" spans="1:25" ht="15.75" x14ac:dyDescent="0.25">
      <c r="C1" s="258"/>
      <c r="D1" s="77" t="s">
        <v>126</v>
      </c>
      <c r="P1" s="77" t="s">
        <v>126</v>
      </c>
    </row>
    <row r="2" spans="1:25" ht="13.5" thickBot="1" x14ac:dyDescent="0.25"/>
    <row r="3" spans="1:25" ht="21" thickBot="1" x14ac:dyDescent="0.35">
      <c r="B3" s="1135" t="s">
        <v>69</v>
      </c>
      <c r="C3" s="1136"/>
      <c r="D3" s="1136"/>
      <c r="E3" s="1136"/>
      <c r="F3" s="1136"/>
      <c r="G3" s="1136"/>
      <c r="H3" s="1136"/>
      <c r="I3" s="1136"/>
      <c r="J3" s="1136"/>
      <c r="K3" s="1136"/>
      <c r="L3" s="1136"/>
      <c r="M3" s="1136"/>
      <c r="N3" s="1136"/>
      <c r="O3" s="1136"/>
      <c r="P3" s="1137"/>
      <c r="Q3" s="180"/>
      <c r="R3" s="180"/>
    </row>
    <row r="4" spans="1:25" ht="13.5" thickBot="1" x14ac:dyDescent="0.25"/>
    <row r="5" spans="1:25" ht="21" thickBot="1" x14ac:dyDescent="0.35">
      <c r="B5" s="1135" t="s">
        <v>46</v>
      </c>
      <c r="C5" s="1136"/>
      <c r="D5" s="1136"/>
      <c r="E5" s="1136"/>
      <c r="F5" s="1136"/>
      <c r="G5" s="1136"/>
      <c r="H5" s="1136"/>
      <c r="I5" s="1136"/>
      <c r="J5" s="1136"/>
      <c r="K5" s="1136"/>
      <c r="L5" s="1136"/>
      <c r="M5" s="1136"/>
      <c r="N5" s="1136"/>
      <c r="O5" s="1136"/>
      <c r="P5" s="1137"/>
    </row>
    <row r="6" spans="1:25" ht="12.75" customHeight="1" thickBot="1" x14ac:dyDescent="0.3">
      <c r="B6" s="1"/>
      <c r="P6" s="3"/>
    </row>
    <row r="7" spans="1:25" ht="19.5" customHeight="1" thickBot="1" x14ac:dyDescent="0.3">
      <c r="B7" s="51" t="s">
        <v>19</v>
      </c>
      <c r="C7" s="22"/>
      <c r="D7" s="54" t="s">
        <v>48</v>
      </c>
      <c r="E7" s="55" t="s">
        <v>49</v>
      </c>
      <c r="F7" s="55" t="s">
        <v>55</v>
      </c>
      <c r="G7" s="55" t="s">
        <v>58</v>
      </c>
      <c r="H7" s="55" t="s">
        <v>59</v>
      </c>
      <c r="I7" s="55" t="s">
        <v>61</v>
      </c>
      <c r="J7" s="55" t="s">
        <v>62</v>
      </c>
      <c r="K7" s="55" t="s">
        <v>63</v>
      </c>
      <c r="L7" s="55" t="s">
        <v>64</v>
      </c>
      <c r="M7" s="55" t="s">
        <v>66</v>
      </c>
      <c r="N7" s="55" t="s">
        <v>67</v>
      </c>
      <c r="O7" s="55" t="s">
        <v>68</v>
      </c>
      <c r="P7" s="55" t="s">
        <v>54</v>
      </c>
    </row>
    <row r="8" spans="1:25" ht="15.95" customHeight="1" thickBot="1" x14ac:dyDescent="0.25">
      <c r="B8" s="25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Y8" s="3"/>
    </row>
    <row r="9" spans="1:25" ht="15.95" customHeight="1" x14ac:dyDescent="0.25">
      <c r="A9" s="5"/>
      <c r="B9" s="1146" t="s">
        <v>15</v>
      </c>
      <c r="C9" s="18" t="s">
        <v>16</v>
      </c>
      <c r="D9" s="57">
        <v>554</v>
      </c>
      <c r="E9" s="58">
        <v>533</v>
      </c>
      <c r="F9" s="58">
        <v>405</v>
      </c>
      <c r="G9" s="58">
        <v>662</v>
      </c>
      <c r="H9" s="58">
        <v>423</v>
      </c>
      <c r="I9" s="58">
        <v>363</v>
      </c>
      <c r="J9" s="58">
        <v>477</v>
      </c>
      <c r="K9" s="58">
        <v>598</v>
      </c>
      <c r="L9" s="58">
        <v>332</v>
      </c>
      <c r="M9" s="58">
        <v>419</v>
      </c>
      <c r="N9" s="58">
        <v>418</v>
      </c>
      <c r="O9" s="58">
        <v>629</v>
      </c>
      <c r="P9" s="59">
        <f>SUM(D9:O9)</f>
        <v>5813</v>
      </c>
      <c r="Q9" s="4"/>
      <c r="R9" s="4"/>
      <c r="S9" s="4"/>
      <c r="T9" s="4"/>
      <c r="U9" s="4"/>
      <c r="V9" s="4"/>
      <c r="W9" s="4"/>
      <c r="X9" s="4"/>
      <c r="Y9" s="4"/>
    </row>
    <row r="10" spans="1:25" ht="15.95" customHeight="1" thickBot="1" x14ac:dyDescent="0.3">
      <c r="B10" s="1147"/>
      <c r="C10" s="21" t="s">
        <v>17</v>
      </c>
      <c r="D10" s="53">
        <v>418</v>
      </c>
      <c r="E10" s="60">
        <v>630</v>
      </c>
      <c r="F10" s="60">
        <v>305</v>
      </c>
      <c r="G10" s="60">
        <v>581</v>
      </c>
      <c r="H10" s="60">
        <v>348</v>
      </c>
      <c r="I10" s="60">
        <v>315</v>
      </c>
      <c r="J10" s="60">
        <v>521</v>
      </c>
      <c r="K10" s="60">
        <v>579</v>
      </c>
      <c r="L10" s="60">
        <v>449</v>
      </c>
      <c r="M10" s="60">
        <v>527</v>
      </c>
      <c r="N10" s="60">
        <v>417</v>
      </c>
      <c r="O10" s="60">
        <v>672</v>
      </c>
      <c r="P10" s="61">
        <f>SUM(D10:O10)</f>
        <v>5762</v>
      </c>
    </row>
    <row r="11" spans="1:25" ht="15.95" customHeight="1" thickBot="1" x14ac:dyDescent="0.3">
      <c r="B11" s="26"/>
      <c r="C11" s="15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3"/>
      <c r="Q11" s="16"/>
      <c r="R11" s="16"/>
      <c r="S11" s="16"/>
      <c r="T11" s="16"/>
      <c r="U11" s="16"/>
      <c r="V11" s="16"/>
      <c r="W11" s="16"/>
      <c r="X11" s="16"/>
      <c r="Y11" s="17"/>
    </row>
    <row r="12" spans="1:25" ht="15.95" customHeight="1" x14ac:dyDescent="0.25">
      <c r="B12" s="1146" t="s">
        <v>18</v>
      </c>
      <c r="C12" s="18" t="s">
        <v>16</v>
      </c>
      <c r="D12" s="57">
        <v>1046</v>
      </c>
      <c r="E12" s="58">
        <v>960</v>
      </c>
      <c r="F12" s="58">
        <v>1035</v>
      </c>
      <c r="G12" s="58">
        <v>778</v>
      </c>
      <c r="H12" s="58">
        <v>657</v>
      </c>
      <c r="I12" s="58">
        <v>297</v>
      </c>
      <c r="J12" s="58">
        <v>423</v>
      </c>
      <c r="K12" s="58">
        <v>572</v>
      </c>
      <c r="L12" s="58">
        <v>438</v>
      </c>
      <c r="M12" s="58">
        <v>361</v>
      </c>
      <c r="N12" s="58">
        <v>782</v>
      </c>
      <c r="O12" s="58">
        <v>871</v>
      </c>
      <c r="P12" s="59">
        <f>SUM(D12:O12)</f>
        <v>8220</v>
      </c>
      <c r="Q12" s="16"/>
      <c r="R12" s="16"/>
      <c r="S12" s="16"/>
      <c r="T12" s="16"/>
      <c r="U12" s="16"/>
      <c r="V12" s="16"/>
      <c r="W12" s="16"/>
      <c r="X12" s="16"/>
      <c r="Y12" s="17"/>
    </row>
    <row r="13" spans="1:25" ht="15.95" customHeight="1" thickBot="1" x14ac:dyDescent="0.3">
      <c r="B13" s="1147"/>
      <c r="C13" s="21" t="s">
        <v>17</v>
      </c>
      <c r="D13" s="53">
        <v>611</v>
      </c>
      <c r="E13" s="60">
        <v>1506</v>
      </c>
      <c r="F13" s="60">
        <v>497</v>
      </c>
      <c r="G13" s="60">
        <v>621</v>
      </c>
      <c r="H13" s="60">
        <v>605</v>
      </c>
      <c r="I13" s="60">
        <v>328</v>
      </c>
      <c r="J13" s="60">
        <v>852</v>
      </c>
      <c r="K13" s="60">
        <v>641</v>
      </c>
      <c r="L13" s="60">
        <v>694</v>
      </c>
      <c r="M13" s="60">
        <v>484</v>
      </c>
      <c r="N13" s="60">
        <v>658</v>
      </c>
      <c r="O13" s="60">
        <v>942</v>
      </c>
      <c r="P13" s="61">
        <f>SUM(D13:O13)</f>
        <v>8439</v>
      </c>
      <c r="Q13" s="16"/>
      <c r="R13" s="16"/>
      <c r="S13" s="16"/>
      <c r="T13" s="16"/>
      <c r="U13" s="16"/>
      <c r="V13" s="16"/>
      <c r="W13" s="16"/>
      <c r="X13" s="16"/>
      <c r="Y13" s="17"/>
    </row>
    <row r="14" spans="1:25" ht="15.95" customHeight="1" thickBot="1" x14ac:dyDescent="0.3">
      <c r="B14" s="26"/>
      <c r="C14" s="15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3"/>
      <c r="Q14" s="16"/>
      <c r="R14" s="16"/>
      <c r="S14" s="16"/>
      <c r="T14" s="16"/>
      <c r="U14" s="16"/>
      <c r="V14" s="16"/>
      <c r="W14" s="16"/>
      <c r="X14" s="16"/>
      <c r="Y14" s="17"/>
    </row>
    <row r="15" spans="1:25" ht="15.95" customHeight="1" x14ac:dyDescent="0.25">
      <c r="B15" s="1146" t="s">
        <v>20</v>
      </c>
      <c r="C15" s="18" t="s">
        <v>16</v>
      </c>
      <c r="D15" s="57">
        <v>353</v>
      </c>
      <c r="E15" s="58">
        <v>199</v>
      </c>
      <c r="F15" s="58">
        <v>514</v>
      </c>
      <c r="G15" s="58">
        <v>439</v>
      </c>
      <c r="H15" s="58">
        <v>306</v>
      </c>
      <c r="I15" s="58">
        <v>10</v>
      </c>
      <c r="J15" s="58">
        <v>30</v>
      </c>
      <c r="K15" s="58">
        <v>175</v>
      </c>
      <c r="L15" s="58">
        <v>280</v>
      </c>
      <c r="M15" s="58">
        <v>145</v>
      </c>
      <c r="N15" s="58">
        <v>96</v>
      </c>
      <c r="O15" s="58">
        <v>58</v>
      </c>
      <c r="P15" s="59">
        <f>SUM(D15:O15)</f>
        <v>2605</v>
      </c>
      <c r="Q15" s="16"/>
      <c r="R15" s="16"/>
      <c r="S15" s="16"/>
      <c r="T15" s="16"/>
      <c r="U15" s="16"/>
      <c r="V15" s="16"/>
      <c r="W15" s="16"/>
      <c r="X15" s="16"/>
      <c r="Y15" s="17"/>
    </row>
    <row r="16" spans="1:25" ht="15.95" customHeight="1" thickBot="1" x14ac:dyDescent="0.3">
      <c r="B16" s="1147"/>
      <c r="C16" s="21" t="s">
        <v>17</v>
      </c>
      <c r="D16" s="53">
        <v>318</v>
      </c>
      <c r="E16" s="60">
        <v>613</v>
      </c>
      <c r="F16" s="60">
        <v>386</v>
      </c>
      <c r="G16" s="60">
        <v>162</v>
      </c>
      <c r="H16" s="60">
        <v>192</v>
      </c>
      <c r="I16" s="60">
        <v>175</v>
      </c>
      <c r="J16" s="60">
        <v>180</v>
      </c>
      <c r="K16" s="60">
        <v>186</v>
      </c>
      <c r="L16" s="60">
        <v>208</v>
      </c>
      <c r="M16" s="60">
        <v>196</v>
      </c>
      <c r="N16" s="60">
        <v>148</v>
      </c>
      <c r="O16" s="60">
        <v>219</v>
      </c>
      <c r="P16" s="61">
        <f>SUM(D16:O16)</f>
        <v>2983</v>
      </c>
      <c r="Q16" s="16"/>
      <c r="R16" s="16"/>
      <c r="S16" s="16"/>
      <c r="T16" s="16"/>
      <c r="U16" s="16"/>
      <c r="V16" s="16"/>
      <c r="W16" s="16"/>
      <c r="X16" s="16"/>
      <c r="Y16" s="17"/>
    </row>
    <row r="17" spans="2:26" ht="15.95" customHeight="1" thickBot="1" x14ac:dyDescent="0.3">
      <c r="B17" s="26"/>
      <c r="C17" s="15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3"/>
      <c r="Q17" s="16"/>
      <c r="R17" s="16"/>
      <c r="S17" s="16"/>
      <c r="T17" s="16"/>
      <c r="U17" s="16"/>
      <c r="V17" s="16"/>
      <c r="W17" s="16"/>
      <c r="X17" s="16"/>
      <c r="Y17" s="17"/>
    </row>
    <row r="18" spans="2:26" ht="15.95" customHeight="1" x14ac:dyDescent="0.25">
      <c r="B18" s="1146" t="s">
        <v>22</v>
      </c>
      <c r="C18" s="18" t="s">
        <v>16</v>
      </c>
      <c r="D18" s="57">
        <v>3745</v>
      </c>
      <c r="E18" s="58">
        <v>3404</v>
      </c>
      <c r="F18" s="58">
        <v>2826</v>
      </c>
      <c r="G18" s="58">
        <v>2543</v>
      </c>
      <c r="H18" s="58">
        <v>2702</v>
      </c>
      <c r="I18" s="58">
        <v>1690</v>
      </c>
      <c r="J18" s="58">
        <v>1888</v>
      </c>
      <c r="K18" s="58">
        <v>2654</v>
      </c>
      <c r="L18" s="58">
        <v>2944</v>
      </c>
      <c r="M18" s="58">
        <v>3091</v>
      </c>
      <c r="N18" s="58">
        <v>3034</v>
      </c>
      <c r="O18" s="58">
        <v>3151</v>
      </c>
      <c r="P18" s="59">
        <f>SUM(D18:O18)</f>
        <v>33672</v>
      </c>
      <c r="Q18" s="16"/>
      <c r="R18" s="16"/>
      <c r="S18" s="16"/>
      <c r="T18" s="16"/>
      <c r="U18" s="16"/>
      <c r="V18" s="16"/>
      <c r="W18" s="16"/>
      <c r="X18" s="16"/>
      <c r="Y18" s="17"/>
    </row>
    <row r="19" spans="2:26" ht="15.95" customHeight="1" thickBot="1" x14ac:dyDescent="0.3">
      <c r="B19" s="1147"/>
      <c r="C19" s="21" t="s">
        <v>17</v>
      </c>
      <c r="D19" s="53">
        <v>3414</v>
      </c>
      <c r="E19" s="60">
        <v>3711</v>
      </c>
      <c r="F19" s="60">
        <v>2546</v>
      </c>
      <c r="G19" s="60">
        <v>2531</v>
      </c>
      <c r="H19" s="60">
        <v>2637</v>
      </c>
      <c r="I19" s="60">
        <v>1141</v>
      </c>
      <c r="J19" s="60">
        <v>2485</v>
      </c>
      <c r="K19" s="60">
        <v>2704</v>
      </c>
      <c r="L19" s="60">
        <v>3054</v>
      </c>
      <c r="M19" s="60">
        <v>3054</v>
      </c>
      <c r="N19" s="60">
        <v>2923</v>
      </c>
      <c r="O19" s="60">
        <v>3440</v>
      </c>
      <c r="P19" s="61">
        <f>SUM(D19:O19)</f>
        <v>33640</v>
      </c>
      <c r="Q19" s="16"/>
      <c r="R19" s="16"/>
      <c r="S19" s="16"/>
      <c r="T19" s="16"/>
      <c r="U19" s="16"/>
      <c r="V19" s="16"/>
      <c r="W19" s="16"/>
      <c r="X19" s="16"/>
      <c r="Y19" s="17"/>
    </row>
    <row r="20" spans="2:26" ht="15.95" customHeight="1" thickBot="1" x14ac:dyDescent="0.25">
      <c r="B20" s="27"/>
      <c r="C20" s="15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7"/>
      <c r="Q20" s="16"/>
      <c r="R20" s="16"/>
      <c r="S20" s="16"/>
      <c r="T20" s="16"/>
      <c r="U20" s="16"/>
      <c r="V20" s="16"/>
      <c r="W20" s="16"/>
      <c r="X20" s="16"/>
      <c r="Y20" s="17"/>
    </row>
    <row r="21" spans="2:26" ht="15.95" customHeight="1" x14ac:dyDescent="0.25">
      <c r="B21" s="1144" t="s">
        <v>21</v>
      </c>
      <c r="C21" s="20" t="s">
        <v>16</v>
      </c>
      <c r="D21" s="64">
        <f t="shared" ref="D21:O22" si="0">D9+D12+D15+D18</f>
        <v>5698</v>
      </c>
      <c r="E21" s="65">
        <f t="shared" si="0"/>
        <v>5096</v>
      </c>
      <c r="F21" s="65">
        <f t="shared" si="0"/>
        <v>4780</v>
      </c>
      <c r="G21" s="65">
        <f t="shared" si="0"/>
        <v>4422</v>
      </c>
      <c r="H21" s="65">
        <f t="shared" si="0"/>
        <v>4088</v>
      </c>
      <c r="I21" s="65">
        <f t="shared" si="0"/>
        <v>2360</v>
      </c>
      <c r="J21" s="65">
        <f t="shared" si="0"/>
        <v>2818</v>
      </c>
      <c r="K21" s="65">
        <f t="shared" si="0"/>
        <v>3999</v>
      </c>
      <c r="L21" s="65">
        <f t="shared" si="0"/>
        <v>3994</v>
      </c>
      <c r="M21" s="65">
        <f t="shared" si="0"/>
        <v>4016</v>
      </c>
      <c r="N21" s="65">
        <f t="shared" si="0"/>
        <v>4330</v>
      </c>
      <c r="O21" s="65">
        <f t="shared" si="0"/>
        <v>4709</v>
      </c>
      <c r="P21" s="65">
        <f>SUM(D21:O21)</f>
        <v>50310</v>
      </c>
      <c r="Q21" s="16"/>
      <c r="R21" s="16"/>
      <c r="S21" s="16"/>
      <c r="T21" s="16"/>
      <c r="U21" s="16"/>
      <c r="V21" s="16"/>
      <c r="W21" s="16"/>
      <c r="X21" s="16"/>
      <c r="Y21" s="17"/>
      <c r="Z21" s="14"/>
    </row>
    <row r="22" spans="2:26" ht="15.95" customHeight="1" thickBot="1" x14ac:dyDescent="0.3">
      <c r="B22" s="1145"/>
      <c r="C22" s="19" t="s">
        <v>17</v>
      </c>
      <c r="D22" s="66">
        <f t="shared" si="0"/>
        <v>4761</v>
      </c>
      <c r="E22" s="67">
        <f t="shared" si="0"/>
        <v>6460</v>
      </c>
      <c r="F22" s="67">
        <f t="shared" si="0"/>
        <v>3734</v>
      </c>
      <c r="G22" s="67">
        <f t="shared" si="0"/>
        <v>3895</v>
      </c>
      <c r="H22" s="67">
        <f t="shared" si="0"/>
        <v>3782</v>
      </c>
      <c r="I22" s="67">
        <f t="shared" si="0"/>
        <v>1959</v>
      </c>
      <c r="J22" s="67">
        <f t="shared" si="0"/>
        <v>4038</v>
      </c>
      <c r="K22" s="67">
        <f t="shared" si="0"/>
        <v>4110</v>
      </c>
      <c r="L22" s="67">
        <f t="shared" si="0"/>
        <v>4405</v>
      </c>
      <c r="M22" s="67">
        <f t="shared" si="0"/>
        <v>4261</v>
      </c>
      <c r="N22" s="67">
        <f t="shared" si="0"/>
        <v>4146</v>
      </c>
      <c r="O22" s="67">
        <f t="shared" si="0"/>
        <v>5273</v>
      </c>
      <c r="P22" s="67">
        <f>SUM(D22:O22)</f>
        <v>50824</v>
      </c>
      <c r="Q22" s="16"/>
      <c r="R22" s="16"/>
      <c r="S22" s="16"/>
      <c r="T22" s="16"/>
      <c r="U22" s="16"/>
      <c r="V22" s="16"/>
      <c r="W22" s="16"/>
      <c r="X22" s="16"/>
      <c r="Y22" s="17"/>
      <c r="Z22" s="14"/>
    </row>
    <row r="23" spans="2:26" ht="15.95" customHeight="1" thickBot="1" x14ac:dyDescent="0.3">
      <c r="B23" s="28"/>
      <c r="C23" s="15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17"/>
      <c r="R23" s="17"/>
      <c r="S23" s="17"/>
      <c r="T23" s="17"/>
      <c r="U23" s="17"/>
      <c r="V23" s="17"/>
      <c r="W23" s="17"/>
      <c r="X23" s="17"/>
      <c r="Y23" s="17"/>
      <c r="Z23" s="14"/>
    </row>
    <row r="24" spans="2:26" ht="15.95" customHeight="1" thickBot="1" x14ac:dyDescent="0.3">
      <c r="B24" s="41" t="s">
        <v>50</v>
      </c>
      <c r="C24" s="4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17"/>
      <c r="R24" s="17"/>
      <c r="S24" s="17"/>
      <c r="T24" s="17"/>
      <c r="U24" s="17"/>
      <c r="V24" s="17"/>
      <c r="W24" s="17"/>
      <c r="X24" s="17"/>
      <c r="Y24" s="17"/>
      <c r="Z24" s="14"/>
    </row>
    <row r="25" spans="2:26" ht="15.95" customHeight="1" thickBot="1" x14ac:dyDescent="0.3">
      <c r="B25" s="29"/>
      <c r="C25" s="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70"/>
      <c r="Q25" s="17"/>
      <c r="R25" s="17"/>
      <c r="S25" s="17"/>
      <c r="T25" s="17"/>
      <c r="U25" s="17"/>
      <c r="V25" s="17"/>
      <c r="W25" s="17"/>
      <c r="X25" s="17"/>
      <c r="Y25" s="17"/>
      <c r="Z25" s="14"/>
    </row>
    <row r="26" spans="2:26" ht="15.95" customHeight="1" x14ac:dyDescent="0.25">
      <c r="B26" s="1146" t="s">
        <v>23</v>
      </c>
      <c r="C26" s="18" t="s">
        <v>16</v>
      </c>
      <c r="D26" s="57">
        <v>709</v>
      </c>
      <c r="E26" s="58">
        <v>3166</v>
      </c>
      <c r="F26" s="58">
        <v>3019</v>
      </c>
      <c r="G26" s="58">
        <v>3131</v>
      </c>
      <c r="H26" s="58">
        <v>2047</v>
      </c>
      <c r="I26" s="58">
        <v>1739</v>
      </c>
      <c r="J26" s="58">
        <v>1524</v>
      </c>
      <c r="K26" s="58">
        <v>2040</v>
      </c>
      <c r="L26" s="58">
        <v>2477</v>
      </c>
      <c r="M26" s="58">
        <v>2980</v>
      </c>
      <c r="N26" s="58">
        <v>2966</v>
      </c>
      <c r="O26" s="58">
        <v>1864</v>
      </c>
      <c r="P26" s="59">
        <f>SUM(D26:O26)</f>
        <v>27662</v>
      </c>
      <c r="Q26" s="16"/>
      <c r="R26" s="16"/>
      <c r="S26" s="16"/>
      <c r="T26" s="16"/>
      <c r="U26" s="16"/>
      <c r="V26" s="16"/>
      <c r="W26" s="16"/>
      <c r="X26" s="16"/>
      <c r="Y26" s="17"/>
      <c r="Z26" s="14"/>
    </row>
    <row r="27" spans="2:26" ht="15.95" customHeight="1" thickBot="1" x14ac:dyDescent="0.3">
      <c r="B27" s="1147"/>
      <c r="C27" s="21" t="s">
        <v>17</v>
      </c>
      <c r="D27" s="53">
        <v>389</v>
      </c>
      <c r="E27" s="60">
        <v>3398</v>
      </c>
      <c r="F27" s="60">
        <v>2340</v>
      </c>
      <c r="G27" s="60">
        <v>2838</v>
      </c>
      <c r="H27" s="60">
        <v>1712</v>
      </c>
      <c r="I27" s="60">
        <v>1674</v>
      </c>
      <c r="J27" s="60">
        <v>2080</v>
      </c>
      <c r="K27" s="60">
        <v>2204</v>
      </c>
      <c r="L27" s="60">
        <v>2707</v>
      </c>
      <c r="M27" s="60">
        <v>2795</v>
      </c>
      <c r="N27" s="60">
        <v>2221</v>
      </c>
      <c r="O27" s="60">
        <v>3205</v>
      </c>
      <c r="P27" s="61">
        <f>SUM(D27:O27)</f>
        <v>27563</v>
      </c>
      <c r="Q27" s="4"/>
      <c r="R27" s="4"/>
      <c r="S27" s="4"/>
      <c r="T27" s="4"/>
      <c r="U27" s="4"/>
      <c r="V27" s="4"/>
      <c r="W27" s="4"/>
      <c r="X27" s="4"/>
      <c r="Y27" s="4"/>
    </row>
    <row r="28" spans="2:26" ht="15.95" customHeight="1" thickBot="1" x14ac:dyDescent="0.3">
      <c r="B28" s="27"/>
      <c r="C28" s="4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2"/>
      <c r="Q28" s="5"/>
      <c r="R28" s="5"/>
      <c r="S28" s="5"/>
      <c r="T28" s="5"/>
      <c r="U28" s="5"/>
      <c r="V28" s="5"/>
      <c r="W28" s="5"/>
      <c r="X28" s="5"/>
      <c r="Y28" s="10"/>
    </row>
    <row r="29" spans="2:26" ht="15.95" customHeight="1" x14ac:dyDescent="0.25">
      <c r="B29" s="1146" t="s">
        <v>24</v>
      </c>
      <c r="C29" s="18" t="s">
        <v>16</v>
      </c>
      <c r="D29" s="57">
        <v>1981</v>
      </c>
      <c r="E29" s="58">
        <v>1847</v>
      </c>
      <c r="F29" s="58">
        <v>1777</v>
      </c>
      <c r="G29" s="58">
        <v>1590</v>
      </c>
      <c r="H29" s="58">
        <v>1947</v>
      </c>
      <c r="I29" s="58">
        <v>1452</v>
      </c>
      <c r="J29" s="58">
        <v>632</v>
      </c>
      <c r="K29" s="58">
        <v>1509</v>
      </c>
      <c r="L29" s="58">
        <v>1672</v>
      </c>
      <c r="M29" s="58">
        <v>1604</v>
      </c>
      <c r="N29" s="58">
        <v>1608</v>
      </c>
      <c r="O29" s="58">
        <v>1186</v>
      </c>
      <c r="P29" s="59">
        <f>SUM(D29:O29)</f>
        <v>18805</v>
      </c>
      <c r="Q29" s="16"/>
      <c r="R29" s="16"/>
      <c r="S29" s="16"/>
      <c r="T29" s="16"/>
      <c r="U29" s="16"/>
      <c r="V29" s="16"/>
      <c r="W29" s="16"/>
      <c r="X29" s="16"/>
      <c r="Y29" s="17"/>
    </row>
    <row r="30" spans="2:26" ht="15.95" customHeight="1" thickBot="1" x14ac:dyDescent="0.3">
      <c r="B30" s="1147"/>
      <c r="C30" s="21" t="s">
        <v>17</v>
      </c>
      <c r="D30" s="53">
        <v>1320</v>
      </c>
      <c r="E30" s="60">
        <v>2617</v>
      </c>
      <c r="F30" s="60">
        <v>1253</v>
      </c>
      <c r="G30" s="60">
        <v>1537</v>
      </c>
      <c r="H30" s="60">
        <v>1264</v>
      </c>
      <c r="I30" s="60">
        <v>821</v>
      </c>
      <c r="J30" s="60">
        <v>1386</v>
      </c>
      <c r="K30" s="60">
        <v>1417</v>
      </c>
      <c r="L30" s="60">
        <v>2070</v>
      </c>
      <c r="M30" s="60">
        <v>1865</v>
      </c>
      <c r="N30" s="60">
        <v>1627</v>
      </c>
      <c r="O30" s="60">
        <v>1920</v>
      </c>
      <c r="P30" s="61">
        <f>SUM(D30:O30)</f>
        <v>19097</v>
      </c>
      <c r="Q30" s="16"/>
      <c r="R30" s="16"/>
      <c r="S30" s="16"/>
      <c r="T30" s="16"/>
      <c r="U30" s="16"/>
      <c r="V30" s="16"/>
      <c r="W30" s="16"/>
      <c r="X30" s="16"/>
      <c r="Y30" s="17"/>
    </row>
    <row r="31" spans="2:26" ht="15.95" customHeight="1" thickBot="1" x14ac:dyDescent="0.3">
      <c r="B31" s="30"/>
      <c r="C31" s="4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2"/>
      <c r="Q31" s="8"/>
      <c r="R31" s="8"/>
      <c r="S31" s="8"/>
      <c r="T31" s="8"/>
      <c r="U31" s="8"/>
      <c r="V31" s="8"/>
      <c r="W31" s="8"/>
      <c r="X31" s="8"/>
      <c r="Y31" s="6"/>
    </row>
    <row r="32" spans="2:26" ht="15.95" customHeight="1" x14ac:dyDescent="0.25">
      <c r="B32" s="1146" t="s">
        <v>25</v>
      </c>
      <c r="C32" s="18" t="s">
        <v>16</v>
      </c>
      <c r="D32" s="57">
        <v>302</v>
      </c>
      <c r="E32" s="58">
        <v>253</v>
      </c>
      <c r="F32" s="58">
        <v>333</v>
      </c>
      <c r="G32" s="58">
        <v>134</v>
      </c>
      <c r="H32" s="58">
        <v>86</v>
      </c>
      <c r="I32" s="58">
        <v>81</v>
      </c>
      <c r="J32" s="58">
        <v>96</v>
      </c>
      <c r="K32" s="58">
        <v>81</v>
      </c>
      <c r="L32" s="58">
        <v>161</v>
      </c>
      <c r="M32" s="58">
        <v>181</v>
      </c>
      <c r="N32" s="58">
        <v>222</v>
      </c>
      <c r="O32" s="58">
        <v>98</v>
      </c>
      <c r="P32" s="59">
        <f>SUM(D32:O32)</f>
        <v>2028</v>
      </c>
      <c r="Q32" s="16"/>
      <c r="R32" s="16"/>
      <c r="S32" s="16"/>
      <c r="T32" s="16"/>
      <c r="U32" s="16"/>
      <c r="V32" s="16"/>
      <c r="W32" s="16"/>
      <c r="X32" s="16"/>
      <c r="Y32" s="17"/>
    </row>
    <row r="33" spans="2:47" ht="15.95" customHeight="1" thickBot="1" x14ac:dyDescent="0.3">
      <c r="B33" s="1147"/>
      <c r="C33" s="21" t="s">
        <v>17</v>
      </c>
      <c r="D33" s="53">
        <v>302</v>
      </c>
      <c r="E33" s="60">
        <v>391</v>
      </c>
      <c r="F33" s="60">
        <v>301</v>
      </c>
      <c r="G33" s="60">
        <v>158</v>
      </c>
      <c r="H33" s="60">
        <v>152</v>
      </c>
      <c r="I33" s="60">
        <v>76</v>
      </c>
      <c r="J33" s="60">
        <v>101</v>
      </c>
      <c r="K33" s="60">
        <v>102</v>
      </c>
      <c r="L33" s="60">
        <v>162</v>
      </c>
      <c r="M33" s="60">
        <v>179</v>
      </c>
      <c r="N33" s="60">
        <v>101</v>
      </c>
      <c r="O33" s="60">
        <v>202</v>
      </c>
      <c r="P33" s="61">
        <f>SUM(D33:O33)</f>
        <v>2227</v>
      </c>
      <c r="Q33" s="16"/>
      <c r="R33" s="16"/>
      <c r="S33" s="16"/>
      <c r="T33" s="16"/>
      <c r="U33" s="16"/>
      <c r="V33" s="16"/>
      <c r="W33" s="16"/>
      <c r="X33" s="16"/>
      <c r="Y33" s="17"/>
    </row>
    <row r="34" spans="2:47" ht="15.95" customHeight="1" thickBot="1" x14ac:dyDescent="0.3">
      <c r="B34" s="30"/>
      <c r="C34" s="4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0"/>
      <c r="Q34" s="8"/>
      <c r="R34" s="8"/>
      <c r="S34" s="8"/>
      <c r="T34" s="8"/>
      <c r="U34" s="8"/>
      <c r="V34" s="8"/>
      <c r="W34" s="8"/>
      <c r="X34" s="8"/>
      <c r="Y34" s="6"/>
    </row>
    <row r="35" spans="2:47" ht="15.95" customHeight="1" x14ac:dyDescent="0.25">
      <c r="B35" s="1144" t="s">
        <v>21</v>
      </c>
      <c r="C35" s="20" t="s">
        <v>16</v>
      </c>
      <c r="D35" s="64">
        <f t="shared" ref="D35:O36" si="1">D26+D29+D32</f>
        <v>2992</v>
      </c>
      <c r="E35" s="65">
        <f t="shared" si="1"/>
        <v>5266</v>
      </c>
      <c r="F35" s="65">
        <f t="shared" si="1"/>
        <v>5129</v>
      </c>
      <c r="G35" s="65">
        <f t="shared" si="1"/>
        <v>4855</v>
      </c>
      <c r="H35" s="65">
        <f t="shared" si="1"/>
        <v>4080</v>
      </c>
      <c r="I35" s="65">
        <f t="shared" si="1"/>
        <v>3272</v>
      </c>
      <c r="J35" s="65">
        <f t="shared" si="1"/>
        <v>2252</v>
      </c>
      <c r="K35" s="65">
        <f t="shared" si="1"/>
        <v>3630</v>
      </c>
      <c r="L35" s="65">
        <f t="shared" si="1"/>
        <v>4310</v>
      </c>
      <c r="M35" s="65">
        <f t="shared" si="1"/>
        <v>4765</v>
      </c>
      <c r="N35" s="65">
        <f t="shared" si="1"/>
        <v>4796</v>
      </c>
      <c r="O35" s="65">
        <f t="shared" si="1"/>
        <v>3148</v>
      </c>
      <c r="P35" s="65">
        <f>SUM(D35:O35)</f>
        <v>48495</v>
      </c>
      <c r="Q35" s="16"/>
      <c r="R35" s="16"/>
      <c r="S35" s="16"/>
      <c r="T35" s="16"/>
      <c r="U35" s="16"/>
      <c r="V35" s="16"/>
      <c r="W35" s="16"/>
      <c r="X35" s="16"/>
      <c r="Y35" s="17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2:47" ht="15.95" customHeight="1" thickBot="1" x14ac:dyDescent="0.3">
      <c r="B36" s="1145"/>
      <c r="C36" s="19" t="s">
        <v>17</v>
      </c>
      <c r="D36" s="66">
        <f t="shared" si="1"/>
        <v>2011</v>
      </c>
      <c r="E36" s="67">
        <f t="shared" si="1"/>
        <v>6406</v>
      </c>
      <c r="F36" s="67">
        <f t="shared" si="1"/>
        <v>3894</v>
      </c>
      <c r="G36" s="67">
        <f t="shared" si="1"/>
        <v>4533</v>
      </c>
      <c r="H36" s="67">
        <f t="shared" si="1"/>
        <v>3128</v>
      </c>
      <c r="I36" s="67">
        <f t="shared" si="1"/>
        <v>2571</v>
      </c>
      <c r="J36" s="67">
        <f t="shared" si="1"/>
        <v>3567</v>
      </c>
      <c r="K36" s="67">
        <f t="shared" si="1"/>
        <v>3723</v>
      </c>
      <c r="L36" s="67">
        <f t="shared" si="1"/>
        <v>4939</v>
      </c>
      <c r="M36" s="67">
        <f t="shared" si="1"/>
        <v>4839</v>
      </c>
      <c r="N36" s="67">
        <f t="shared" si="1"/>
        <v>3949</v>
      </c>
      <c r="O36" s="67">
        <f t="shared" si="1"/>
        <v>5327</v>
      </c>
      <c r="P36" s="67">
        <f>SUM(D36:O36)</f>
        <v>48887</v>
      </c>
      <c r="Q36" s="16"/>
      <c r="R36" s="16"/>
      <c r="S36" s="16"/>
      <c r="T36" s="16"/>
      <c r="U36" s="16"/>
      <c r="V36" s="16"/>
      <c r="W36" s="16"/>
      <c r="X36" s="16"/>
      <c r="Y36" s="17"/>
      <c r="Z36" s="14"/>
    </row>
    <row r="37" spans="2:47" ht="15.95" customHeight="1" thickBot="1" x14ac:dyDescent="0.3">
      <c r="B37" s="31"/>
      <c r="C37" s="15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5"/>
      <c r="R37" s="5"/>
      <c r="S37" s="5"/>
      <c r="T37" s="5"/>
      <c r="U37" s="5"/>
      <c r="V37" s="5"/>
      <c r="W37" s="5"/>
      <c r="X37" s="5"/>
      <c r="Y37" s="6"/>
      <c r="Z37" s="14"/>
    </row>
    <row r="38" spans="2:47" ht="15.95" customHeight="1" thickBot="1" x14ac:dyDescent="0.3">
      <c r="B38" s="41" t="s">
        <v>51</v>
      </c>
      <c r="C38" s="4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17"/>
      <c r="R38" s="17"/>
      <c r="S38" s="17"/>
      <c r="T38" s="17"/>
      <c r="U38" s="17"/>
      <c r="V38" s="17"/>
      <c r="W38" s="17"/>
      <c r="X38" s="17"/>
      <c r="Y38" s="17"/>
      <c r="Z38" s="14"/>
    </row>
    <row r="39" spans="2:47" ht="15.95" customHeight="1" thickBot="1" x14ac:dyDescent="0.3">
      <c r="B39" s="32"/>
      <c r="C39" s="4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17"/>
      <c r="R39" s="17"/>
      <c r="S39" s="17"/>
      <c r="T39" s="17"/>
      <c r="U39" s="17"/>
      <c r="V39" s="17"/>
      <c r="W39" s="17"/>
      <c r="X39" s="17"/>
      <c r="Y39" s="17"/>
      <c r="Z39" s="14"/>
    </row>
    <row r="40" spans="2:47" ht="15.95" customHeight="1" x14ac:dyDescent="0.25">
      <c r="B40" s="1146" t="s">
        <v>26</v>
      </c>
      <c r="C40" s="18" t="s">
        <v>16</v>
      </c>
      <c r="D40" s="57">
        <v>1104</v>
      </c>
      <c r="E40" s="58">
        <v>1235</v>
      </c>
      <c r="F40" s="58">
        <v>837</v>
      </c>
      <c r="G40" s="58">
        <v>749</v>
      </c>
      <c r="H40" s="58">
        <v>960</v>
      </c>
      <c r="I40" s="58">
        <v>443</v>
      </c>
      <c r="J40" s="58">
        <v>1422</v>
      </c>
      <c r="K40" s="58">
        <v>1106</v>
      </c>
      <c r="L40" s="58">
        <v>1077</v>
      </c>
      <c r="M40" s="58">
        <v>1361</v>
      </c>
      <c r="N40" s="58">
        <v>1223</v>
      </c>
      <c r="O40" s="58">
        <v>889</v>
      </c>
      <c r="P40" s="59">
        <f>SUM(D40:O40)</f>
        <v>12406</v>
      </c>
      <c r="Q40" s="17"/>
      <c r="R40" s="17"/>
      <c r="S40" s="17"/>
      <c r="T40" s="17"/>
      <c r="U40" s="17"/>
      <c r="V40" s="17"/>
      <c r="W40" s="17"/>
      <c r="X40" s="17"/>
      <c r="Y40" s="17"/>
      <c r="Z40" s="14"/>
    </row>
    <row r="41" spans="2:47" ht="15.95" customHeight="1" thickBot="1" x14ac:dyDescent="0.3">
      <c r="B41" s="1147"/>
      <c r="C41" s="21" t="s">
        <v>17</v>
      </c>
      <c r="D41" s="53">
        <v>1054</v>
      </c>
      <c r="E41" s="60">
        <v>1277</v>
      </c>
      <c r="F41" s="60">
        <v>841</v>
      </c>
      <c r="G41" s="60">
        <v>715</v>
      </c>
      <c r="H41" s="60">
        <v>971</v>
      </c>
      <c r="I41" s="60">
        <v>380</v>
      </c>
      <c r="J41" s="60">
        <v>1314</v>
      </c>
      <c r="K41" s="60">
        <v>982</v>
      </c>
      <c r="L41" s="60">
        <v>1137</v>
      </c>
      <c r="M41" s="60">
        <v>1337</v>
      </c>
      <c r="N41" s="60">
        <v>1217</v>
      </c>
      <c r="O41" s="60">
        <v>979</v>
      </c>
      <c r="P41" s="61">
        <f>SUM(D41:O41)</f>
        <v>12204</v>
      </c>
      <c r="Q41" s="5"/>
      <c r="R41" s="5"/>
      <c r="S41" s="5"/>
      <c r="T41" s="5"/>
      <c r="U41" s="5"/>
      <c r="V41" s="5"/>
      <c r="W41" s="5"/>
      <c r="X41" s="5"/>
      <c r="Y41" s="6"/>
      <c r="Z41" s="14"/>
    </row>
    <row r="42" spans="2:47" ht="15.95" customHeight="1" thickBot="1" x14ac:dyDescent="0.3">
      <c r="B42" s="30"/>
      <c r="C42" s="4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2"/>
      <c r="Q42" s="4"/>
      <c r="R42" s="4"/>
      <c r="S42" s="4"/>
      <c r="T42" s="4"/>
      <c r="U42" s="4"/>
      <c r="V42" s="4"/>
      <c r="W42" s="4"/>
      <c r="X42" s="4"/>
      <c r="Y42" s="4"/>
    </row>
    <row r="43" spans="2:47" ht="15.95" customHeight="1" x14ac:dyDescent="0.25">
      <c r="B43" s="1146" t="s">
        <v>43</v>
      </c>
      <c r="C43" s="18" t="s">
        <v>16</v>
      </c>
      <c r="D43" s="57">
        <v>2976</v>
      </c>
      <c r="E43" s="58">
        <v>3328</v>
      </c>
      <c r="F43" s="58">
        <v>3109</v>
      </c>
      <c r="G43" s="58">
        <v>2814</v>
      </c>
      <c r="H43" s="58">
        <v>3475</v>
      </c>
      <c r="I43" s="58">
        <v>2193</v>
      </c>
      <c r="J43" s="58">
        <v>3047</v>
      </c>
      <c r="K43" s="58">
        <v>3008</v>
      </c>
      <c r="L43" s="58">
        <v>2983</v>
      </c>
      <c r="M43" s="58">
        <v>3599</v>
      </c>
      <c r="N43" s="58">
        <v>3633</v>
      </c>
      <c r="O43" s="58">
        <v>2084</v>
      </c>
      <c r="P43" s="59">
        <f>SUM(D43:O43)</f>
        <v>36249</v>
      </c>
      <c r="Q43" s="4"/>
      <c r="R43" s="4"/>
      <c r="S43" s="4"/>
      <c r="T43" s="4"/>
      <c r="U43" s="4"/>
      <c r="V43" s="4"/>
      <c r="W43" s="4"/>
      <c r="X43" s="4"/>
      <c r="Y43" s="4"/>
    </row>
    <row r="44" spans="2:47" ht="15.95" customHeight="1" thickBot="1" x14ac:dyDescent="0.3">
      <c r="B44" s="1147"/>
      <c r="C44" s="21" t="s">
        <v>17</v>
      </c>
      <c r="D44" s="53">
        <v>2690</v>
      </c>
      <c r="E44" s="60">
        <v>3566</v>
      </c>
      <c r="F44" s="60">
        <v>2603</v>
      </c>
      <c r="G44" s="60">
        <v>3014</v>
      </c>
      <c r="H44" s="60">
        <v>3480</v>
      </c>
      <c r="I44" s="60">
        <v>2233</v>
      </c>
      <c r="J44" s="60">
        <v>2669</v>
      </c>
      <c r="K44" s="60">
        <v>3030</v>
      </c>
      <c r="L44" s="60">
        <v>3390</v>
      </c>
      <c r="M44" s="60">
        <v>3160</v>
      </c>
      <c r="N44" s="60">
        <v>3303</v>
      </c>
      <c r="O44" s="60">
        <v>2388</v>
      </c>
      <c r="P44" s="61">
        <f>SUM(D44:O44)</f>
        <v>35526</v>
      </c>
      <c r="Q44" s="16"/>
      <c r="R44" s="16"/>
      <c r="S44" s="16"/>
      <c r="T44" s="16"/>
      <c r="U44" s="16"/>
      <c r="V44" s="16"/>
      <c r="W44" s="16"/>
      <c r="X44" s="16"/>
      <c r="Y44" s="17"/>
    </row>
    <row r="45" spans="2:47" ht="15.95" customHeight="1" thickBot="1" x14ac:dyDescent="0.3">
      <c r="B45" s="30"/>
      <c r="C45" s="4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2"/>
      <c r="Q45" s="16"/>
      <c r="R45" s="16"/>
      <c r="S45" s="16"/>
      <c r="T45" s="16"/>
      <c r="U45" s="16"/>
      <c r="V45" s="16"/>
      <c r="W45" s="16"/>
      <c r="X45" s="16"/>
      <c r="Y45" s="17"/>
    </row>
    <row r="46" spans="2:47" ht="15.95" customHeight="1" x14ac:dyDescent="0.25">
      <c r="B46" s="1146" t="s">
        <v>47</v>
      </c>
      <c r="C46" s="18" t="s">
        <v>16</v>
      </c>
      <c r="D46" s="57">
        <v>1182</v>
      </c>
      <c r="E46" s="58">
        <v>1562</v>
      </c>
      <c r="F46" s="58">
        <v>1610</v>
      </c>
      <c r="G46" s="58">
        <v>1410</v>
      </c>
      <c r="H46" s="58">
        <v>1821</v>
      </c>
      <c r="I46" s="58">
        <v>1326</v>
      </c>
      <c r="J46" s="58">
        <v>1128</v>
      </c>
      <c r="K46" s="58">
        <v>1516</v>
      </c>
      <c r="L46" s="58">
        <v>1496</v>
      </c>
      <c r="M46" s="58">
        <v>1679</v>
      </c>
      <c r="N46" s="58">
        <v>1461</v>
      </c>
      <c r="O46" s="58">
        <v>1059</v>
      </c>
      <c r="P46" s="59">
        <f>SUM(D46:O46)</f>
        <v>17250</v>
      </c>
      <c r="Q46" s="16"/>
      <c r="R46" s="16"/>
      <c r="S46" s="16"/>
      <c r="T46" s="16"/>
      <c r="U46" s="16"/>
      <c r="V46" s="16"/>
      <c r="W46" s="16"/>
      <c r="X46" s="16"/>
      <c r="Y46" s="17"/>
    </row>
    <row r="47" spans="2:47" ht="15.95" customHeight="1" thickBot="1" x14ac:dyDescent="0.3">
      <c r="B47" s="1147"/>
      <c r="C47" s="21" t="s">
        <v>17</v>
      </c>
      <c r="D47" s="53">
        <v>1139</v>
      </c>
      <c r="E47" s="60">
        <v>1611</v>
      </c>
      <c r="F47" s="60">
        <v>1593</v>
      </c>
      <c r="G47" s="60">
        <v>1370</v>
      </c>
      <c r="H47" s="60">
        <v>1817</v>
      </c>
      <c r="I47" s="60">
        <v>1271</v>
      </c>
      <c r="J47" s="60">
        <v>1103</v>
      </c>
      <c r="K47" s="60">
        <v>1526</v>
      </c>
      <c r="L47" s="60">
        <v>1554</v>
      </c>
      <c r="M47" s="60">
        <v>1657</v>
      </c>
      <c r="N47" s="60">
        <v>1412</v>
      </c>
      <c r="O47" s="60">
        <v>1156</v>
      </c>
      <c r="P47" s="61">
        <f>SUM(D47:O47)</f>
        <v>17209</v>
      </c>
      <c r="Q47" s="16"/>
      <c r="R47" s="16"/>
      <c r="S47" s="16"/>
      <c r="T47" s="16"/>
      <c r="U47" s="16"/>
      <c r="V47" s="16"/>
      <c r="W47" s="16"/>
      <c r="X47" s="16"/>
      <c r="Y47" s="17"/>
    </row>
    <row r="48" spans="2:47" ht="15.95" customHeight="1" thickBot="1" x14ac:dyDescent="0.3">
      <c r="B48" s="30"/>
      <c r="C48" s="4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2"/>
      <c r="Q48" s="16"/>
      <c r="R48" s="16"/>
      <c r="S48" s="16"/>
      <c r="T48" s="16"/>
      <c r="U48" s="16"/>
      <c r="V48" s="16"/>
      <c r="W48" s="16"/>
      <c r="X48" s="16"/>
      <c r="Y48" s="17"/>
    </row>
    <row r="49" spans="2:26" ht="15.95" customHeight="1" x14ac:dyDescent="0.25">
      <c r="B49" s="1144" t="s">
        <v>21</v>
      </c>
      <c r="C49" s="20" t="s">
        <v>16</v>
      </c>
      <c r="D49" s="64">
        <f t="shared" ref="D49:O50" si="2">D40+D43+D46</f>
        <v>5262</v>
      </c>
      <c r="E49" s="65">
        <f t="shared" si="2"/>
        <v>6125</v>
      </c>
      <c r="F49" s="65">
        <f t="shared" si="2"/>
        <v>5556</v>
      </c>
      <c r="G49" s="65">
        <f t="shared" si="2"/>
        <v>4973</v>
      </c>
      <c r="H49" s="65">
        <f t="shared" si="2"/>
        <v>6256</v>
      </c>
      <c r="I49" s="65">
        <f t="shared" si="2"/>
        <v>3962</v>
      </c>
      <c r="J49" s="65">
        <f t="shared" si="2"/>
        <v>5597</v>
      </c>
      <c r="K49" s="65">
        <f t="shared" si="2"/>
        <v>5630</v>
      </c>
      <c r="L49" s="65">
        <f t="shared" si="2"/>
        <v>5556</v>
      </c>
      <c r="M49" s="65">
        <f t="shared" si="2"/>
        <v>6639</v>
      </c>
      <c r="N49" s="65">
        <f t="shared" si="2"/>
        <v>6317</v>
      </c>
      <c r="O49" s="65">
        <f t="shared" si="2"/>
        <v>4032</v>
      </c>
      <c r="P49" s="65">
        <f>SUM(D49:O49)</f>
        <v>65905</v>
      </c>
      <c r="Q49" s="8"/>
      <c r="R49" s="5"/>
      <c r="S49" s="5"/>
      <c r="T49" s="5"/>
      <c r="U49" s="8"/>
      <c r="V49" s="8"/>
      <c r="W49" s="8"/>
      <c r="X49" s="8"/>
      <c r="Y49" s="6"/>
    </row>
    <row r="50" spans="2:26" ht="15.95" customHeight="1" thickBot="1" x14ac:dyDescent="0.3">
      <c r="B50" s="1145"/>
      <c r="C50" s="19" t="s">
        <v>17</v>
      </c>
      <c r="D50" s="66">
        <f t="shared" si="2"/>
        <v>4883</v>
      </c>
      <c r="E50" s="67">
        <f t="shared" si="2"/>
        <v>6454</v>
      </c>
      <c r="F50" s="67">
        <f t="shared" si="2"/>
        <v>5037</v>
      </c>
      <c r="G50" s="67">
        <f t="shared" si="2"/>
        <v>5099</v>
      </c>
      <c r="H50" s="67">
        <f t="shared" si="2"/>
        <v>6268</v>
      </c>
      <c r="I50" s="67">
        <f t="shared" si="2"/>
        <v>3884</v>
      </c>
      <c r="J50" s="67">
        <f t="shared" si="2"/>
        <v>5086</v>
      </c>
      <c r="K50" s="67">
        <f t="shared" si="2"/>
        <v>5538</v>
      </c>
      <c r="L50" s="67">
        <f t="shared" si="2"/>
        <v>6081</v>
      </c>
      <c r="M50" s="67">
        <f t="shared" si="2"/>
        <v>6154</v>
      </c>
      <c r="N50" s="67">
        <f t="shared" si="2"/>
        <v>5932</v>
      </c>
      <c r="O50" s="67">
        <f t="shared" si="2"/>
        <v>4523</v>
      </c>
      <c r="P50" s="67">
        <f>SUM(D50:O50)</f>
        <v>64939</v>
      </c>
      <c r="Q50" s="16"/>
      <c r="R50" s="16"/>
      <c r="S50" s="16"/>
      <c r="T50" s="16"/>
      <c r="U50" s="16"/>
      <c r="V50" s="16"/>
      <c r="W50" s="16"/>
      <c r="X50" s="16"/>
      <c r="Y50" s="17"/>
      <c r="Z50" s="14"/>
    </row>
    <row r="51" spans="2:26" ht="15.95" customHeight="1" thickBot="1" x14ac:dyDescent="0.25">
      <c r="B51" s="30"/>
      <c r="C51" s="4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16"/>
      <c r="R51" s="16"/>
      <c r="S51" s="16"/>
      <c r="T51" s="16"/>
      <c r="U51" s="16"/>
      <c r="V51" s="16"/>
      <c r="W51" s="16"/>
      <c r="X51" s="16"/>
      <c r="Y51" s="17"/>
    </row>
    <row r="52" spans="2:26" ht="15.95" customHeight="1" x14ac:dyDescent="0.25">
      <c r="B52" s="1140" t="s">
        <v>27</v>
      </c>
      <c r="C52" s="23" t="s">
        <v>16</v>
      </c>
      <c r="D52" s="64">
        <f t="shared" ref="D52:O53" si="3">D21+D35+D49</f>
        <v>13952</v>
      </c>
      <c r="E52" s="65">
        <f t="shared" si="3"/>
        <v>16487</v>
      </c>
      <c r="F52" s="65">
        <f t="shared" si="3"/>
        <v>15465</v>
      </c>
      <c r="G52" s="65">
        <f t="shared" si="3"/>
        <v>14250</v>
      </c>
      <c r="H52" s="65">
        <f t="shared" si="3"/>
        <v>14424</v>
      </c>
      <c r="I52" s="65">
        <f t="shared" si="3"/>
        <v>9594</v>
      </c>
      <c r="J52" s="65">
        <f t="shared" si="3"/>
        <v>10667</v>
      </c>
      <c r="K52" s="65">
        <f t="shared" si="3"/>
        <v>13259</v>
      </c>
      <c r="L52" s="65">
        <f t="shared" si="3"/>
        <v>13860</v>
      </c>
      <c r="M52" s="65">
        <f t="shared" si="3"/>
        <v>15420</v>
      </c>
      <c r="N52" s="65">
        <f t="shared" si="3"/>
        <v>15443</v>
      </c>
      <c r="O52" s="65">
        <f t="shared" si="3"/>
        <v>11889</v>
      </c>
      <c r="P52" s="65">
        <f>SUM(D52:O52)</f>
        <v>164710</v>
      </c>
      <c r="Q52" s="8"/>
      <c r="R52" s="8"/>
      <c r="S52" s="8"/>
      <c r="T52" s="8"/>
      <c r="U52" s="8"/>
      <c r="V52" s="8"/>
      <c r="W52" s="8"/>
      <c r="X52" s="8"/>
      <c r="Y52" s="6"/>
    </row>
    <row r="53" spans="2:26" ht="15.95" customHeight="1" thickBot="1" x14ac:dyDescent="0.3">
      <c r="B53" s="1141"/>
      <c r="C53" s="24" t="s">
        <v>17</v>
      </c>
      <c r="D53" s="66">
        <f t="shared" si="3"/>
        <v>11655</v>
      </c>
      <c r="E53" s="67">
        <f t="shared" si="3"/>
        <v>19320</v>
      </c>
      <c r="F53" s="67">
        <f t="shared" si="3"/>
        <v>12665</v>
      </c>
      <c r="G53" s="67">
        <f t="shared" si="3"/>
        <v>13527</v>
      </c>
      <c r="H53" s="67">
        <f t="shared" si="3"/>
        <v>13178</v>
      </c>
      <c r="I53" s="67">
        <f t="shared" si="3"/>
        <v>8414</v>
      </c>
      <c r="J53" s="67">
        <f t="shared" si="3"/>
        <v>12691</v>
      </c>
      <c r="K53" s="67">
        <f t="shared" si="3"/>
        <v>13371</v>
      </c>
      <c r="L53" s="67">
        <f t="shared" si="3"/>
        <v>15425</v>
      </c>
      <c r="M53" s="67">
        <f t="shared" si="3"/>
        <v>15254</v>
      </c>
      <c r="N53" s="67">
        <f t="shared" si="3"/>
        <v>14027</v>
      </c>
      <c r="O53" s="67">
        <f t="shared" si="3"/>
        <v>15123</v>
      </c>
      <c r="P53" s="67">
        <f>SUM(D53:O53)</f>
        <v>164650</v>
      </c>
      <c r="Q53" s="17"/>
      <c r="R53" s="17"/>
      <c r="S53" s="17"/>
      <c r="T53" s="17"/>
      <c r="U53" s="17"/>
      <c r="V53" s="17"/>
      <c r="W53" s="17"/>
      <c r="X53" s="17"/>
      <c r="Y53" s="17"/>
    </row>
    <row r="54" spans="2:26" x14ac:dyDescent="0.2">
      <c r="C54" s="4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S54" s="17"/>
      <c r="T54" s="17"/>
      <c r="U54" s="17"/>
      <c r="V54" s="17"/>
      <c r="W54" s="17"/>
      <c r="X54" s="17"/>
      <c r="Y54" s="17"/>
    </row>
    <row r="55" spans="2:26" ht="13.5" thickBot="1" x14ac:dyDescent="0.25">
      <c r="C55" s="4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S55" s="17"/>
      <c r="T55" s="17"/>
      <c r="U55" s="17"/>
      <c r="V55" s="17"/>
      <c r="W55" s="17"/>
      <c r="X55" s="17"/>
      <c r="Y55" s="17"/>
    </row>
    <row r="56" spans="2:26" ht="21" thickBot="1" x14ac:dyDescent="0.35">
      <c r="B56" s="1135" t="s">
        <v>28</v>
      </c>
      <c r="C56" s="1136"/>
      <c r="D56" s="1136"/>
      <c r="E56" s="1136"/>
      <c r="F56" s="1136"/>
      <c r="G56" s="1136"/>
      <c r="H56" s="1136"/>
      <c r="I56" s="1136"/>
      <c r="J56" s="1136"/>
      <c r="K56" s="1136"/>
      <c r="L56" s="1136"/>
      <c r="M56" s="1136"/>
      <c r="N56" s="1136"/>
      <c r="O56" s="1136"/>
      <c r="P56" s="1137"/>
      <c r="S56" s="17"/>
      <c r="T56" s="17"/>
      <c r="U56" s="17"/>
      <c r="V56" s="17"/>
      <c r="W56" s="17"/>
      <c r="X56" s="17"/>
      <c r="Y56" s="17"/>
    </row>
    <row r="57" spans="2:26" ht="12" customHeight="1" thickBot="1" x14ac:dyDescent="0.35">
      <c r="B57" s="44"/>
      <c r="C57" s="45"/>
      <c r="D57" s="45"/>
      <c r="E57" s="45"/>
      <c r="F57" s="34"/>
      <c r="G57" s="34"/>
      <c r="H57" s="34"/>
      <c r="I57" s="34"/>
      <c r="J57" s="34"/>
      <c r="K57" s="34"/>
      <c r="L57" s="34"/>
      <c r="M57" s="34"/>
      <c r="N57" s="34"/>
      <c r="O57" s="34"/>
      <c r="S57" s="17"/>
      <c r="T57" s="17"/>
      <c r="U57" s="17"/>
      <c r="V57" s="17"/>
      <c r="W57" s="17"/>
      <c r="X57" s="17"/>
      <c r="Y57" s="17"/>
    </row>
    <row r="58" spans="2:26" ht="18.75" customHeight="1" thickBot="1" x14ac:dyDescent="0.3">
      <c r="B58" s="42"/>
      <c r="C58" s="43"/>
      <c r="D58" s="73" t="s">
        <v>48</v>
      </c>
      <c r="E58" s="74" t="s">
        <v>49</v>
      </c>
      <c r="F58" s="75" t="s">
        <v>55</v>
      </c>
      <c r="G58" s="75" t="s">
        <v>58</v>
      </c>
      <c r="H58" s="75" t="s">
        <v>59</v>
      </c>
      <c r="I58" s="55" t="s">
        <v>61</v>
      </c>
      <c r="J58" s="55" t="s">
        <v>62</v>
      </c>
      <c r="K58" s="55" t="s">
        <v>63</v>
      </c>
      <c r="L58" s="55" t="s">
        <v>64</v>
      </c>
      <c r="M58" s="76" t="s">
        <v>66</v>
      </c>
      <c r="N58" s="55" t="s">
        <v>67</v>
      </c>
      <c r="O58" s="76" t="s">
        <v>68</v>
      </c>
      <c r="P58" s="75" t="s">
        <v>54</v>
      </c>
      <c r="S58" s="17"/>
      <c r="T58" s="17"/>
      <c r="U58" s="17"/>
      <c r="V58" s="17"/>
      <c r="W58" s="17"/>
      <c r="X58" s="17"/>
      <c r="Y58" s="17"/>
    </row>
    <row r="59" spans="2:26" ht="15.95" customHeight="1" thickBot="1" x14ac:dyDescent="0.3">
      <c r="B59" s="33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S59" s="17"/>
      <c r="T59" s="17"/>
      <c r="U59" s="17"/>
      <c r="V59" s="17"/>
      <c r="W59" s="17"/>
      <c r="X59" s="17"/>
      <c r="Y59" s="17"/>
    </row>
    <row r="60" spans="2:26" ht="15.95" customHeight="1" x14ac:dyDescent="0.25">
      <c r="B60" s="1146" t="s">
        <v>0</v>
      </c>
      <c r="C60" s="18" t="s">
        <v>16</v>
      </c>
      <c r="D60" s="57">
        <v>177</v>
      </c>
      <c r="E60" s="58">
        <v>232</v>
      </c>
      <c r="F60" s="58">
        <v>151</v>
      </c>
      <c r="G60" s="58">
        <v>134</v>
      </c>
      <c r="H60" s="58">
        <v>207</v>
      </c>
      <c r="I60" s="58">
        <v>191</v>
      </c>
      <c r="J60" s="58">
        <v>255</v>
      </c>
      <c r="K60" s="58">
        <v>253</v>
      </c>
      <c r="L60" s="58">
        <v>231</v>
      </c>
      <c r="M60" s="58">
        <v>218</v>
      </c>
      <c r="N60" s="58">
        <v>296</v>
      </c>
      <c r="O60" s="58">
        <v>310</v>
      </c>
      <c r="P60" s="59">
        <f>SUM(D60:O60)</f>
        <v>2655</v>
      </c>
      <c r="Q60" s="8"/>
      <c r="R60" s="8"/>
      <c r="S60" s="8"/>
      <c r="T60" s="8"/>
      <c r="U60" s="8"/>
      <c r="V60" s="8"/>
      <c r="W60" s="8"/>
      <c r="X60" s="8"/>
      <c r="Y60" s="6"/>
    </row>
    <row r="61" spans="2:26" ht="15.95" customHeight="1" thickBot="1" x14ac:dyDescent="0.3">
      <c r="B61" s="1147"/>
      <c r="C61" s="21" t="s">
        <v>17</v>
      </c>
      <c r="D61" s="53">
        <v>198</v>
      </c>
      <c r="E61" s="60">
        <v>212</v>
      </c>
      <c r="F61" s="60">
        <v>119</v>
      </c>
      <c r="G61" s="60">
        <v>122</v>
      </c>
      <c r="H61" s="60">
        <v>256</v>
      </c>
      <c r="I61" s="60">
        <v>138</v>
      </c>
      <c r="J61" s="60">
        <v>283</v>
      </c>
      <c r="K61" s="60">
        <v>282</v>
      </c>
      <c r="L61" s="60">
        <v>309</v>
      </c>
      <c r="M61" s="60">
        <v>237</v>
      </c>
      <c r="N61" s="60">
        <v>243</v>
      </c>
      <c r="O61" s="60">
        <v>253</v>
      </c>
      <c r="P61" s="61">
        <f>SUM(D61:O61)</f>
        <v>2652</v>
      </c>
      <c r="Q61" s="8"/>
      <c r="R61" s="8"/>
      <c r="S61" s="8"/>
      <c r="T61" s="8"/>
      <c r="U61" s="8"/>
      <c r="V61" s="8"/>
      <c r="W61" s="8"/>
      <c r="X61" s="8"/>
      <c r="Y61" s="6"/>
    </row>
    <row r="62" spans="2:26" ht="15.95" customHeight="1" thickBot="1" x14ac:dyDescent="0.3">
      <c r="B62" s="30"/>
      <c r="C62" s="4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70"/>
      <c r="Q62" s="39"/>
      <c r="R62" s="39"/>
      <c r="S62" s="39"/>
      <c r="T62" s="39"/>
      <c r="U62" s="39"/>
      <c r="V62" s="39"/>
      <c r="W62" s="39"/>
      <c r="X62" s="39"/>
      <c r="Y62" s="39"/>
    </row>
    <row r="63" spans="2:26" ht="15.95" customHeight="1" x14ac:dyDescent="0.25">
      <c r="B63" s="1146" t="s">
        <v>1</v>
      </c>
      <c r="C63" s="18" t="s">
        <v>16</v>
      </c>
      <c r="D63" s="57">
        <v>66</v>
      </c>
      <c r="E63" s="58">
        <v>6</v>
      </c>
      <c r="F63" s="58">
        <v>60</v>
      </c>
      <c r="G63" s="58">
        <v>41</v>
      </c>
      <c r="H63" s="58">
        <v>78</v>
      </c>
      <c r="I63" s="58">
        <v>71</v>
      </c>
      <c r="J63" s="58">
        <v>94</v>
      </c>
      <c r="K63" s="58">
        <v>87</v>
      </c>
      <c r="L63" s="58">
        <v>90</v>
      </c>
      <c r="M63" s="58">
        <v>94</v>
      </c>
      <c r="N63" s="58">
        <v>140</v>
      </c>
      <c r="O63" s="58">
        <v>99</v>
      </c>
      <c r="P63" s="59">
        <f>SUM(D63:O63)</f>
        <v>926</v>
      </c>
      <c r="Q63" s="39"/>
      <c r="R63" s="39"/>
      <c r="S63" s="39"/>
      <c r="T63" s="39"/>
      <c r="U63" s="39"/>
      <c r="V63" s="39"/>
      <c r="W63" s="39"/>
      <c r="X63" s="39"/>
      <c r="Y63" s="39"/>
    </row>
    <row r="64" spans="2:26" ht="15.95" customHeight="1" thickBot="1" x14ac:dyDescent="0.3">
      <c r="B64" s="1147"/>
      <c r="C64" s="21" t="s">
        <v>17</v>
      </c>
      <c r="D64" s="53">
        <v>70</v>
      </c>
      <c r="E64" s="60">
        <v>66</v>
      </c>
      <c r="F64" s="60">
        <v>71</v>
      </c>
      <c r="G64" s="60">
        <v>73</v>
      </c>
      <c r="H64" s="60">
        <v>89</v>
      </c>
      <c r="I64" s="60">
        <v>106</v>
      </c>
      <c r="J64" s="60">
        <v>162</v>
      </c>
      <c r="K64" s="60">
        <v>75</v>
      </c>
      <c r="L64" s="60">
        <v>116</v>
      </c>
      <c r="M64" s="60">
        <v>109</v>
      </c>
      <c r="N64" s="60">
        <v>133</v>
      </c>
      <c r="O64" s="60">
        <v>96</v>
      </c>
      <c r="P64" s="61">
        <f>SUM(D64:O64)</f>
        <v>1166</v>
      </c>
      <c r="Q64" s="39"/>
      <c r="R64" s="39"/>
      <c r="S64" s="39"/>
      <c r="T64" s="39"/>
      <c r="U64" s="39"/>
      <c r="V64" s="39"/>
      <c r="W64" s="39"/>
      <c r="X64" s="39"/>
      <c r="Y64" s="39"/>
    </row>
    <row r="65" spans="2:25" ht="15.95" customHeight="1" thickBot="1" x14ac:dyDescent="0.3">
      <c r="B65" s="30"/>
      <c r="C65" s="4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70"/>
      <c r="Q65" s="9"/>
      <c r="R65" s="9"/>
      <c r="S65" s="9"/>
      <c r="T65" s="9"/>
      <c r="U65" s="9"/>
      <c r="V65" s="9"/>
      <c r="W65" s="9"/>
      <c r="X65" s="9"/>
      <c r="Y65" s="10"/>
    </row>
    <row r="66" spans="2:25" ht="15.95" customHeight="1" x14ac:dyDescent="0.25">
      <c r="B66" s="1146" t="s">
        <v>2</v>
      </c>
      <c r="C66" s="18" t="s">
        <v>16</v>
      </c>
      <c r="D66" s="57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58">
        <v>0</v>
      </c>
      <c r="P66" s="59">
        <f>SUM(D66:O66)</f>
        <v>0</v>
      </c>
      <c r="Q66" s="9"/>
      <c r="R66" s="9"/>
      <c r="S66" s="9"/>
      <c r="T66" s="9"/>
      <c r="U66" s="9"/>
      <c r="V66" s="9"/>
      <c r="W66" s="9"/>
      <c r="X66" s="9"/>
      <c r="Y66" s="10"/>
    </row>
    <row r="67" spans="2:25" ht="15.95" customHeight="1" thickBot="1" x14ac:dyDescent="0.3">
      <c r="B67" s="1147"/>
      <c r="C67" s="21" t="s">
        <v>17</v>
      </c>
      <c r="D67" s="53">
        <v>0</v>
      </c>
      <c r="E67" s="60">
        <v>0</v>
      </c>
      <c r="F67" s="60">
        <v>0</v>
      </c>
      <c r="G67" s="60">
        <v>0</v>
      </c>
      <c r="H67" s="60">
        <v>0</v>
      </c>
      <c r="I67" s="60">
        <v>0</v>
      </c>
      <c r="J67" s="60">
        <v>0</v>
      </c>
      <c r="K67" s="60">
        <v>0</v>
      </c>
      <c r="L67" s="60">
        <v>0</v>
      </c>
      <c r="M67" s="60">
        <v>0</v>
      </c>
      <c r="N67" s="60">
        <v>0</v>
      </c>
      <c r="O67" s="60">
        <v>0</v>
      </c>
      <c r="P67" s="61">
        <f>SUM(D67:O67)</f>
        <v>0</v>
      </c>
      <c r="Q67" s="9"/>
      <c r="R67" s="9"/>
      <c r="S67" s="9"/>
      <c r="T67" s="9"/>
      <c r="U67" s="9"/>
      <c r="V67" s="9"/>
      <c r="W67" s="9"/>
      <c r="X67" s="9"/>
      <c r="Y67" s="10"/>
    </row>
    <row r="68" spans="2:25" ht="15.95" customHeight="1" thickBot="1" x14ac:dyDescent="0.3">
      <c r="B68" s="30"/>
      <c r="C68" s="4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70"/>
      <c r="Q68" s="9"/>
      <c r="R68" s="9"/>
      <c r="S68" s="9"/>
      <c r="T68" s="9"/>
      <c r="U68" s="9"/>
      <c r="V68" s="9"/>
      <c r="W68" s="9"/>
      <c r="X68" s="9"/>
      <c r="Y68" s="10"/>
    </row>
    <row r="69" spans="2:25" ht="15.95" customHeight="1" x14ac:dyDescent="0.25">
      <c r="B69" s="1146" t="s">
        <v>3</v>
      </c>
      <c r="C69" s="18" t="s">
        <v>16</v>
      </c>
      <c r="D69" s="57">
        <v>34</v>
      </c>
      <c r="E69" s="58">
        <v>9</v>
      </c>
      <c r="F69" s="58">
        <v>20</v>
      </c>
      <c r="G69" s="58">
        <v>23</v>
      </c>
      <c r="H69" s="58">
        <v>12</v>
      </c>
      <c r="I69" s="58">
        <v>12</v>
      </c>
      <c r="J69" s="58">
        <v>65</v>
      </c>
      <c r="K69" s="58">
        <v>83</v>
      </c>
      <c r="L69" s="58">
        <v>83</v>
      </c>
      <c r="M69" s="58">
        <v>66</v>
      </c>
      <c r="N69" s="58">
        <v>77</v>
      </c>
      <c r="O69" s="58">
        <v>106</v>
      </c>
      <c r="P69" s="59">
        <f>SUM(D69:O69)</f>
        <v>590</v>
      </c>
      <c r="Q69" s="9"/>
      <c r="R69" s="9"/>
      <c r="S69" s="9"/>
      <c r="T69" s="9"/>
      <c r="U69" s="9"/>
      <c r="V69" s="9"/>
      <c r="W69" s="9"/>
      <c r="X69" s="9"/>
      <c r="Y69" s="10"/>
    </row>
    <row r="70" spans="2:25" ht="15.95" customHeight="1" thickBot="1" x14ac:dyDescent="0.3">
      <c r="B70" s="1147"/>
      <c r="C70" s="21" t="s">
        <v>17</v>
      </c>
      <c r="D70" s="53">
        <v>25</v>
      </c>
      <c r="E70" s="60">
        <v>24</v>
      </c>
      <c r="F70" s="60">
        <v>18</v>
      </c>
      <c r="G70" s="60">
        <v>19</v>
      </c>
      <c r="H70" s="60">
        <v>19</v>
      </c>
      <c r="I70" s="60">
        <v>16</v>
      </c>
      <c r="J70" s="60">
        <v>46</v>
      </c>
      <c r="K70" s="60">
        <v>63</v>
      </c>
      <c r="L70" s="60">
        <v>73</v>
      </c>
      <c r="M70" s="60">
        <v>96</v>
      </c>
      <c r="N70" s="60">
        <v>84</v>
      </c>
      <c r="O70" s="60">
        <v>136</v>
      </c>
      <c r="P70" s="61">
        <f>SUM(D70:O70)</f>
        <v>619</v>
      </c>
      <c r="Q70" s="9"/>
      <c r="R70" s="9"/>
      <c r="S70" s="9"/>
      <c r="T70" s="9"/>
      <c r="U70" s="9"/>
      <c r="V70" s="9"/>
      <c r="W70" s="9"/>
      <c r="X70" s="9"/>
      <c r="Y70" s="10"/>
    </row>
    <row r="71" spans="2:25" ht="15.95" customHeight="1" thickBot="1" x14ac:dyDescent="0.3">
      <c r="B71" s="30"/>
      <c r="C71" s="4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70"/>
      <c r="Q71" s="4"/>
      <c r="R71" s="4"/>
      <c r="S71" s="4"/>
      <c r="T71" s="4"/>
      <c r="U71" s="4"/>
      <c r="V71" s="4"/>
      <c r="W71" s="4"/>
      <c r="X71" s="4"/>
      <c r="Y71" s="4"/>
    </row>
    <row r="72" spans="2:25" ht="15.95" customHeight="1" x14ac:dyDescent="0.25">
      <c r="B72" s="1146" t="s">
        <v>4</v>
      </c>
      <c r="C72" s="18" t="s">
        <v>16</v>
      </c>
      <c r="D72" s="57">
        <v>24</v>
      </c>
      <c r="E72" s="58">
        <v>60</v>
      </c>
      <c r="F72" s="58">
        <v>32</v>
      </c>
      <c r="G72" s="58">
        <v>46</v>
      </c>
      <c r="H72" s="58">
        <v>120</v>
      </c>
      <c r="I72" s="58">
        <v>30</v>
      </c>
      <c r="J72" s="58">
        <v>78</v>
      </c>
      <c r="K72" s="58">
        <v>78</v>
      </c>
      <c r="L72" s="58">
        <v>84</v>
      </c>
      <c r="M72" s="58">
        <v>90</v>
      </c>
      <c r="N72" s="58">
        <v>72</v>
      </c>
      <c r="O72" s="58">
        <v>108</v>
      </c>
      <c r="P72" s="59">
        <f>SUM(D72:O72)</f>
        <v>822</v>
      </c>
      <c r="Q72" s="3"/>
      <c r="R72" s="3"/>
      <c r="S72" s="3"/>
      <c r="T72" s="3"/>
      <c r="U72" s="3"/>
      <c r="V72" s="3"/>
      <c r="W72" s="3"/>
      <c r="X72" s="3"/>
      <c r="Y72" s="3"/>
    </row>
    <row r="73" spans="2:25" ht="15.95" customHeight="1" thickBot="1" x14ac:dyDescent="0.3">
      <c r="B73" s="1147"/>
      <c r="C73" s="21" t="s">
        <v>17</v>
      </c>
      <c r="D73" s="53">
        <v>39</v>
      </c>
      <c r="E73" s="60">
        <v>64</v>
      </c>
      <c r="F73" s="60">
        <v>80</v>
      </c>
      <c r="G73" s="60">
        <v>13</v>
      </c>
      <c r="H73" s="60">
        <v>79</v>
      </c>
      <c r="I73" s="60">
        <v>90</v>
      </c>
      <c r="J73" s="60">
        <v>58</v>
      </c>
      <c r="K73" s="60">
        <v>91</v>
      </c>
      <c r="L73" s="60">
        <v>96</v>
      </c>
      <c r="M73" s="60">
        <v>81</v>
      </c>
      <c r="N73" s="60">
        <v>98</v>
      </c>
      <c r="O73" s="60">
        <v>124</v>
      </c>
      <c r="P73" s="61">
        <f>SUM(D73:O73)</f>
        <v>913</v>
      </c>
      <c r="Q73" s="16"/>
      <c r="R73" s="16"/>
      <c r="S73" s="16"/>
      <c r="T73" s="16"/>
      <c r="U73" s="16"/>
      <c r="V73" s="16"/>
      <c r="W73" s="16"/>
      <c r="X73" s="16"/>
      <c r="Y73" s="17"/>
    </row>
    <row r="74" spans="2:25" ht="15.95" customHeight="1" thickBot="1" x14ac:dyDescent="0.3">
      <c r="B74" s="30"/>
      <c r="C74" s="4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70"/>
      <c r="Q74" s="16"/>
      <c r="R74" s="16"/>
      <c r="S74" s="16"/>
      <c r="T74" s="16"/>
      <c r="U74" s="16"/>
      <c r="V74" s="16"/>
      <c r="W74" s="16"/>
      <c r="X74" s="16"/>
      <c r="Y74" s="17"/>
    </row>
    <row r="75" spans="2:25" ht="15.95" customHeight="1" x14ac:dyDescent="0.25">
      <c r="B75" s="1146" t="s">
        <v>5</v>
      </c>
      <c r="C75" s="18" t="s">
        <v>16</v>
      </c>
      <c r="D75" s="57">
        <v>0</v>
      </c>
      <c r="E75" s="58">
        <v>0</v>
      </c>
      <c r="F75" s="58">
        <v>0</v>
      </c>
      <c r="G75" s="58">
        <v>0</v>
      </c>
      <c r="H75" s="58">
        <v>0</v>
      </c>
      <c r="I75" s="58">
        <v>0</v>
      </c>
      <c r="J75" s="58">
        <v>0</v>
      </c>
      <c r="K75" s="58">
        <v>0</v>
      </c>
      <c r="L75" s="58">
        <v>0</v>
      </c>
      <c r="M75" s="58">
        <v>0</v>
      </c>
      <c r="N75" s="58">
        <v>0</v>
      </c>
      <c r="O75" s="58">
        <v>0</v>
      </c>
      <c r="P75" s="59">
        <f>SUM(D75:O75)</f>
        <v>0</v>
      </c>
      <c r="Q75" s="5"/>
      <c r="R75" s="5"/>
      <c r="S75" s="5"/>
      <c r="T75" s="5"/>
      <c r="U75" s="5"/>
      <c r="V75" s="5"/>
      <c r="W75" s="5"/>
      <c r="X75" s="5"/>
      <c r="Y75" s="9"/>
    </row>
    <row r="76" spans="2:25" ht="15.95" customHeight="1" thickBot="1" x14ac:dyDescent="0.3">
      <c r="B76" s="1147"/>
      <c r="C76" s="21" t="s">
        <v>17</v>
      </c>
      <c r="D76" s="53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60">
        <v>0</v>
      </c>
      <c r="P76" s="61">
        <f>SUM(D76:O76)</f>
        <v>0</v>
      </c>
      <c r="Q76" s="16"/>
      <c r="R76" s="16"/>
      <c r="S76" s="16"/>
      <c r="T76" s="16"/>
      <c r="U76" s="16"/>
      <c r="V76" s="16"/>
      <c r="W76" s="16"/>
      <c r="X76" s="16"/>
      <c r="Y76" s="17"/>
    </row>
    <row r="77" spans="2:25" ht="15.95" customHeight="1" thickBot="1" x14ac:dyDescent="0.3">
      <c r="B77" s="30"/>
      <c r="C77" s="4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70"/>
      <c r="Q77" s="16"/>
      <c r="R77" s="16"/>
      <c r="S77" s="16"/>
      <c r="T77" s="16"/>
      <c r="U77" s="16"/>
      <c r="V77" s="16"/>
      <c r="W77" s="16"/>
      <c r="X77" s="16"/>
      <c r="Y77" s="17"/>
    </row>
    <row r="78" spans="2:25" ht="15.95" customHeight="1" x14ac:dyDescent="0.25">
      <c r="B78" s="1140" t="s">
        <v>6</v>
      </c>
      <c r="C78" s="23" t="s">
        <v>16</v>
      </c>
      <c r="D78" s="64">
        <f t="shared" ref="D78:O79" si="4">D60+D63+D66+D69+D72+D75</f>
        <v>301</v>
      </c>
      <c r="E78" s="65">
        <f t="shared" si="4"/>
        <v>307</v>
      </c>
      <c r="F78" s="65">
        <f t="shared" si="4"/>
        <v>263</v>
      </c>
      <c r="G78" s="65">
        <f t="shared" si="4"/>
        <v>244</v>
      </c>
      <c r="H78" s="65">
        <f t="shared" si="4"/>
        <v>417</v>
      </c>
      <c r="I78" s="65">
        <f t="shared" si="4"/>
        <v>304</v>
      </c>
      <c r="J78" s="65">
        <f t="shared" si="4"/>
        <v>492</v>
      </c>
      <c r="K78" s="65">
        <f t="shared" si="4"/>
        <v>501</v>
      </c>
      <c r="L78" s="65">
        <f t="shared" si="4"/>
        <v>488</v>
      </c>
      <c r="M78" s="65">
        <f t="shared" si="4"/>
        <v>468</v>
      </c>
      <c r="N78" s="65">
        <f t="shared" si="4"/>
        <v>585</v>
      </c>
      <c r="O78" s="65">
        <f t="shared" si="4"/>
        <v>623</v>
      </c>
      <c r="P78" s="65">
        <f>SUM(D78:O78)</f>
        <v>4993</v>
      </c>
      <c r="Q78" s="5"/>
      <c r="R78" s="5"/>
      <c r="S78" s="5"/>
      <c r="T78" s="5"/>
      <c r="U78" s="5"/>
      <c r="V78" s="5"/>
      <c r="W78" s="5"/>
      <c r="X78" s="5"/>
      <c r="Y78" s="9"/>
    </row>
    <row r="79" spans="2:25" ht="15.95" customHeight="1" thickBot="1" x14ac:dyDescent="0.3">
      <c r="B79" s="1141"/>
      <c r="C79" s="24" t="s">
        <v>17</v>
      </c>
      <c r="D79" s="66">
        <f t="shared" si="4"/>
        <v>332</v>
      </c>
      <c r="E79" s="67">
        <f t="shared" si="4"/>
        <v>366</v>
      </c>
      <c r="F79" s="67">
        <f t="shared" si="4"/>
        <v>288</v>
      </c>
      <c r="G79" s="67">
        <f t="shared" si="4"/>
        <v>227</v>
      </c>
      <c r="H79" s="67">
        <f t="shared" si="4"/>
        <v>443</v>
      </c>
      <c r="I79" s="67">
        <f t="shared" si="4"/>
        <v>350</v>
      </c>
      <c r="J79" s="67">
        <f t="shared" si="4"/>
        <v>549</v>
      </c>
      <c r="K79" s="67">
        <f t="shared" si="4"/>
        <v>511</v>
      </c>
      <c r="L79" s="67">
        <f t="shared" si="4"/>
        <v>594</v>
      </c>
      <c r="M79" s="67">
        <f t="shared" si="4"/>
        <v>523</v>
      </c>
      <c r="N79" s="67">
        <f t="shared" si="4"/>
        <v>558</v>
      </c>
      <c r="O79" s="67">
        <f t="shared" si="4"/>
        <v>609</v>
      </c>
      <c r="P79" s="67">
        <f>SUM(D79:O79)</f>
        <v>5350</v>
      </c>
      <c r="Q79" s="16"/>
      <c r="R79" s="16"/>
      <c r="S79" s="16"/>
      <c r="T79" s="16"/>
      <c r="U79" s="16"/>
      <c r="V79" s="16"/>
      <c r="W79" s="16"/>
      <c r="X79" s="16"/>
      <c r="Y79" s="17"/>
    </row>
    <row r="80" spans="2:25" ht="15.95" customHeight="1" thickBot="1" x14ac:dyDescent="0.25">
      <c r="C80" s="4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16"/>
      <c r="Q80" s="16"/>
      <c r="R80" s="16"/>
      <c r="S80" s="16"/>
      <c r="T80" s="16"/>
      <c r="U80" s="16"/>
      <c r="V80" s="16"/>
      <c r="W80" s="16"/>
      <c r="X80" s="16"/>
      <c r="Y80" s="17"/>
    </row>
    <row r="81" spans="2:25" ht="18.75" customHeight="1" thickBot="1" x14ac:dyDescent="0.25">
      <c r="B81" s="1148" t="s">
        <v>29</v>
      </c>
      <c r="C81" s="1149"/>
      <c r="D81" s="1149"/>
      <c r="E81" s="1149"/>
      <c r="F81" s="1149"/>
      <c r="G81" s="1149"/>
      <c r="H81" s="1149"/>
      <c r="I81" s="1149"/>
      <c r="J81" s="1149"/>
      <c r="K81" s="1149"/>
      <c r="L81" s="1149"/>
      <c r="M81" s="1149"/>
      <c r="N81" s="1149"/>
      <c r="O81" s="1149"/>
      <c r="P81" s="1150"/>
      <c r="Q81" s="5"/>
      <c r="R81" s="5"/>
      <c r="S81" s="5"/>
      <c r="T81" s="5"/>
      <c r="U81" s="5"/>
      <c r="V81" s="5"/>
      <c r="W81" s="5"/>
      <c r="X81" s="5"/>
      <c r="Y81" s="9"/>
    </row>
    <row r="82" spans="2:25" ht="15.95" customHeight="1" thickBot="1" x14ac:dyDescent="0.3">
      <c r="B82" s="36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5"/>
      <c r="Q82" s="16"/>
      <c r="R82" s="16"/>
      <c r="S82" s="16"/>
      <c r="T82" s="16"/>
      <c r="U82" s="16"/>
      <c r="V82" s="16"/>
      <c r="W82" s="16"/>
      <c r="X82" s="16"/>
      <c r="Y82" s="17"/>
    </row>
    <row r="83" spans="2:25" ht="15.95" customHeight="1" x14ac:dyDescent="0.25">
      <c r="B83" s="1146" t="s">
        <v>0</v>
      </c>
      <c r="C83" s="18" t="s">
        <v>16</v>
      </c>
      <c r="D83" s="57">
        <v>108</v>
      </c>
      <c r="E83" s="58">
        <v>102</v>
      </c>
      <c r="F83" s="58">
        <v>60</v>
      </c>
      <c r="G83" s="58">
        <v>66</v>
      </c>
      <c r="H83" s="58">
        <v>66</v>
      </c>
      <c r="I83" s="58">
        <v>20</v>
      </c>
      <c r="J83" s="58">
        <v>81</v>
      </c>
      <c r="K83" s="58">
        <v>60</v>
      </c>
      <c r="L83" s="58">
        <v>72</v>
      </c>
      <c r="M83" s="58">
        <v>96</v>
      </c>
      <c r="N83" s="58">
        <v>90</v>
      </c>
      <c r="O83" s="58">
        <v>66</v>
      </c>
      <c r="P83" s="59">
        <f>SUM(D83:O83)</f>
        <v>887</v>
      </c>
      <c r="Q83" s="16"/>
      <c r="R83" s="16"/>
      <c r="S83" s="16"/>
      <c r="T83" s="16"/>
      <c r="U83" s="16"/>
      <c r="V83" s="16"/>
      <c r="W83" s="16"/>
      <c r="X83" s="16"/>
      <c r="Y83" s="17"/>
    </row>
    <row r="84" spans="2:25" ht="15.95" customHeight="1" thickBot="1" x14ac:dyDescent="0.3">
      <c r="B84" s="1147"/>
      <c r="C84" s="21" t="s">
        <v>17</v>
      </c>
      <c r="D84" s="53">
        <v>89</v>
      </c>
      <c r="E84" s="60">
        <v>91</v>
      </c>
      <c r="F84" s="60">
        <v>86</v>
      </c>
      <c r="G84" s="60">
        <v>63</v>
      </c>
      <c r="H84" s="60">
        <v>75</v>
      </c>
      <c r="I84" s="60">
        <v>38</v>
      </c>
      <c r="J84" s="60">
        <v>70</v>
      </c>
      <c r="K84" s="60">
        <v>73</v>
      </c>
      <c r="L84" s="60">
        <v>97</v>
      </c>
      <c r="M84" s="60">
        <v>75</v>
      </c>
      <c r="N84" s="60">
        <v>90</v>
      </c>
      <c r="O84" s="60">
        <v>79</v>
      </c>
      <c r="P84" s="61">
        <f>SUM(D84:O84)</f>
        <v>926</v>
      </c>
      <c r="Q84" s="5"/>
      <c r="R84" s="5"/>
      <c r="S84" s="5"/>
      <c r="T84" s="5"/>
      <c r="U84" s="5"/>
      <c r="V84" s="5"/>
      <c r="W84" s="5"/>
      <c r="X84" s="5"/>
      <c r="Y84" s="9"/>
    </row>
    <row r="85" spans="2:25" ht="15.95" customHeight="1" thickBot="1" x14ac:dyDescent="0.3">
      <c r="B85" s="30"/>
      <c r="C85" s="4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70"/>
      <c r="Q85" s="16"/>
      <c r="R85" s="16"/>
      <c r="S85" s="16"/>
      <c r="T85" s="16"/>
      <c r="U85" s="16"/>
      <c r="V85" s="16"/>
      <c r="W85" s="16"/>
      <c r="X85" s="16"/>
      <c r="Y85" s="17"/>
    </row>
    <row r="86" spans="2:25" ht="15.95" customHeight="1" x14ac:dyDescent="0.25">
      <c r="B86" s="1146" t="s">
        <v>1</v>
      </c>
      <c r="C86" s="18" t="s">
        <v>16</v>
      </c>
      <c r="D86" s="57">
        <v>6</v>
      </c>
      <c r="E86" s="58">
        <v>6</v>
      </c>
      <c r="F86" s="58">
        <v>0</v>
      </c>
      <c r="G86" s="58">
        <v>6</v>
      </c>
      <c r="H86" s="58">
        <v>6</v>
      </c>
      <c r="I86" s="58">
        <v>6</v>
      </c>
      <c r="J86" s="58">
        <v>6</v>
      </c>
      <c r="K86" s="58">
        <v>6</v>
      </c>
      <c r="L86" s="58">
        <v>6</v>
      </c>
      <c r="M86" s="58">
        <v>0</v>
      </c>
      <c r="N86" s="58">
        <v>0</v>
      </c>
      <c r="O86" s="58">
        <v>6</v>
      </c>
      <c r="P86" s="59">
        <f>SUM(D86:O86)</f>
        <v>54</v>
      </c>
      <c r="Q86" s="16"/>
      <c r="R86" s="16"/>
      <c r="S86" s="16"/>
      <c r="T86" s="16"/>
      <c r="U86" s="16"/>
      <c r="V86" s="16"/>
      <c r="W86" s="16"/>
      <c r="X86" s="16"/>
      <c r="Y86" s="17"/>
    </row>
    <row r="87" spans="2:25" ht="15.95" customHeight="1" thickBot="1" x14ac:dyDescent="0.3">
      <c r="B87" s="1147"/>
      <c r="C87" s="21" t="s">
        <v>17</v>
      </c>
      <c r="D87" s="53">
        <v>1</v>
      </c>
      <c r="E87" s="60">
        <v>8</v>
      </c>
      <c r="F87" s="60">
        <v>0</v>
      </c>
      <c r="G87" s="60">
        <v>1</v>
      </c>
      <c r="H87" s="60">
        <v>12</v>
      </c>
      <c r="I87" s="60">
        <v>2</v>
      </c>
      <c r="J87" s="60">
        <v>3</v>
      </c>
      <c r="K87" s="60">
        <v>0</v>
      </c>
      <c r="L87" s="60">
        <v>1</v>
      </c>
      <c r="M87" s="60">
        <v>2</v>
      </c>
      <c r="N87" s="60">
        <v>12</v>
      </c>
      <c r="O87" s="60">
        <v>1</v>
      </c>
      <c r="P87" s="61">
        <f>SUM(D87:O87)</f>
        <v>43</v>
      </c>
      <c r="Q87" s="5"/>
      <c r="R87" s="5"/>
      <c r="S87" s="5"/>
      <c r="T87" s="5"/>
      <c r="U87" s="5"/>
      <c r="V87" s="5"/>
      <c r="W87" s="5"/>
      <c r="X87" s="5"/>
      <c r="Y87" s="9"/>
    </row>
    <row r="88" spans="2:25" ht="15.95" customHeight="1" thickBot="1" x14ac:dyDescent="0.3">
      <c r="B88" s="30"/>
      <c r="C88" s="4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70"/>
      <c r="Q88" s="16"/>
      <c r="R88" s="16"/>
      <c r="S88" s="16"/>
      <c r="T88" s="16"/>
      <c r="U88" s="16"/>
      <c r="V88" s="16"/>
      <c r="W88" s="16"/>
      <c r="X88" s="16"/>
      <c r="Y88" s="17"/>
    </row>
    <row r="89" spans="2:25" ht="15.95" customHeight="1" x14ac:dyDescent="0.25">
      <c r="B89" s="1146" t="s">
        <v>2</v>
      </c>
      <c r="C89" s="18" t="s">
        <v>16</v>
      </c>
      <c r="D89" s="57">
        <v>6</v>
      </c>
      <c r="E89" s="58">
        <v>0</v>
      </c>
      <c r="F89" s="58">
        <v>0</v>
      </c>
      <c r="G89" s="58">
        <v>4</v>
      </c>
      <c r="H89" s="58">
        <v>0</v>
      </c>
      <c r="I89" s="58">
        <v>0</v>
      </c>
      <c r="J89" s="58">
        <v>0</v>
      </c>
      <c r="K89" s="58">
        <v>0</v>
      </c>
      <c r="L89" s="58">
        <v>0</v>
      </c>
      <c r="M89" s="58">
        <v>2</v>
      </c>
      <c r="N89" s="58">
        <v>0</v>
      </c>
      <c r="O89" s="58">
        <v>3</v>
      </c>
      <c r="P89" s="59">
        <f>SUM(D89:O89)</f>
        <v>15</v>
      </c>
      <c r="Q89" s="16"/>
      <c r="R89" s="16"/>
      <c r="S89" s="16"/>
      <c r="T89" s="16"/>
      <c r="U89" s="16"/>
      <c r="V89" s="16"/>
      <c r="W89" s="16"/>
      <c r="X89" s="16"/>
      <c r="Y89" s="17"/>
    </row>
    <row r="90" spans="2:25" ht="15.95" customHeight="1" thickBot="1" x14ac:dyDescent="0.3">
      <c r="B90" s="1147"/>
      <c r="C90" s="21" t="s">
        <v>17</v>
      </c>
      <c r="D90" s="53">
        <v>0</v>
      </c>
      <c r="E90" s="60">
        <v>3</v>
      </c>
      <c r="F90" s="60">
        <v>1</v>
      </c>
      <c r="G90" s="60">
        <v>1</v>
      </c>
      <c r="H90" s="60">
        <v>5</v>
      </c>
      <c r="I90" s="60">
        <v>1</v>
      </c>
      <c r="J90" s="60">
        <v>4</v>
      </c>
      <c r="K90" s="60">
        <v>3</v>
      </c>
      <c r="L90" s="60">
        <v>0</v>
      </c>
      <c r="M90" s="60">
        <v>0</v>
      </c>
      <c r="N90" s="60">
        <v>0</v>
      </c>
      <c r="O90" s="60">
        <v>0</v>
      </c>
      <c r="P90" s="61">
        <f>SUM(D90:O90)</f>
        <v>18</v>
      </c>
      <c r="Q90" s="5"/>
      <c r="R90" s="5"/>
      <c r="S90" s="5"/>
      <c r="T90" s="5"/>
      <c r="U90" s="5"/>
      <c r="V90" s="5"/>
      <c r="W90" s="5"/>
      <c r="X90" s="5"/>
      <c r="Y90" s="9"/>
    </row>
    <row r="91" spans="2:25" ht="15.95" customHeight="1" thickBot="1" x14ac:dyDescent="0.3">
      <c r="B91" s="30"/>
      <c r="C91" s="4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70"/>
      <c r="Q91" s="39"/>
      <c r="R91" s="39"/>
      <c r="S91" s="39"/>
      <c r="T91" s="39"/>
      <c r="U91" s="39"/>
      <c r="V91" s="39"/>
      <c r="W91" s="39"/>
      <c r="X91" s="39"/>
      <c r="Y91" s="39"/>
    </row>
    <row r="92" spans="2:25" ht="15.95" customHeight="1" x14ac:dyDescent="0.25">
      <c r="B92" s="1146" t="s">
        <v>3</v>
      </c>
      <c r="C92" s="18" t="s">
        <v>16</v>
      </c>
      <c r="D92" s="57">
        <v>1</v>
      </c>
      <c r="E92" s="58">
        <v>0</v>
      </c>
      <c r="F92" s="58">
        <v>0</v>
      </c>
      <c r="G92" s="58">
        <v>0</v>
      </c>
      <c r="H92" s="58">
        <v>1</v>
      </c>
      <c r="I92" s="58">
        <v>0</v>
      </c>
      <c r="J92" s="58">
        <v>0</v>
      </c>
      <c r="K92" s="58">
        <v>1</v>
      </c>
      <c r="L92" s="58">
        <v>2</v>
      </c>
      <c r="M92" s="58">
        <v>0</v>
      </c>
      <c r="N92" s="58">
        <v>1</v>
      </c>
      <c r="O92" s="58">
        <v>2</v>
      </c>
      <c r="P92" s="59">
        <f>SUM(D92:O92)</f>
        <v>8</v>
      </c>
      <c r="Q92" s="39"/>
      <c r="R92" s="39"/>
      <c r="S92" s="39"/>
      <c r="T92" s="39"/>
      <c r="U92" s="39"/>
      <c r="V92" s="39"/>
      <c r="W92" s="39"/>
      <c r="X92" s="39"/>
      <c r="Y92" s="39"/>
    </row>
    <row r="93" spans="2:25" ht="15.95" customHeight="1" thickBot="1" x14ac:dyDescent="0.3">
      <c r="B93" s="1147"/>
      <c r="C93" s="21" t="s">
        <v>17</v>
      </c>
      <c r="D93" s="53">
        <v>0</v>
      </c>
      <c r="E93" s="60">
        <v>1</v>
      </c>
      <c r="F93" s="60">
        <v>0</v>
      </c>
      <c r="G93" s="60">
        <v>0</v>
      </c>
      <c r="H93" s="60">
        <v>1</v>
      </c>
      <c r="I93" s="60">
        <v>0</v>
      </c>
      <c r="J93" s="60">
        <v>0</v>
      </c>
      <c r="K93" s="60">
        <v>0</v>
      </c>
      <c r="L93" s="60">
        <v>2</v>
      </c>
      <c r="M93" s="60">
        <v>1</v>
      </c>
      <c r="N93" s="60">
        <v>0</v>
      </c>
      <c r="O93" s="60">
        <v>2</v>
      </c>
      <c r="P93" s="61">
        <f>SUM(D93:O93)</f>
        <v>7</v>
      </c>
      <c r="Q93" s="9"/>
      <c r="R93" s="9"/>
      <c r="S93" s="9"/>
      <c r="T93" s="9"/>
      <c r="U93" s="9"/>
      <c r="V93" s="9"/>
      <c r="W93" s="9"/>
      <c r="X93" s="9"/>
      <c r="Y93" s="9"/>
    </row>
    <row r="94" spans="2:25" ht="15.95" customHeight="1" thickBot="1" x14ac:dyDescent="0.3">
      <c r="B94" s="30"/>
      <c r="C94" s="4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70"/>
      <c r="Q94" s="9"/>
      <c r="R94" s="9"/>
      <c r="S94" s="9"/>
      <c r="T94" s="9"/>
      <c r="U94" s="9"/>
      <c r="V94" s="9"/>
      <c r="W94" s="9"/>
      <c r="X94" s="9"/>
      <c r="Y94" s="9"/>
    </row>
    <row r="95" spans="2:25" ht="15.95" customHeight="1" x14ac:dyDescent="0.25">
      <c r="B95" s="1146" t="s">
        <v>4</v>
      </c>
      <c r="C95" s="18" t="s">
        <v>16</v>
      </c>
      <c r="D95" s="57">
        <v>14</v>
      </c>
      <c r="E95" s="58">
        <v>34</v>
      </c>
      <c r="F95" s="58">
        <v>0</v>
      </c>
      <c r="G95" s="58">
        <v>18</v>
      </c>
      <c r="H95" s="58">
        <v>12</v>
      </c>
      <c r="I95" s="58">
        <v>0</v>
      </c>
      <c r="J95" s="58">
        <v>32</v>
      </c>
      <c r="K95" s="58">
        <v>18</v>
      </c>
      <c r="L95" s="58">
        <v>12</v>
      </c>
      <c r="M95" s="58">
        <v>12</v>
      </c>
      <c r="N95" s="58">
        <v>18</v>
      </c>
      <c r="O95" s="58">
        <v>12</v>
      </c>
      <c r="P95" s="59">
        <f>SUM(D95:O95)</f>
        <v>182</v>
      </c>
      <c r="Q95" s="9"/>
      <c r="R95" s="9"/>
      <c r="S95" s="9"/>
      <c r="T95" s="9"/>
      <c r="U95" s="9"/>
      <c r="V95" s="9"/>
      <c r="W95" s="9"/>
      <c r="X95" s="9"/>
      <c r="Y95" s="9"/>
    </row>
    <row r="96" spans="2:25" ht="15.95" customHeight="1" thickBot="1" x14ac:dyDescent="0.3">
      <c r="B96" s="1147"/>
      <c r="C96" s="21" t="s">
        <v>17</v>
      </c>
      <c r="D96" s="53">
        <v>30</v>
      </c>
      <c r="E96" s="60">
        <v>13</v>
      </c>
      <c r="F96" s="60">
        <v>14</v>
      </c>
      <c r="G96" s="60">
        <v>0</v>
      </c>
      <c r="H96" s="60">
        <v>24</v>
      </c>
      <c r="I96" s="60">
        <v>6</v>
      </c>
      <c r="J96" s="60">
        <v>17</v>
      </c>
      <c r="K96" s="60">
        <v>5</v>
      </c>
      <c r="L96" s="60">
        <v>11</v>
      </c>
      <c r="M96" s="60">
        <v>12</v>
      </c>
      <c r="N96" s="60">
        <v>22</v>
      </c>
      <c r="O96" s="60">
        <v>47</v>
      </c>
      <c r="P96" s="61">
        <f>SUM(D96:O96)</f>
        <v>201</v>
      </c>
      <c r="Q96" s="9"/>
      <c r="R96" s="9"/>
      <c r="S96" s="9"/>
      <c r="T96" s="9"/>
      <c r="U96" s="9"/>
      <c r="V96" s="9"/>
      <c r="W96" s="9"/>
      <c r="X96" s="9"/>
      <c r="Y96" s="9"/>
    </row>
    <row r="97" spans="2:25" ht="15.95" customHeight="1" thickBot="1" x14ac:dyDescent="0.35">
      <c r="B97" s="30"/>
      <c r="C97" s="4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34"/>
      <c r="R97" s="34"/>
      <c r="S97" s="34"/>
      <c r="T97" s="34"/>
      <c r="U97" s="34"/>
      <c r="V97" s="34"/>
      <c r="W97" s="34"/>
      <c r="X97" s="34"/>
      <c r="Y97" s="34"/>
    </row>
    <row r="98" spans="2:25" ht="15.95" customHeight="1" x14ac:dyDescent="0.25">
      <c r="B98" s="1140" t="s">
        <v>30</v>
      </c>
      <c r="C98" s="23" t="s">
        <v>16</v>
      </c>
      <c r="D98" s="64">
        <f t="shared" ref="D98:O99" si="5">D83+D86+D89+D92+D95</f>
        <v>135</v>
      </c>
      <c r="E98" s="65">
        <f t="shared" si="5"/>
        <v>142</v>
      </c>
      <c r="F98" s="65">
        <f t="shared" si="5"/>
        <v>60</v>
      </c>
      <c r="G98" s="65">
        <f t="shared" si="5"/>
        <v>94</v>
      </c>
      <c r="H98" s="65">
        <f t="shared" si="5"/>
        <v>85</v>
      </c>
      <c r="I98" s="65">
        <f t="shared" si="5"/>
        <v>26</v>
      </c>
      <c r="J98" s="65">
        <f t="shared" si="5"/>
        <v>119</v>
      </c>
      <c r="K98" s="65">
        <f t="shared" si="5"/>
        <v>85</v>
      </c>
      <c r="L98" s="65">
        <f t="shared" si="5"/>
        <v>92</v>
      </c>
      <c r="M98" s="65">
        <f t="shared" si="5"/>
        <v>110</v>
      </c>
      <c r="N98" s="65">
        <f t="shared" si="5"/>
        <v>109</v>
      </c>
      <c r="O98" s="65">
        <f t="shared" si="5"/>
        <v>89</v>
      </c>
      <c r="P98" s="65">
        <f>SUM(D98:O98)</f>
        <v>1146</v>
      </c>
      <c r="Q98" s="4"/>
      <c r="R98" s="4"/>
      <c r="S98" s="4"/>
      <c r="T98" s="4"/>
      <c r="U98" s="4"/>
      <c r="V98" s="4"/>
      <c r="W98" s="4"/>
      <c r="X98" s="4"/>
      <c r="Y98" s="4"/>
    </row>
    <row r="99" spans="2:25" ht="15.95" customHeight="1" thickBot="1" x14ac:dyDescent="0.3">
      <c r="B99" s="1141"/>
      <c r="C99" s="24" t="s">
        <v>17</v>
      </c>
      <c r="D99" s="66">
        <f t="shared" si="5"/>
        <v>120</v>
      </c>
      <c r="E99" s="67">
        <f t="shared" si="5"/>
        <v>116</v>
      </c>
      <c r="F99" s="67">
        <f t="shared" si="5"/>
        <v>101</v>
      </c>
      <c r="G99" s="67">
        <f t="shared" si="5"/>
        <v>65</v>
      </c>
      <c r="H99" s="67">
        <f t="shared" si="5"/>
        <v>117</v>
      </c>
      <c r="I99" s="67">
        <f t="shared" si="5"/>
        <v>47</v>
      </c>
      <c r="J99" s="67">
        <f t="shared" si="5"/>
        <v>94</v>
      </c>
      <c r="K99" s="67">
        <f t="shared" si="5"/>
        <v>81</v>
      </c>
      <c r="L99" s="67">
        <f t="shared" si="5"/>
        <v>111</v>
      </c>
      <c r="M99" s="67">
        <f t="shared" si="5"/>
        <v>90</v>
      </c>
      <c r="N99" s="67">
        <f t="shared" si="5"/>
        <v>124</v>
      </c>
      <c r="O99" s="67">
        <f t="shared" si="5"/>
        <v>129</v>
      </c>
      <c r="P99" s="67">
        <f>SUM(D99:O99)</f>
        <v>1195</v>
      </c>
      <c r="Q99" s="4"/>
      <c r="R99" s="4"/>
      <c r="S99" s="4"/>
      <c r="T99" s="4"/>
      <c r="U99" s="4"/>
      <c r="V99" s="4"/>
      <c r="W99" s="4"/>
      <c r="X99" s="4"/>
      <c r="Y99" s="4"/>
    </row>
    <row r="100" spans="2:25" ht="15.95" customHeight="1" thickBot="1" x14ac:dyDescent="0.3">
      <c r="B100" s="7"/>
      <c r="C100" s="4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16"/>
      <c r="R100" s="16"/>
      <c r="S100" s="16"/>
      <c r="T100" s="16"/>
      <c r="U100" s="16"/>
      <c r="V100" s="16"/>
      <c r="W100" s="16"/>
      <c r="X100" s="16"/>
      <c r="Y100" s="17"/>
    </row>
    <row r="101" spans="2:25" ht="15.95" customHeight="1" x14ac:dyDescent="0.25">
      <c r="B101" s="1142" t="s">
        <v>31</v>
      </c>
      <c r="C101" s="23" t="s">
        <v>16</v>
      </c>
      <c r="D101" s="64">
        <f t="shared" ref="D101:O102" si="6">D78+D98</f>
        <v>436</v>
      </c>
      <c r="E101" s="65">
        <f t="shared" si="6"/>
        <v>449</v>
      </c>
      <c r="F101" s="65">
        <f t="shared" si="6"/>
        <v>323</v>
      </c>
      <c r="G101" s="65">
        <f t="shared" si="6"/>
        <v>338</v>
      </c>
      <c r="H101" s="65">
        <f t="shared" si="6"/>
        <v>502</v>
      </c>
      <c r="I101" s="65">
        <f t="shared" si="6"/>
        <v>330</v>
      </c>
      <c r="J101" s="65">
        <f t="shared" si="6"/>
        <v>611</v>
      </c>
      <c r="K101" s="65">
        <f t="shared" si="6"/>
        <v>586</v>
      </c>
      <c r="L101" s="65">
        <f t="shared" si="6"/>
        <v>580</v>
      </c>
      <c r="M101" s="65">
        <f t="shared" si="6"/>
        <v>578</v>
      </c>
      <c r="N101" s="65">
        <f t="shared" si="6"/>
        <v>694</v>
      </c>
      <c r="O101" s="65">
        <f t="shared" si="6"/>
        <v>712</v>
      </c>
      <c r="P101" s="65">
        <f>SUM(D101:O101)</f>
        <v>6139</v>
      </c>
      <c r="Q101" s="16"/>
      <c r="R101" s="16"/>
      <c r="S101" s="16"/>
      <c r="T101" s="16"/>
      <c r="U101" s="16"/>
      <c r="V101" s="16"/>
      <c r="W101" s="16"/>
      <c r="X101" s="16"/>
      <c r="Y101" s="17"/>
    </row>
    <row r="102" spans="2:25" ht="15.95" customHeight="1" thickBot="1" x14ac:dyDescent="0.3">
      <c r="B102" s="1143"/>
      <c r="C102" s="24" t="s">
        <v>17</v>
      </c>
      <c r="D102" s="66">
        <f t="shared" si="6"/>
        <v>452</v>
      </c>
      <c r="E102" s="67">
        <f t="shared" si="6"/>
        <v>482</v>
      </c>
      <c r="F102" s="67">
        <f t="shared" si="6"/>
        <v>389</v>
      </c>
      <c r="G102" s="67">
        <f t="shared" si="6"/>
        <v>292</v>
      </c>
      <c r="H102" s="67">
        <f t="shared" si="6"/>
        <v>560</v>
      </c>
      <c r="I102" s="67">
        <f t="shared" si="6"/>
        <v>397</v>
      </c>
      <c r="J102" s="67">
        <f t="shared" si="6"/>
        <v>643</v>
      </c>
      <c r="K102" s="67">
        <f t="shared" si="6"/>
        <v>592</v>
      </c>
      <c r="L102" s="67">
        <f t="shared" si="6"/>
        <v>705</v>
      </c>
      <c r="M102" s="67">
        <f t="shared" si="6"/>
        <v>613</v>
      </c>
      <c r="N102" s="67">
        <f t="shared" si="6"/>
        <v>682</v>
      </c>
      <c r="O102" s="67">
        <f t="shared" si="6"/>
        <v>738</v>
      </c>
      <c r="P102" s="67">
        <f>SUM(D102:O102)</f>
        <v>6545</v>
      </c>
      <c r="Q102" s="5"/>
      <c r="R102" s="5"/>
      <c r="S102" s="5"/>
      <c r="T102" s="5"/>
      <c r="U102" s="5"/>
      <c r="V102" s="5"/>
      <c r="W102" s="5"/>
      <c r="X102" s="5"/>
      <c r="Y102" s="9"/>
    </row>
    <row r="103" spans="2:25" x14ac:dyDescent="0.2">
      <c r="P103" s="16"/>
      <c r="Q103" s="16"/>
      <c r="R103" s="16"/>
      <c r="S103" s="16"/>
      <c r="T103" s="16"/>
      <c r="U103" s="16"/>
      <c r="V103" s="16"/>
      <c r="W103" s="16"/>
      <c r="X103" s="16"/>
      <c r="Y103" s="17"/>
    </row>
    <row r="104" spans="2:25" x14ac:dyDescent="0.2">
      <c r="P104" s="16"/>
      <c r="Q104" s="16"/>
      <c r="R104" s="16"/>
      <c r="S104" s="16"/>
      <c r="T104" s="16"/>
      <c r="U104" s="16"/>
      <c r="V104" s="16"/>
      <c r="W104" s="16"/>
      <c r="X104" s="16"/>
      <c r="Y104" s="17"/>
    </row>
    <row r="105" spans="2:25" ht="13.5" thickBot="1" x14ac:dyDescent="0.25">
      <c r="P105" s="5"/>
      <c r="Q105" s="5"/>
      <c r="R105" s="5"/>
      <c r="S105" s="5"/>
      <c r="T105" s="5"/>
      <c r="U105" s="5"/>
      <c r="V105" s="5"/>
      <c r="W105" s="5"/>
      <c r="X105" s="5"/>
      <c r="Y105" s="9"/>
    </row>
    <row r="106" spans="2:25" ht="21" thickBot="1" x14ac:dyDescent="0.35">
      <c r="B106" s="1135" t="s">
        <v>32</v>
      </c>
      <c r="C106" s="1136"/>
      <c r="D106" s="1136"/>
      <c r="E106" s="1136"/>
      <c r="F106" s="1136"/>
      <c r="G106" s="1136"/>
      <c r="H106" s="1136"/>
      <c r="I106" s="1136"/>
      <c r="J106" s="1136"/>
      <c r="K106" s="1136"/>
      <c r="L106" s="1136"/>
      <c r="M106" s="1136"/>
      <c r="N106" s="1136"/>
      <c r="O106" s="1136"/>
      <c r="P106" s="1137"/>
      <c r="Q106" s="16"/>
      <c r="R106" s="16"/>
      <c r="S106" s="16"/>
      <c r="T106" s="16"/>
      <c r="U106" s="16"/>
      <c r="V106" s="16"/>
      <c r="W106" s="16"/>
      <c r="X106" s="16"/>
      <c r="Y106" s="17"/>
    </row>
    <row r="107" spans="2:25" ht="12.75" customHeight="1" thickBot="1" x14ac:dyDescent="0.35">
      <c r="B107" s="47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16"/>
      <c r="Q107" s="16"/>
      <c r="R107" s="16"/>
      <c r="S107" s="16"/>
      <c r="T107" s="16"/>
      <c r="U107" s="16"/>
      <c r="V107" s="16"/>
      <c r="W107" s="16"/>
      <c r="X107" s="16"/>
      <c r="Y107" s="17"/>
    </row>
    <row r="108" spans="2:25" ht="18" customHeight="1" thickBot="1" x14ac:dyDescent="0.3">
      <c r="B108" s="46"/>
      <c r="C108" s="48"/>
      <c r="D108" s="54" t="s">
        <v>48</v>
      </c>
      <c r="E108" s="55" t="s">
        <v>49</v>
      </c>
      <c r="F108" s="55" t="s">
        <v>55</v>
      </c>
      <c r="G108" s="55" t="s">
        <v>58</v>
      </c>
      <c r="H108" s="55" t="s">
        <v>59</v>
      </c>
      <c r="I108" s="55" t="s">
        <v>61</v>
      </c>
      <c r="J108" s="55" t="s">
        <v>62</v>
      </c>
      <c r="K108" s="55" t="s">
        <v>63</v>
      </c>
      <c r="L108" s="55" t="s">
        <v>64</v>
      </c>
      <c r="M108" s="55" t="s">
        <v>66</v>
      </c>
      <c r="N108" s="55" t="s">
        <v>67</v>
      </c>
      <c r="O108" s="55" t="s">
        <v>68</v>
      </c>
      <c r="P108" s="55" t="s">
        <v>54</v>
      </c>
      <c r="Q108" s="16"/>
      <c r="R108" s="16"/>
      <c r="S108" s="16"/>
      <c r="T108" s="16"/>
      <c r="U108" s="16"/>
      <c r="V108" s="16"/>
      <c r="W108" s="16"/>
      <c r="X108" s="16"/>
      <c r="Y108" s="17"/>
    </row>
    <row r="109" spans="2:25" ht="18" customHeight="1" thickBot="1" x14ac:dyDescent="0.35">
      <c r="B109" s="50" t="s">
        <v>33</v>
      </c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"/>
      <c r="R109" s="5"/>
      <c r="S109" s="5"/>
      <c r="T109" s="5"/>
      <c r="U109" s="5"/>
      <c r="V109" s="5"/>
      <c r="W109" s="5"/>
      <c r="X109" s="5"/>
      <c r="Y109" s="9"/>
    </row>
    <row r="110" spans="2:25" ht="18" customHeight="1" x14ac:dyDescent="0.25">
      <c r="B110" s="1146" t="s">
        <v>35</v>
      </c>
      <c r="C110" s="18" t="s">
        <v>16</v>
      </c>
      <c r="D110" s="57">
        <v>0</v>
      </c>
      <c r="E110" s="58">
        <v>0</v>
      </c>
      <c r="F110" s="58">
        <v>0</v>
      </c>
      <c r="G110" s="58">
        <v>0</v>
      </c>
      <c r="H110" s="58">
        <v>0</v>
      </c>
      <c r="I110" s="58">
        <v>0</v>
      </c>
      <c r="J110" s="58">
        <v>0</v>
      </c>
      <c r="K110" s="58">
        <v>0</v>
      </c>
      <c r="L110" s="58">
        <v>0</v>
      </c>
      <c r="M110" s="58">
        <v>0</v>
      </c>
      <c r="N110" s="58">
        <v>0</v>
      </c>
      <c r="O110" s="58">
        <v>0</v>
      </c>
      <c r="P110" s="59">
        <f>SUM(D110:O110)</f>
        <v>0</v>
      </c>
      <c r="Q110" s="16"/>
      <c r="R110" s="16"/>
      <c r="S110" s="16"/>
      <c r="T110" s="16"/>
      <c r="U110" s="16"/>
      <c r="V110" s="16"/>
      <c r="W110" s="16"/>
      <c r="X110" s="16"/>
      <c r="Y110" s="17"/>
    </row>
    <row r="111" spans="2:25" ht="18" customHeight="1" thickBot="1" x14ac:dyDescent="0.3">
      <c r="B111" s="1147"/>
      <c r="C111" s="21" t="s">
        <v>17</v>
      </c>
      <c r="D111" s="53">
        <v>7</v>
      </c>
      <c r="E111" s="60">
        <v>7</v>
      </c>
      <c r="F111" s="60">
        <v>1</v>
      </c>
      <c r="G111" s="60">
        <v>4</v>
      </c>
      <c r="H111" s="60">
        <v>3</v>
      </c>
      <c r="I111" s="60">
        <v>6</v>
      </c>
      <c r="J111" s="60">
        <v>5</v>
      </c>
      <c r="K111" s="60">
        <v>2</v>
      </c>
      <c r="L111" s="60">
        <v>0</v>
      </c>
      <c r="M111" s="60">
        <v>0</v>
      </c>
      <c r="N111" s="60">
        <v>0</v>
      </c>
      <c r="O111" s="60">
        <v>0</v>
      </c>
      <c r="P111" s="61">
        <f>SUM(D111:O111)</f>
        <v>35</v>
      </c>
      <c r="Q111" s="16"/>
      <c r="R111" s="16"/>
      <c r="S111" s="16"/>
      <c r="T111" s="16"/>
      <c r="U111" s="16"/>
      <c r="V111" s="16"/>
      <c r="W111" s="16"/>
      <c r="X111" s="16"/>
      <c r="Y111" s="17"/>
    </row>
    <row r="112" spans="2:25" ht="18" customHeight="1" thickBot="1" x14ac:dyDescent="0.3">
      <c r="B112" s="37"/>
      <c r="C112" s="4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70"/>
      <c r="Q112" s="5"/>
      <c r="R112" s="5"/>
      <c r="S112" s="5"/>
      <c r="T112" s="5"/>
      <c r="U112" s="5"/>
      <c r="V112" s="5"/>
      <c r="W112" s="5"/>
      <c r="X112" s="5"/>
      <c r="Y112" s="9"/>
    </row>
    <row r="113" spans="2:25" ht="18" customHeight="1" x14ac:dyDescent="0.25">
      <c r="B113" s="1146" t="s">
        <v>34</v>
      </c>
      <c r="C113" s="18" t="s">
        <v>16</v>
      </c>
      <c r="D113" s="57">
        <v>46</v>
      </c>
      <c r="E113" s="58">
        <v>141</v>
      </c>
      <c r="F113" s="58">
        <v>113</v>
      </c>
      <c r="G113" s="58">
        <v>128</v>
      </c>
      <c r="H113" s="58">
        <v>121</v>
      </c>
      <c r="I113" s="58">
        <v>84</v>
      </c>
      <c r="J113" s="58">
        <v>203</v>
      </c>
      <c r="K113" s="58">
        <v>127</v>
      </c>
      <c r="L113" s="58">
        <v>186</v>
      </c>
      <c r="M113" s="58">
        <v>112</v>
      </c>
      <c r="N113" s="58">
        <v>131</v>
      </c>
      <c r="O113" s="58">
        <v>198</v>
      </c>
      <c r="P113" s="59">
        <f>SUM(D113:O113)</f>
        <v>1590</v>
      </c>
      <c r="Q113" s="16"/>
      <c r="R113" s="16"/>
      <c r="S113" s="16"/>
      <c r="T113" s="16"/>
      <c r="U113" s="16"/>
      <c r="V113" s="16"/>
      <c r="W113" s="16"/>
      <c r="X113" s="16"/>
      <c r="Y113" s="17"/>
    </row>
    <row r="114" spans="2:25" ht="18" customHeight="1" thickBot="1" x14ac:dyDescent="0.3">
      <c r="B114" s="1147"/>
      <c r="C114" s="21" t="s">
        <v>17</v>
      </c>
      <c r="D114" s="53">
        <v>39</v>
      </c>
      <c r="E114" s="60">
        <v>69</v>
      </c>
      <c r="F114" s="60">
        <v>101</v>
      </c>
      <c r="G114" s="60">
        <v>127</v>
      </c>
      <c r="H114" s="60">
        <v>90</v>
      </c>
      <c r="I114" s="60">
        <v>15</v>
      </c>
      <c r="J114" s="60">
        <v>94</v>
      </c>
      <c r="K114" s="60">
        <v>170</v>
      </c>
      <c r="L114" s="60">
        <v>198</v>
      </c>
      <c r="M114" s="60">
        <v>190</v>
      </c>
      <c r="N114" s="60">
        <v>111</v>
      </c>
      <c r="O114" s="60">
        <v>209</v>
      </c>
      <c r="P114" s="61">
        <f>SUM(D114:O114)</f>
        <v>1413</v>
      </c>
      <c r="Q114" s="16"/>
      <c r="R114" s="16"/>
      <c r="S114" s="16"/>
      <c r="T114" s="16"/>
      <c r="U114" s="16"/>
      <c r="V114" s="16"/>
      <c r="W114" s="16"/>
      <c r="X114" s="16"/>
      <c r="Y114" s="17"/>
    </row>
    <row r="115" spans="2:25" ht="18" customHeight="1" thickBot="1" x14ac:dyDescent="0.25">
      <c r="B115" s="26"/>
      <c r="C115" s="15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16"/>
      <c r="R115" s="16"/>
      <c r="S115" s="16"/>
      <c r="T115" s="16"/>
      <c r="U115" s="16"/>
      <c r="V115" s="16"/>
      <c r="W115" s="16"/>
      <c r="X115" s="16"/>
      <c r="Y115" s="17"/>
    </row>
    <row r="116" spans="2:25" ht="18" customHeight="1" x14ac:dyDescent="0.25">
      <c r="B116" s="1140" t="s">
        <v>36</v>
      </c>
      <c r="C116" s="23" t="s">
        <v>16</v>
      </c>
      <c r="D116" s="64">
        <f t="shared" ref="D116:O117" si="7">D110+D113</f>
        <v>46</v>
      </c>
      <c r="E116" s="65">
        <f t="shared" si="7"/>
        <v>141</v>
      </c>
      <c r="F116" s="65">
        <f t="shared" si="7"/>
        <v>113</v>
      </c>
      <c r="G116" s="65">
        <f t="shared" si="7"/>
        <v>128</v>
      </c>
      <c r="H116" s="65">
        <f t="shared" si="7"/>
        <v>121</v>
      </c>
      <c r="I116" s="65">
        <f t="shared" si="7"/>
        <v>84</v>
      </c>
      <c r="J116" s="65">
        <f t="shared" si="7"/>
        <v>203</v>
      </c>
      <c r="K116" s="65">
        <f t="shared" si="7"/>
        <v>127</v>
      </c>
      <c r="L116" s="65">
        <f t="shared" si="7"/>
        <v>186</v>
      </c>
      <c r="M116" s="65">
        <f t="shared" si="7"/>
        <v>112</v>
      </c>
      <c r="N116" s="65">
        <f t="shared" si="7"/>
        <v>131</v>
      </c>
      <c r="O116" s="65">
        <f t="shared" si="7"/>
        <v>198</v>
      </c>
      <c r="P116" s="65">
        <f>SUM(D116:O116)</f>
        <v>1590</v>
      </c>
      <c r="Q116" s="5"/>
      <c r="R116" s="5"/>
      <c r="S116" s="5"/>
      <c r="T116" s="5"/>
      <c r="U116" s="5"/>
      <c r="V116" s="5"/>
      <c r="W116" s="5"/>
      <c r="X116" s="5"/>
      <c r="Y116" s="9"/>
    </row>
    <row r="117" spans="2:25" ht="18" customHeight="1" thickBot="1" x14ac:dyDescent="0.3">
      <c r="B117" s="1141"/>
      <c r="C117" s="24" t="s">
        <v>17</v>
      </c>
      <c r="D117" s="66">
        <f t="shared" si="7"/>
        <v>46</v>
      </c>
      <c r="E117" s="67">
        <f t="shared" si="7"/>
        <v>76</v>
      </c>
      <c r="F117" s="67">
        <f t="shared" si="7"/>
        <v>102</v>
      </c>
      <c r="G117" s="67">
        <f t="shared" si="7"/>
        <v>131</v>
      </c>
      <c r="H117" s="67">
        <f t="shared" si="7"/>
        <v>93</v>
      </c>
      <c r="I117" s="67">
        <f t="shared" si="7"/>
        <v>21</v>
      </c>
      <c r="J117" s="67">
        <f t="shared" si="7"/>
        <v>99</v>
      </c>
      <c r="K117" s="67">
        <f t="shared" si="7"/>
        <v>172</v>
      </c>
      <c r="L117" s="67">
        <f t="shared" si="7"/>
        <v>198</v>
      </c>
      <c r="M117" s="67">
        <f t="shared" si="7"/>
        <v>190</v>
      </c>
      <c r="N117" s="67">
        <f t="shared" si="7"/>
        <v>111</v>
      </c>
      <c r="O117" s="67">
        <f t="shared" si="7"/>
        <v>209</v>
      </c>
      <c r="P117" s="67">
        <f>SUM(D117:O117)</f>
        <v>1448</v>
      </c>
      <c r="Q117" s="39"/>
      <c r="R117" s="39"/>
      <c r="S117" s="39"/>
      <c r="T117" s="39"/>
      <c r="U117" s="39"/>
      <c r="V117" s="39"/>
      <c r="W117" s="39"/>
      <c r="X117" s="39"/>
      <c r="Y117" s="39"/>
    </row>
    <row r="118" spans="2:25" ht="18" customHeight="1" x14ac:dyDescent="0.25">
      <c r="B118" s="26"/>
      <c r="C118" s="15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39"/>
      <c r="R118" s="39"/>
      <c r="S118" s="39"/>
      <c r="T118" s="39"/>
      <c r="U118" s="39"/>
      <c r="V118" s="39"/>
      <c r="W118" s="39"/>
      <c r="X118" s="39"/>
      <c r="Y118" s="39"/>
    </row>
    <row r="119" spans="2:25" ht="18" customHeight="1" thickBot="1" x14ac:dyDescent="0.35">
      <c r="B119" s="49" t="s">
        <v>40</v>
      </c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9"/>
      <c r="R119" s="9"/>
      <c r="S119" s="9"/>
      <c r="T119" s="9"/>
      <c r="U119" s="9"/>
      <c r="V119" s="9"/>
      <c r="W119" s="9"/>
      <c r="X119" s="9"/>
      <c r="Y119" s="6"/>
    </row>
    <row r="120" spans="2:25" ht="18" customHeight="1" x14ac:dyDescent="0.25">
      <c r="B120" s="1146" t="s">
        <v>37</v>
      </c>
      <c r="C120" s="18" t="s">
        <v>16</v>
      </c>
      <c r="D120" s="57">
        <v>654</v>
      </c>
      <c r="E120" s="58">
        <v>990</v>
      </c>
      <c r="F120" s="58">
        <v>906</v>
      </c>
      <c r="G120" s="58">
        <v>973</v>
      </c>
      <c r="H120" s="58">
        <v>1110</v>
      </c>
      <c r="I120" s="58">
        <v>920</v>
      </c>
      <c r="J120" s="58">
        <v>924</v>
      </c>
      <c r="K120" s="58">
        <v>1047</v>
      </c>
      <c r="L120" s="58">
        <v>988</v>
      </c>
      <c r="M120" s="58">
        <v>1216</v>
      </c>
      <c r="N120" s="58">
        <v>1204</v>
      </c>
      <c r="O120" s="58">
        <v>896</v>
      </c>
      <c r="P120" s="59">
        <f>SUM(D120:O120)</f>
        <v>11828</v>
      </c>
      <c r="Q120" s="9"/>
      <c r="R120" s="9"/>
      <c r="S120" s="9"/>
      <c r="T120" s="9"/>
      <c r="U120" s="9"/>
      <c r="V120" s="9"/>
      <c r="W120" s="9"/>
      <c r="X120" s="9"/>
      <c r="Y120" s="6"/>
    </row>
    <row r="121" spans="2:25" ht="18" customHeight="1" thickBot="1" x14ac:dyDescent="0.3">
      <c r="B121" s="1147"/>
      <c r="C121" s="21" t="s">
        <v>17</v>
      </c>
      <c r="D121" s="53">
        <v>623</v>
      </c>
      <c r="E121" s="60">
        <v>1052</v>
      </c>
      <c r="F121" s="60">
        <v>907</v>
      </c>
      <c r="G121" s="60">
        <v>971</v>
      </c>
      <c r="H121" s="60">
        <v>1102</v>
      </c>
      <c r="I121" s="60">
        <v>928</v>
      </c>
      <c r="J121" s="60">
        <v>902</v>
      </c>
      <c r="K121" s="60">
        <v>1070</v>
      </c>
      <c r="L121" s="60">
        <v>981</v>
      </c>
      <c r="M121" s="60">
        <v>1218</v>
      </c>
      <c r="N121" s="60">
        <v>1210</v>
      </c>
      <c r="O121" s="60">
        <v>893</v>
      </c>
      <c r="P121" s="61">
        <f>SUM(D121:O121)</f>
        <v>11857</v>
      </c>
      <c r="Q121" s="39"/>
      <c r="R121" s="39"/>
      <c r="S121" s="39"/>
      <c r="T121" s="39"/>
      <c r="U121" s="39"/>
      <c r="V121" s="39"/>
      <c r="W121" s="39"/>
      <c r="X121" s="39"/>
      <c r="Y121" s="39"/>
    </row>
    <row r="122" spans="2:25" ht="18" customHeight="1" thickBot="1" x14ac:dyDescent="0.3">
      <c r="B122" s="30"/>
      <c r="C122" s="4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39"/>
      <c r="R122" s="39"/>
      <c r="S122" s="39"/>
      <c r="T122" s="39"/>
      <c r="U122" s="39"/>
      <c r="V122" s="39"/>
      <c r="W122" s="39"/>
      <c r="X122" s="39"/>
      <c r="Y122" s="39"/>
    </row>
    <row r="123" spans="2:25" ht="18" customHeight="1" x14ac:dyDescent="0.25">
      <c r="B123" s="1146" t="s">
        <v>38</v>
      </c>
      <c r="C123" s="18" t="s">
        <v>16</v>
      </c>
      <c r="D123" s="57">
        <v>0</v>
      </c>
      <c r="E123" s="58">
        <v>6</v>
      </c>
      <c r="F123" s="58">
        <v>1</v>
      </c>
      <c r="G123" s="58">
        <v>108</v>
      </c>
      <c r="H123" s="58">
        <v>275</v>
      </c>
      <c r="I123" s="58">
        <v>196</v>
      </c>
      <c r="J123" s="58">
        <v>345</v>
      </c>
      <c r="K123" s="58">
        <v>389</v>
      </c>
      <c r="L123" s="58">
        <v>276</v>
      </c>
      <c r="M123" s="58">
        <v>259</v>
      </c>
      <c r="N123" s="58">
        <v>123</v>
      </c>
      <c r="O123" s="58">
        <v>160</v>
      </c>
      <c r="P123" s="59">
        <f>SUM(D123:O123)</f>
        <v>2138</v>
      </c>
      <c r="Y123" s="9"/>
    </row>
    <row r="124" spans="2:25" ht="18" customHeight="1" thickBot="1" x14ac:dyDescent="0.3">
      <c r="B124" s="1147"/>
      <c r="C124" s="21" t="s">
        <v>17</v>
      </c>
      <c r="D124" s="53">
        <v>0</v>
      </c>
      <c r="E124" s="60">
        <v>1</v>
      </c>
      <c r="F124" s="60">
        <v>2</v>
      </c>
      <c r="G124" s="60">
        <v>2</v>
      </c>
      <c r="H124" s="60">
        <v>174</v>
      </c>
      <c r="I124" s="60">
        <v>276</v>
      </c>
      <c r="J124" s="60">
        <v>376</v>
      </c>
      <c r="K124" s="60">
        <v>295</v>
      </c>
      <c r="L124" s="60">
        <v>384</v>
      </c>
      <c r="M124" s="60">
        <v>106</v>
      </c>
      <c r="N124" s="60">
        <v>119</v>
      </c>
      <c r="O124" s="60">
        <v>266</v>
      </c>
      <c r="P124" s="61">
        <f>SUM(D124:O124)</f>
        <v>2001</v>
      </c>
      <c r="Y124" s="9"/>
    </row>
    <row r="125" spans="2:25" ht="18" customHeight="1" thickBot="1" x14ac:dyDescent="0.3">
      <c r="B125" s="30"/>
      <c r="C125" s="4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70"/>
      <c r="Y125" s="9"/>
    </row>
    <row r="126" spans="2:25" ht="18" customHeight="1" x14ac:dyDescent="0.25">
      <c r="B126" s="1146" t="s">
        <v>2</v>
      </c>
      <c r="C126" s="18" t="s">
        <v>16</v>
      </c>
      <c r="D126" s="57">
        <v>2</v>
      </c>
      <c r="E126" s="58">
        <v>8</v>
      </c>
      <c r="F126" s="58">
        <v>0</v>
      </c>
      <c r="G126" s="58">
        <v>13</v>
      </c>
      <c r="H126" s="58">
        <v>6</v>
      </c>
      <c r="I126" s="58">
        <v>14</v>
      </c>
      <c r="J126" s="58">
        <v>20</v>
      </c>
      <c r="K126" s="58">
        <v>12</v>
      </c>
      <c r="L126" s="58">
        <v>5</v>
      </c>
      <c r="M126" s="58">
        <v>4</v>
      </c>
      <c r="N126" s="58">
        <v>0</v>
      </c>
      <c r="O126" s="58">
        <v>10</v>
      </c>
      <c r="P126" s="59">
        <f>SUM(D126:O126)</f>
        <v>94</v>
      </c>
      <c r="Y126" s="9"/>
    </row>
    <row r="127" spans="2:25" ht="18" customHeight="1" thickBot="1" x14ac:dyDescent="0.3">
      <c r="B127" s="1147"/>
      <c r="C127" s="21" t="s">
        <v>17</v>
      </c>
      <c r="D127" s="53">
        <v>4</v>
      </c>
      <c r="E127" s="60">
        <v>3</v>
      </c>
      <c r="F127" s="60">
        <v>6</v>
      </c>
      <c r="G127" s="60">
        <v>8</v>
      </c>
      <c r="H127" s="60">
        <v>12</v>
      </c>
      <c r="I127" s="60">
        <v>14</v>
      </c>
      <c r="J127" s="60">
        <v>14</v>
      </c>
      <c r="K127" s="60">
        <v>4</v>
      </c>
      <c r="L127" s="60">
        <v>5</v>
      </c>
      <c r="M127" s="60">
        <v>19</v>
      </c>
      <c r="N127" s="60">
        <v>4</v>
      </c>
      <c r="O127" s="60">
        <v>7</v>
      </c>
      <c r="P127" s="61">
        <f>SUM(D127:O127)</f>
        <v>100</v>
      </c>
      <c r="Y127" s="9"/>
    </row>
    <row r="128" spans="2:25" ht="18" customHeight="1" thickBot="1" x14ac:dyDescent="0.3">
      <c r="B128" s="30"/>
      <c r="C128" s="4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70"/>
      <c r="Q128" s="4"/>
      <c r="R128" s="4"/>
      <c r="S128" s="4"/>
      <c r="T128" s="4"/>
      <c r="U128" s="4"/>
      <c r="V128" s="4"/>
      <c r="W128" s="4"/>
      <c r="X128" s="4"/>
      <c r="Y128" s="4"/>
    </row>
    <row r="129" spans="2:25" ht="18" customHeight="1" x14ac:dyDescent="0.25">
      <c r="B129" s="1146" t="s">
        <v>39</v>
      </c>
      <c r="C129" s="18" t="s">
        <v>16</v>
      </c>
      <c r="D129" s="57">
        <v>452</v>
      </c>
      <c r="E129" s="58">
        <v>612</v>
      </c>
      <c r="F129" s="58">
        <v>848</v>
      </c>
      <c r="G129" s="58">
        <v>740</v>
      </c>
      <c r="H129" s="58">
        <v>415</v>
      </c>
      <c r="I129" s="58">
        <v>502</v>
      </c>
      <c r="J129" s="58">
        <v>465</v>
      </c>
      <c r="K129" s="58">
        <v>600</v>
      </c>
      <c r="L129" s="58">
        <v>381</v>
      </c>
      <c r="M129" s="58">
        <v>676</v>
      </c>
      <c r="N129" s="58">
        <v>474</v>
      </c>
      <c r="O129" s="58">
        <v>667</v>
      </c>
      <c r="P129" s="59">
        <f>SUM(D129:O129)</f>
        <v>6832</v>
      </c>
      <c r="Y129" s="3"/>
    </row>
    <row r="130" spans="2:25" ht="18" customHeight="1" thickBot="1" x14ac:dyDescent="0.3">
      <c r="B130" s="1147"/>
      <c r="C130" s="21" t="s">
        <v>17</v>
      </c>
      <c r="D130" s="53">
        <v>452</v>
      </c>
      <c r="E130" s="60">
        <v>612</v>
      </c>
      <c r="F130" s="60">
        <v>848</v>
      </c>
      <c r="G130" s="60">
        <v>501</v>
      </c>
      <c r="H130" s="60">
        <v>548</v>
      </c>
      <c r="I130" s="60">
        <v>301</v>
      </c>
      <c r="J130" s="60">
        <v>503</v>
      </c>
      <c r="K130" s="60">
        <v>505</v>
      </c>
      <c r="L130" s="60">
        <v>524</v>
      </c>
      <c r="M130" s="60">
        <v>464</v>
      </c>
      <c r="N130" s="60">
        <v>506</v>
      </c>
      <c r="O130" s="60">
        <v>1084</v>
      </c>
      <c r="P130" s="61">
        <f>SUM(D130:O130)</f>
        <v>6848</v>
      </c>
      <c r="Q130" s="16"/>
      <c r="R130" s="16"/>
      <c r="S130" s="16"/>
      <c r="T130" s="16"/>
      <c r="U130" s="16"/>
      <c r="V130" s="16"/>
      <c r="W130" s="16"/>
      <c r="X130" s="16"/>
      <c r="Y130" s="17"/>
    </row>
    <row r="131" spans="2:25" ht="18" customHeight="1" thickBot="1" x14ac:dyDescent="0.3">
      <c r="B131" s="30"/>
      <c r="C131" s="4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70"/>
      <c r="Q131" s="16"/>
      <c r="R131" s="16"/>
      <c r="S131" s="16"/>
      <c r="T131" s="16"/>
      <c r="U131" s="16"/>
      <c r="V131" s="16"/>
      <c r="W131" s="16"/>
      <c r="X131" s="16"/>
      <c r="Y131" s="17"/>
    </row>
    <row r="132" spans="2:25" ht="18" customHeight="1" x14ac:dyDescent="0.25">
      <c r="B132" s="1146" t="s">
        <v>3</v>
      </c>
      <c r="C132" s="18" t="s">
        <v>16</v>
      </c>
      <c r="D132" s="57">
        <v>55</v>
      </c>
      <c r="E132" s="58">
        <v>67</v>
      </c>
      <c r="F132" s="58">
        <v>102</v>
      </c>
      <c r="G132" s="58">
        <v>48</v>
      </c>
      <c r="H132" s="58">
        <v>79</v>
      </c>
      <c r="I132" s="58">
        <v>60</v>
      </c>
      <c r="J132" s="58">
        <v>27</v>
      </c>
      <c r="K132" s="58">
        <v>4</v>
      </c>
      <c r="L132" s="58">
        <v>7</v>
      </c>
      <c r="M132" s="58">
        <v>8</v>
      </c>
      <c r="N132" s="58">
        <v>0</v>
      </c>
      <c r="O132" s="58">
        <v>5</v>
      </c>
      <c r="P132" s="59">
        <f>SUM(D132:O132)</f>
        <v>462</v>
      </c>
      <c r="Q132" s="5"/>
      <c r="R132" s="5"/>
      <c r="S132" s="5"/>
      <c r="T132" s="5"/>
      <c r="U132" s="5"/>
      <c r="V132" s="5"/>
      <c r="W132" s="5"/>
      <c r="X132" s="5"/>
      <c r="Y132" s="10"/>
    </row>
    <row r="133" spans="2:25" ht="18" customHeight="1" thickBot="1" x14ac:dyDescent="0.3">
      <c r="B133" s="1147"/>
      <c r="C133" s="21" t="s">
        <v>17</v>
      </c>
      <c r="D133" s="53">
        <v>50</v>
      </c>
      <c r="E133" s="60">
        <v>66</v>
      </c>
      <c r="F133" s="60">
        <v>69</v>
      </c>
      <c r="G133" s="60">
        <v>66</v>
      </c>
      <c r="H133" s="60">
        <v>74</v>
      </c>
      <c r="I133" s="60">
        <v>49</v>
      </c>
      <c r="J133" s="60">
        <v>57</v>
      </c>
      <c r="K133" s="60">
        <v>47</v>
      </c>
      <c r="L133" s="60">
        <v>15</v>
      </c>
      <c r="M133" s="60">
        <v>8</v>
      </c>
      <c r="N133" s="60">
        <v>6</v>
      </c>
      <c r="O133" s="60">
        <v>8</v>
      </c>
      <c r="P133" s="61">
        <f>SUM(D133:O133)</f>
        <v>515</v>
      </c>
      <c r="Q133" s="16"/>
      <c r="R133" s="16"/>
      <c r="S133" s="16"/>
      <c r="T133" s="16"/>
      <c r="U133" s="16"/>
      <c r="V133" s="16"/>
      <c r="W133" s="16"/>
      <c r="X133" s="16"/>
      <c r="Y133" s="17"/>
    </row>
    <row r="134" spans="2:25" ht="18" customHeight="1" thickBot="1" x14ac:dyDescent="0.25">
      <c r="B134" s="25"/>
      <c r="C134" s="4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16"/>
      <c r="R134" s="16"/>
      <c r="S134" s="16"/>
      <c r="T134" s="16"/>
      <c r="U134" s="16"/>
      <c r="V134" s="16"/>
      <c r="W134" s="16"/>
      <c r="X134" s="16"/>
      <c r="Y134" s="17"/>
    </row>
    <row r="135" spans="2:25" ht="18" customHeight="1" x14ac:dyDescent="0.25">
      <c r="B135" s="1140" t="s">
        <v>44</v>
      </c>
      <c r="C135" s="23" t="s">
        <v>16</v>
      </c>
      <c r="D135" s="64">
        <f t="shared" ref="D135:O136" si="8">D120+D123+D126+D129+D132</f>
        <v>1163</v>
      </c>
      <c r="E135" s="65">
        <f t="shared" si="8"/>
        <v>1683</v>
      </c>
      <c r="F135" s="65">
        <f t="shared" si="8"/>
        <v>1857</v>
      </c>
      <c r="G135" s="65">
        <f t="shared" si="8"/>
        <v>1882</v>
      </c>
      <c r="H135" s="65">
        <f t="shared" si="8"/>
        <v>1885</v>
      </c>
      <c r="I135" s="65">
        <f t="shared" si="8"/>
        <v>1692</v>
      </c>
      <c r="J135" s="65">
        <f t="shared" si="8"/>
        <v>1781</v>
      </c>
      <c r="K135" s="65">
        <f t="shared" si="8"/>
        <v>2052</v>
      </c>
      <c r="L135" s="65">
        <f t="shared" si="8"/>
        <v>1657</v>
      </c>
      <c r="M135" s="78">
        <f t="shared" si="8"/>
        <v>2163</v>
      </c>
      <c r="N135" s="79">
        <f>N132+N129+N126+N123+N120</f>
        <v>1801</v>
      </c>
      <c r="O135" s="80">
        <f>O132+O129+O126+O123+O120</f>
        <v>1738</v>
      </c>
      <c r="P135" s="81">
        <f>SUM(D135:O135)</f>
        <v>21354</v>
      </c>
      <c r="Q135" s="16"/>
      <c r="R135" s="16"/>
      <c r="S135" s="16"/>
      <c r="T135" s="16"/>
      <c r="U135" s="16"/>
      <c r="V135" s="16"/>
      <c r="W135" s="16"/>
      <c r="X135" s="16"/>
      <c r="Y135" s="17"/>
    </row>
    <row r="136" spans="2:25" ht="18" customHeight="1" thickBot="1" x14ac:dyDescent="0.3">
      <c r="B136" s="1141"/>
      <c r="C136" s="24" t="s">
        <v>17</v>
      </c>
      <c r="D136" s="66">
        <f t="shared" si="8"/>
        <v>1129</v>
      </c>
      <c r="E136" s="67">
        <f t="shared" si="8"/>
        <v>1734</v>
      </c>
      <c r="F136" s="67">
        <f t="shared" si="8"/>
        <v>1832</v>
      </c>
      <c r="G136" s="67">
        <f t="shared" si="8"/>
        <v>1548</v>
      </c>
      <c r="H136" s="67">
        <f t="shared" si="8"/>
        <v>1910</v>
      </c>
      <c r="I136" s="67">
        <f t="shared" si="8"/>
        <v>1568</v>
      </c>
      <c r="J136" s="67">
        <f t="shared" si="8"/>
        <v>1852</v>
      </c>
      <c r="K136" s="67">
        <f t="shared" si="8"/>
        <v>1921</v>
      </c>
      <c r="L136" s="67">
        <f t="shared" si="8"/>
        <v>1909</v>
      </c>
      <c r="M136" s="82">
        <f t="shared" si="8"/>
        <v>1815</v>
      </c>
      <c r="N136" s="83">
        <f t="shared" si="8"/>
        <v>1845</v>
      </c>
      <c r="O136" s="84">
        <f t="shared" si="8"/>
        <v>2258</v>
      </c>
      <c r="P136" s="85">
        <f>SUM(D136:O136)</f>
        <v>21321</v>
      </c>
      <c r="Q136" s="39"/>
      <c r="R136" s="39"/>
      <c r="S136" s="39"/>
      <c r="T136" s="39"/>
      <c r="U136" s="39"/>
      <c r="V136" s="39"/>
      <c r="W136" s="39"/>
      <c r="X136" s="39"/>
      <c r="Y136" s="39"/>
    </row>
    <row r="137" spans="2:25" ht="18" customHeight="1" x14ac:dyDescent="0.25">
      <c r="P137" s="16"/>
      <c r="Q137" s="39"/>
      <c r="R137" s="39"/>
      <c r="S137" s="39"/>
      <c r="T137" s="39"/>
      <c r="U137" s="39"/>
      <c r="V137" s="39"/>
      <c r="W137" s="39"/>
      <c r="X137" s="39"/>
      <c r="Y137" s="39"/>
    </row>
    <row r="138" spans="2:25" ht="18" customHeight="1" thickBot="1" x14ac:dyDescent="0.25">
      <c r="P138" s="16"/>
      <c r="Q138" s="16"/>
      <c r="R138" s="16"/>
      <c r="S138" s="16"/>
      <c r="T138" s="16"/>
      <c r="U138" s="16"/>
      <c r="V138" s="16"/>
      <c r="W138" s="16"/>
      <c r="X138" s="16"/>
      <c r="Y138" s="17"/>
    </row>
    <row r="139" spans="2:25" ht="21" customHeight="1" thickBot="1" x14ac:dyDescent="0.25">
      <c r="B139" s="1148" t="s">
        <v>41</v>
      </c>
      <c r="C139" s="1149"/>
      <c r="D139" s="1149"/>
      <c r="E139" s="1149"/>
      <c r="F139" s="1149"/>
      <c r="G139" s="1149"/>
      <c r="H139" s="1149"/>
      <c r="I139" s="1149"/>
      <c r="J139" s="1149"/>
      <c r="K139" s="1149"/>
      <c r="L139" s="1149"/>
      <c r="M139" s="1149"/>
      <c r="N139" s="1149"/>
      <c r="O139" s="1149"/>
      <c r="P139" s="1150"/>
      <c r="Y139" s="10"/>
    </row>
    <row r="140" spans="2:25" ht="18" customHeight="1" thickBot="1" x14ac:dyDescent="0.35">
      <c r="B140" s="47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16"/>
      <c r="Q140" s="16"/>
      <c r="R140" s="16"/>
      <c r="S140" s="16"/>
      <c r="T140" s="16"/>
      <c r="U140" s="16"/>
      <c r="V140" s="16"/>
      <c r="W140" s="16"/>
      <c r="X140" s="16"/>
      <c r="Y140" s="17"/>
    </row>
    <row r="141" spans="2:25" ht="18" customHeight="1" x14ac:dyDescent="0.25">
      <c r="B141" s="1146" t="s">
        <v>7</v>
      </c>
      <c r="C141" s="18" t="s">
        <v>16</v>
      </c>
      <c r="D141" s="57">
        <v>1902</v>
      </c>
      <c r="E141" s="58">
        <v>1867</v>
      </c>
      <c r="F141" s="58">
        <v>1902</v>
      </c>
      <c r="G141" s="58">
        <v>2207</v>
      </c>
      <c r="H141" s="58">
        <v>2310</v>
      </c>
      <c r="I141" s="58">
        <v>2552</v>
      </c>
      <c r="J141" s="58">
        <v>1910</v>
      </c>
      <c r="K141" s="58">
        <v>1840</v>
      </c>
      <c r="L141" s="58">
        <v>1705</v>
      </c>
      <c r="M141" s="58">
        <v>2555</v>
      </c>
      <c r="N141" s="58">
        <v>2358</v>
      </c>
      <c r="O141" s="58">
        <v>2632</v>
      </c>
      <c r="P141" s="59">
        <f>SUM(D141:O141)</f>
        <v>25740</v>
      </c>
      <c r="Q141" s="16"/>
      <c r="R141" s="16"/>
      <c r="S141" s="16"/>
      <c r="T141" s="16"/>
      <c r="U141" s="16"/>
      <c r="V141" s="16"/>
      <c r="W141" s="16"/>
      <c r="X141" s="16"/>
      <c r="Y141" s="17"/>
    </row>
    <row r="142" spans="2:25" ht="18" customHeight="1" thickBot="1" x14ac:dyDescent="0.3">
      <c r="B142" s="1147"/>
      <c r="C142" s="21" t="s">
        <v>17</v>
      </c>
      <c r="D142" s="53">
        <v>1870</v>
      </c>
      <c r="E142" s="60">
        <v>1925</v>
      </c>
      <c r="F142" s="60">
        <v>1943</v>
      </c>
      <c r="G142" s="60">
        <v>2178</v>
      </c>
      <c r="H142" s="60">
        <v>2324</v>
      </c>
      <c r="I142" s="60">
        <v>2644</v>
      </c>
      <c r="J142" s="60">
        <v>1915</v>
      </c>
      <c r="K142" s="60">
        <v>1837</v>
      </c>
      <c r="L142" s="60">
        <v>1706</v>
      </c>
      <c r="M142" s="60">
        <v>2407</v>
      </c>
      <c r="N142" s="60">
        <v>2512</v>
      </c>
      <c r="O142" s="60">
        <v>2646</v>
      </c>
      <c r="P142" s="61">
        <f>SUM(D142:O142)</f>
        <v>25907</v>
      </c>
      <c r="Q142" s="8"/>
      <c r="R142" s="8"/>
      <c r="S142" s="8"/>
      <c r="T142" s="8"/>
      <c r="U142" s="8"/>
      <c r="V142" s="8"/>
      <c r="W142" s="8"/>
      <c r="X142" s="8"/>
      <c r="Y142" s="10"/>
    </row>
    <row r="143" spans="2:25" ht="18" customHeight="1" thickBot="1" x14ac:dyDescent="0.3">
      <c r="B143" s="30"/>
      <c r="C143" s="4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2"/>
      <c r="Y143" s="10"/>
    </row>
    <row r="144" spans="2:25" ht="18" customHeight="1" x14ac:dyDescent="0.25">
      <c r="B144" s="1146" t="s">
        <v>8</v>
      </c>
      <c r="C144" s="18" t="s">
        <v>16</v>
      </c>
      <c r="D144" s="57">
        <v>1597</v>
      </c>
      <c r="E144" s="58">
        <v>2274</v>
      </c>
      <c r="F144" s="58">
        <v>2032</v>
      </c>
      <c r="G144" s="58">
        <v>2010</v>
      </c>
      <c r="H144" s="58">
        <v>2261</v>
      </c>
      <c r="I144" s="58">
        <v>1943</v>
      </c>
      <c r="J144" s="58">
        <v>2412</v>
      </c>
      <c r="K144" s="58">
        <v>2006</v>
      </c>
      <c r="L144" s="58">
        <v>2496</v>
      </c>
      <c r="M144" s="58">
        <v>2743</v>
      </c>
      <c r="N144" s="58">
        <v>2725</v>
      </c>
      <c r="O144" s="58">
        <v>3017</v>
      </c>
      <c r="P144" s="59">
        <f>SUM(D144:O144)</f>
        <v>27516</v>
      </c>
      <c r="Q144" s="16"/>
      <c r="R144" s="16"/>
      <c r="S144" s="16"/>
      <c r="T144" s="16"/>
      <c r="U144" s="16"/>
      <c r="V144" s="16"/>
      <c r="W144" s="16"/>
      <c r="X144" s="16"/>
      <c r="Y144" s="17"/>
    </row>
    <row r="145" spans="2:25" ht="18" customHeight="1" thickBot="1" x14ac:dyDescent="0.3">
      <c r="B145" s="1147"/>
      <c r="C145" s="21" t="s">
        <v>17</v>
      </c>
      <c r="D145" s="53">
        <v>1587</v>
      </c>
      <c r="E145" s="60">
        <v>2006</v>
      </c>
      <c r="F145" s="60">
        <v>2132</v>
      </c>
      <c r="G145" s="60">
        <v>2000</v>
      </c>
      <c r="H145" s="60">
        <v>2300</v>
      </c>
      <c r="I145" s="60">
        <v>2021</v>
      </c>
      <c r="J145" s="60">
        <v>2364</v>
      </c>
      <c r="K145" s="60">
        <v>2044</v>
      </c>
      <c r="L145" s="60">
        <v>2300</v>
      </c>
      <c r="M145" s="60">
        <v>2554</v>
      </c>
      <c r="N145" s="60">
        <v>2235</v>
      </c>
      <c r="O145" s="60">
        <v>3753</v>
      </c>
      <c r="P145" s="61">
        <f>SUM(D145:O145)</f>
        <v>27296</v>
      </c>
      <c r="Q145" s="16"/>
      <c r="R145" s="16"/>
      <c r="S145" s="16"/>
      <c r="T145" s="16"/>
      <c r="U145" s="16"/>
      <c r="V145" s="16"/>
      <c r="W145" s="16"/>
      <c r="X145" s="16"/>
      <c r="Y145" s="17"/>
    </row>
    <row r="146" spans="2:25" ht="18" customHeight="1" thickBot="1" x14ac:dyDescent="0.25">
      <c r="B146" s="30"/>
      <c r="C146" s="4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5"/>
      <c r="R146" s="5"/>
      <c r="S146" s="5"/>
      <c r="T146" s="5"/>
      <c r="U146" s="5"/>
      <c r="V146" s="5"/>
      <c r="W146" s="5"/>
      <c r="X146" s="5"/>
      <c r="Y146" s="9"/>
    </row>
    <row r="147" spans="2:25" ht="18" customHeight="1" x14ac:dyDescent="0.25">
      <c r="B147" s="1140" t="s">
        <v>42</v>
      </c>
      <c r="C147" s="20" t="s">
        <v>16</v>
      </c>
      <c r="D147" s="64">
        <f t="shared" ref="D147:O148" si="9">D141+D144</f>
        <v>3499</v>
      </c>
      <c r="E147" s="65">
        <f t="shared" si="9"/>
        <v>4141</v>
      </c>
      <c r="F147" s="65">
        <f t="shared" si="9"/>
        <v>3934</v>
      </c>
      <c r="G147" s="65">
        <f t="shared" si="9"/>
        <v>4217</v>
      </c>
      <c r="H147" s="65">
        <f t="shared" si="9"/>
        <v>4571</v>
      </c>
      <c r="I147" s="65">
        <f t="shared" si="9"/>
        <v>4495</v>
      </c>
      <c r="J147" s="65">
        <f t="shared" si="9"/>
        <v>4322</v>
      </c>
      <c r="K147" s="65">
        <f t="shared" si="9"/>
        <v>3846</v>
      </c>
      <c r="L147" s="65">
        <f t="shared" si="9"/>
        <v>4201</v>
      </c>
      <c r="M147" s="65">
        <f t="shared" si="9"/>
        <v>5298</v>
      </c>
      <c r="N147" s="65">
        <f t="shared" si="9"/>
        <v>5083</v>
      </c>
      <c r="O147" s="65">
        <f t="shared" si="9"/>
        <v>5649</v>
      </c>
      <c r="P147" s="65">
        <f>SUM(D147:O147)</f>
        <v>53256</v>
      </c>
      <c r="Q147" s="16"/>
      <c r="R147" s="16"/>
      <c r="S147" s="16"/>
      <c r="T147" s="16"/>
      <c r="U147" s="16"/>
      <c r="V147" s="16"/>
      <c r="W147" s="16"/>
      <c r="X147" s="16"/>
      <c r="Y147" s="17"/>
    </row>
    <row r="148" spans="2:25" ht="18" customHeight="1" thickBot="1" x14ac:dyDescent="0.3">
      <c r="B148" s="1141"/>
      <c r="C148" s="19" t="s">
        <v>17</v>
      </c>
      <c r="D148" s="66">
        <f t="shared" si="9"/>
        <v>3457</v>
      </c>
      <c r="E148" s="67">
        <f t="shared" si="9"/>
        <v>3931</v>
      </c>
      <c r="F148" s="67">
        <f t="shared" si="9"/>
        <v>4075</v>
      </c>
      <c r="G148" s="67">
        <f t="shared" si="9"/>
        <v>4178</v>
      </c>
      <c r="H148" s="67">
        <f t="shared" si="9"/>
        <v>4624</v>
      </c>
      <c r="I148" s="67">
        <f t="shared" si="9"/>
        <v>4665</v>
      </c>
      <c r="J148" s="67">
        <f t="shared" si="9"/>
        <v>4279</v>
      </c>
      <c r="K148" s="67">
        <f t="shared" si="9"/>
        <v>3881</v>
      </c>
      <c r="L148" s="67">
        <f t="shared" si="9"/>
        <v>4006</v>
      </c>
      <c r="M148" s="67">
        <f t="shared" si="9"/>
        <v>4961</v>
      </c>
      <c r="N148" s="67">
        <f t="shared" si="9"/>
        <v>4747</v>
      </c>
      <c r="O148" s="67">
        <f t="shared" si="9"/>
        <v>6399</v>
      </c>
      <c r="P148" s="67">
        <f>SUM(D148:O148)</f>
        <v>53203</v>
      </c>
      <c r="Q148" s="16"/>
      <c r="R148" s="16"/>
      <c r="S148" s="16"/>
      <c r="T148" s="16"/>
      <c r="U148" s="16"/>
      <c r="V148" s="16"/>
      <c r="W148" s="16"/>
      <c r="X148" s="16"/>
      <c r="Y148" s="17"/>
    </row>
    <row r="149" spans="2:25" ht="13.5" customHeight="1" x14ac:dyDescent="0.3"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4"/>
      <c r="Q149" s="5"/>
      <c r="R149" s="5"/>
      <c r="S149" s="5"/>
      <c r="T149" s="5"/>
      <c r="U149" s="5"/>
      <c r="V149" s="5"/>
      <c r="W149" s="5"/>
      <c r="X149" s="5"/>
      <c r="Y149" s="9"/>
    </row>
    <row r="150" spans="2:25" ht="20.25" x14ac:dyDescent="0.3"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4"/>
      <c r="Q150" s="16"/>
      <c r="R150" s="16"/>
      <c r="S150" s="16"/>
      <c r="T150" s="16"/>
      <c r="U150" s="16"/>
      <c r="V150" s="16"/>
      <c r="W150" s="16"/>
      <c r="X150" s="16"/>
      <c r="Y150" s="17"/>
    </row>
    <row r="151" spans="2:25" ht="13.5" thickBot="1" x14ac:dyDescent="0.25"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5"/>
      <c r="Q151" s="5"/>
      <c r="R151" s="5"/>
      <c r="S151" s="5"/>
      <c r="T151" s="5"/>
      <c r="U151" s="5"/>
      <c r="V151" s="5"/>
      <c r="W151" s="5"/>
      <c r="X151" s="5"/>
      <c r="Y151" s="9"/>
    </row>
    <row r="152" spans="2:25" ht="21" thickBot="1" x14ac:dyDescent="0.35">
      <c r="B152" s="1135" t="s">
        <v>52</v>
      </c>
      <c r="C152" s="1136"/>
      <c r="D152" s="1136"/>
      <c r="E152" s="1136"/>
      <c r="F152" s="1136"/>
      <c r="G152" s="1136"/>
      <c r="H152" s="1136"/>
      <c r="I152" s="1136"/>
      <c r="J152" s="1136"/>
      <c r="K152" s="1136"/>
      <c r="L152" s="1136"/>
      <c r="M152" s="1136"/>
      <c r="N152" s="1136"/>
      <c r="O152" s="1136"/>
      <c r="P152" s="1137"/>
      <c r="Q152" s="5"/>
      <c r="R152" s="5"/>
      <c r="S152" s="5"/>
      <c r="T152" s="5"/>
      <c r="U152" s="5"/>
      <c r="V152" s="5"/>
      <c r="W152" s="5"/>
      <c r="X152" s="5"/>
      <c r="Y152" s="9"/>
    </row>
    <row r="153" spans="2:25" ht="13.5" customHeight="1" thickBot="1" x14ac:dyDescent="0.35">
      <c r="B153" s="44"/>
      <c r="C153" s="45"/>
      <c r="D153" s="45"/>
      <c r="E153" s="45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5"/>
      <c r="Q153" s="5"/>
      <c r="R153" s="5"/>
      <c r="S153" s="5"/>
      <c r="T153" s="5"/>
      <c r="U153" s="5"/>
      <c r="V153" s="5"/>
      <c r="W153" s="5"/>
      <c r="X153" s="5"/>
      <c r="Y153" s="9"/>
    </row>
    <row r="154" spans="2:25" ht="18" customHeight="1" thickBot="1" x14ac:dyDescent="0.3">
      <c r="B154" s="35"/>
      <c r="C154" s="38"/>
      <c r="D154" s="54" t="s">
        <v>48</v>
      </c>
      <c r="E154" s="55" t="s">
        <v>49</v>
      </c>
      <c r="F154" s="55" t="s">
        <v>55</v>
      </c>
      <c r="G154" s="55" t="s">
        <v>58</v>
      </c>
      <c r="H154" s="55" t="s">
        <v>59</v>
      </c>
      <c r="I154" s="55" t="s">
        <v>61</v>
      </c>
      <c r="J154" s="55" t="s">
        <v>62</v>
      </c>
      <c r="K154" s="55" t="s">
        <v>63</v>
      </c>
      <c r="L154" s="55" t="s">
        <v>64</v>
      </c>
      <c r="M154" s="55" t="s">
        <v>66</v>
      </c>
      <c r="N154" s="55" t="s">
        <v>67</v>
      </c>
      <c r="O154" s="55" t="s">
        <v>68</v>
      </c>
      <c r="P154" s="55" t="s">
        <v>54</v>
      </c>
      <c r="Q154" s="5"/>
      <c r="R154" s="5"/>
      <c r="S154" s="5"/>
      <c r="T154" s="5"/>
      <c r="U154" s="5"/>
      <c r="V154" s="5"/>
      <c r="W154" s="5"/>
      <c r="X154" s="5"/>
      <c r="Y154" s="9"/>
    </row>
    <row r="155" spans="2:25" ht="18" customHeight="1" thickBot="1" x14ac:dyDescent="0.3">
      <c r="B155" s="25"/>
      <c r="C155" s="11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16"/>
      <c r="R155" s="16"/>
      <c r="S155" s="16"/>
      <c r="T155" s="16"/>
      <c r="U155" s="16"/>
      <c r="V155" s="16"/>
      <c r="W155" s="16"/>
      <c r="X155" s="16"/>
      <c r="Y155" s="17"/>
    </row>
    <row r="156" spans="2:25" ht="18" customHeight="1" x14ac:dyDescent="0.25">
      <c r="B156" s="1146" t="s">
        <v>9</v>
      </c>
      <c r="C156" s="18" t="s">
        <v>16</v>
      </c>
      <c r="D156" s="57">
        <v>32200</v>
      </c>
      <c r="E156" s="58">
        <v>33801</v>
      </c>
      <c r="F156" s="58">
        <v>34000</v>
      </c>
      <c r="G156" s="58">
        <v>35000</v>
      </c>
      <c r="H156" s="58">
        <v>40000</v>
      </c>
      <c r="I156" s="58">
        <v>31915</v>
      </c>
      <c r="J156" s="58">
        <v>40600</v>
      </c>
      <c r="K156" s="58">
        <v>40800</v>
      </c>
      <c r="L156" s="58">
        <v>41500</v>
      </c>
      <c r="M156" s="58">
        <v>42400</v>
      </c>
      <c r="N156" s="58">
        <v>45055</v>
      </c>
      <c r="O156" s="58">
        <v>35520</v>
      </c>
      <c r="P156" s="59">
        <f>SUM(D156:O156)</f>
        <v>452791</v>
      </c>
      <c r="Q156" s="16"/>
      <c r="R156" s="16"/>
      <c r="S156" s="16"/>
      <c r="T156" s="16"/>
      <c r="U156" s="16"/>
      <c r="V156" s="16"/>
      <c r="W156" s="16"/>
      <c r="X156" s="16"/>
      <c r="Y156" s="17"/>
    </row>
    <row r="157" spans="2:25" ht="18" customHeight="1" thickBot="1" x14ac:dyDescent="0.3">
      <c r="B157" s="1147"/>
      <c r="C157" s="21" t="s">
        <v>17</v>
      </c>
      <c r="D157" s="53">
        <v>32359</v>
      </c>
      <c r="E157" s="60">
        <v>33837</v>
      </c>
      <c r="F157" s="60">
        <v>34052</v>
      </c>
      <c r="G157" s="60">
        <v>35112</v>
      </c>
      <c r="H157" s="60">
        <v>40100</v>
      </c>
      <c r="I157" s="60">
        <v>32128</v>
      </c>
      <c r="J157" s="60">
        <v>40571</v>
      </c>
      <c r="K157" s="60">
        <v>40345</v>
      </c>
      <c r="L157" s="60">
        <v>41618</v>
      </c>
      <c r="M157" s="60">
        <v>42179</v>
      </c>
      <c r="N157" s="60">
        <v>44274</v>
      </c>
      <c r="O157" s="60">
        <v>36805</v>
      </c>
      <c r="P157" s="61">
        <f>SUM(D157:O157)</f>
        <v>453380</v>
      </c>
      <c r="Q157" s="5"/>
      <c r="R157" s="5"/>
      <c r="S157" s="5"/>
      <c r="T157" s="5"/>
      <c r="U157" s="5"/>
      <c r="V157" s="5"/>
      <c r="W157" s="5"/>
      <c r="X157" s="5"/>
      <c r="Y157" s="10"/>
    </row>
    <row r="158" spans="2:25" ht="18" customHeight="1" thickBot="1" x14ac:dyDescent="0.3">
      <c r="B158" s="30"/>
      <c r="C158" s="4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2"/>
      <c r="Q158" s="16"/>
      <c r="R158" s="16"/>
      <c r="S158" s="16"/>
      <c r="T158" s="16"/>
      <c r="U158" s="16"/>
      <c r="V158" s="16"/>
      <c r="W158" s="16"/>
      <c r="X158" s="16"/>
      <c r="Y158" s="17"/>
    </row>
    <row r="159" spans="2:25" ht="18" customHeight="1" x14ac:dyDescent="0.25">
      <c r="B159" s="1146" t="s">
        <v>10</v>
      </c>
      <c r="C159" s="18" t="s">
        <v>16</v>
      </c>
      <c r="D159" s="57">
        <v>5855</v>
      </c>
      <c r="E159" s="58">
        <v>5325</v>
      </c>
      <c r="F159" s="58">
        <v>5334</v>
      </c>
      <c r="G159" s="58">
        <v>4054</v>
      </c>
      <c r="H159" s="58">
        <v>6018</v>
      </c>
      <c r="I159" s="58">
        <v>4853</v>
      </c>
      <c r="J159" s="58">
        <v>6005</v>
      </c>
      <c r="K159" s="58">
        <v>5508</v>
      </c>
      <c r="L159" s="58">
        <v>5681</v>
      </c>
      <c r="M159" s="58">
        <v>5574</v>
      </c>
      <c r="N159" s="58">
        <v>6047</v>
      </c>
      <c r="O159" s="58">
        <v>4000</v>
      </c>
      <c r="P159" s="59">
        <f>SUM(D159:O159)</f>
        <v>64254</v>
      </c>
      <c r="Q159" s="16"/>
      <c r="R159" s="16"/>
      <c r="S159" s="16"/>
      <c r="T159" s="16"/>
      <c r="U159" s="16"/>
      <c r="V159" s="16"/>
      <c r="W159" s="16"/>
      <c r="X159" s="16"/>
      <c r="Y159" s="17"/>
    </row>
    <row r="160" spans="2:25" ht="18" customHeight="1" thickBot="1" x14ac:dyDescent="0.3">
      <c r="B160" s="1147"/>
      <c r="C160" s="21" t="s">
        <v>17</v>
      </c>
      <c r="D160" s="53">
        <v>5945</v>
      </c>
      <c r="E160" s="60">
        <v>5167</v>
      </c>
      <c r="F160" s="60">
        <v>5107</v>
      </c>
      <c r="G160" s="60">
        <v>4526</v>
      </c>
      <c r="H160" s="60">
        <v>5731</v>
      </c>
      <c r="I160" s="60">
        <v>4991</v>
      </c>
      <c r="J160" s="60">
        <v>5580</v>
      </c>
      <c r="K160" s="60">
        <v>5281</v>
      </c>
      <c r="L160" s="60">
        <v>5369</v>
      </c>
      <c r="M160" s="60">
        <v>5820</v>
      </c>
      <c r="N160" s="60">
        <v>5736</v>
      </c>
      <c r="O160" s="60">
        <v>3992</v>
      </c>
      <c r="P160" s="61">
        <f>SUM(D160:O160)</f>
        <v>63245</v>
      </c>
      <c r="Q160" s="5"/>
      <c r="R160" s="5"/>
      <c r="S160" s="5"/>
      <c r="T160" s="5"/>
      <c r="U160" s="5"/>
      <c r="V160" s="5"/>
      <c r="W160" s="5"/>
      <c r="X160" s="5"/>
      <c r="Y160" s="9"/>
    </row>
    <row r="161" spans="2:25" ht="18" customHeight="1" thickBot="1" x14ac:dyDescent="0.3">
      <c r="B161" s="30"/>
      <c r="C161" s="4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2"/>
      <c r="Q161" s="39"/>
      <c r="R161" s="39"/>
      <c r="S161" s="39"/>
      <c r="T161" s="39"/>
      <c r="U161" s="39"/>
      <c r="V161" s="39"/>
      <c r="W161" s="39"/>
      <c r="X161" s="39"/>
      <c r="Y161" s="39"/>
    </row>
    <row r="162" spans="2:25" ht="18" customHeight="1" x14ac:dyDescent="0.25">
      <c r="B162" s="1146" t="s">
        <v>11</v>
      </c>
      <c r="C162" s="18" t="s">
        <v>16</v>
      </c>
      <c r="D162" s="57">
        <v>2672</v>
      </c>
      <c r="E162" s="58">
        <v>2649</v>
      </c>
      <c r="F162" s="58">
        <v>2170</v>
      </c>
      <c r="G162" s="58">
        <v>2800</v>
      </c>
      <c r="H162" s="58">
        <v>2800</v>
      </c>
      <c r="I162" s="58">
        <v>2144</v>
      </c>
      <c r="J162" s="58">
        <v>2427</v>
      </c>
      <c r="K162" s="58">
        <v>2730</v>
      </c>
      <c r="L162" s="58">
        <v>3320</v>
      </c>
      <c r="M162" s="58">
        <v>3800</v>
      </c>
      <c r="N162" s="58">
        <v>3237</v>
      </c>
      <c r="O162" s="58">
        <v>3031</v>
      </c>
      <c r="P162" s="59">
        <f>SUM(D162:O162)</f>
        <v>33780</v>
      </c>
      <c r="Q162" s="39"/>
      <c r="R162" s="39"/>
      <c r="S162" s="39"/>
      <c r="T162" s="39"/>
      <c r="U162" s="39"/>
      <c r="V162" s="39"/>
      <c r="W162" s="39"/>
      <c r="X162" s="39"/>
      <c r="Y162" s="39"/>
    </row>
    <row r="163" spans="2:25" ht="18" customHeight="1" thickBot="1" x14ac:dyDescent="0.3">
      <c r="B163" s="1147"/>
      <c r="C163" s="21" t="s">
        <v>17</v>
      </c>
      <c r="D163" s="53">
        <v>2118</v>
      </c>
      <c r="E163" s="60">
        <v>2654</v>
      </c>
      <c r="F163" s="60">
        <v>2570</v>
      </c>
      <c r="G163" s="60">
        <v>2414</v>
      </c>
      <c r="H163" s="60">
        <v>2652</v>
      </c>
      <c r="I163" s="60">
        <v>2236</v>
      </c>
      <c r="J163" s="60">
        <v>2767</v>
      </c>
      <c r="K163" s="60">
        <v>2605</v>
      </c>
      <c r="L163" s="60">
        <v>3168</v>
      </c>
      <c r="M163" s="60">
        <v>3173</v>
      </c>
      <c r="N163" s="60">
        <v>4416</v>
      </c>
      <c r="O163" s="60">
        <v>2628</v>
      </c>
      <c r="P163" s="61">
        <f>SUM(D163:O163)</f>
        <v>33401</v>
      </c>
      <c r="Y163" s="9"/>
    </row>
    <row r="164" spans="2:25" ht="18" customHeight="1" thickBot="1" x14ac:dyDescent="0.3">
      <c r="B164" s="30"/>
      <c r="C164" s="4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2"/>
      <c r="Y164" s="9"/>
    </row>
    <row r="165" spans="2:25" ht="18" customHeight="1" x14ac:dyDescent="0.25">
      <c r="B165" s="1146" t="s">
        <v>12</v>
      </c>
      <c r="C165" s="18" t="s">
        <v>16</v>
      </c>
      <c r="D165" s="57">
        <v>704</v>
      </c>
      <c r="E165" s="58">
        <v>630</v>
      </c>
      <c r="F165" s="58">
        <v>611</v>
      </c>
      <c r="G165" s="58">
        <v>320</v>
      </c>
      <c r="H165" s="58">
        <v>332</v>
      </c>
      <c r="I165" s="58">
        <v>446</v>
      </c>
      <c r="J165" s="58">
        <v>692</v>
      </c>
      <c r="K165" s="58">
        <v>442</v>
      </c>
      <c r="L165" s="58">
        <v>401</v>
      </c>
      <c r="M165" s="58">
        <v>401</v>
      </c>
      <c r="N165" s="58">
        <v>352</v>
      </c>
      <c r="O165" s="58">
        <v>742</v>
      </c>
      <c r="P165" s="59">
        <f>SUM(D165:O165)</f>
        <v>6073</v>
      </c>
      <c r="Y165" s="9"/>
    </row>
    <row r="166" spans="2:25" ht="18" customHeight="1" thickBot="1" x14ac:dyDescent="0.3">
      <c r="B166" s="1147"/>
      <c r="C166" s="21" t="s">
        <v>17</v>
      </c>
      <c r="D166" s="53">
        <v>504</v>
      </c>
      <c r="E166" s="60">
        <v>566</v>
      </c>
      <c r="F166" s="60">
        <v>691</v>
      </c>
      <c r="G166" s="60">
        <v>523</v>
      </c>
      <c r="H166" s="60">
        <v>581</v>
      </c>
      <c r="I166" s="60">
        <v>546</v>
      </c>
      <c r="J166" s="60">
        <v>530</v>
      </c>
      <c r="K166" s="60">
        <v>401</v>
      </c>
      <c r="L166" s="60">
        <v>493</v>
      </c>
      <c r="M166" s="60">
        <v>465</v>
      </c>
      <c r="N166" s="60">
        <v>413</v>
      </c>
      <c r="O166" s="60">
        <v>636</v>
      </c>
      <c r="P166" s="61">
        <f>SUM(D166:O166)</f>
        <v>6349</v>
      </c>
      <c r="Y166" s="9"/>
    </row>
    <row r="167" spans="2:25" ht="18" customHeight="1" thickBot="1" x14ac:dyDescent="0.3">
      <c r="B167" s="30"/>
      <c r="C167" s="4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70"/>
      <c r="Y167" s="9"/>
    </row>
    <row r="168" spans="2:25" ht="18" customHeight="1" x14ac:dyDescent="0.3">
      <c r="B168" s="1146" t="s">
        <v>45</v>
      </c>
      <c r="C168" s="18" t="s">
        <v>16</v>
      </c>
      <c r="D168" s="57">
        <v>212</v>
      </c>
      <c r="E168" s="58">
        <v>95</v>
      </c>
      <c r="F168" s="58">
        <v>152</v>
      </c>
      <c r="G168" s="58">
        <v>109</v>
      </c>
      <c r="H168" s="58">
        <v>195</v>
      </c>
      <c r="I168" s="58">
        <v>72</v>
      </c>
      <c r="J168" s="58">
        <v>278</v>
      </c>
      <c r="K168" s="58">
        <v>227</v>
      </c>
      <c r="L168" s="58">
        <v>158</v>
      </c>
      <c r="M168" s="58">
        <v>242</v>
      </c>
      <c r="N168" s="58">
        <v>102</v>
      </c>
      <c r="O168" s="58">
        <v>130</v>
      </c>
      <c r="P168" s="59">
        <f>SUM(D168:O168)</f>
        <v>1972</v>
      </c>
      <c r="Q168" s="34"/>
      <c r="R168" s="34"/>
      <c r="S168" s="34"/>
      <c r="T168" s="34"/>
      <c r="U168" s="34"/>
      <c r="V168" s="34"/>
      <c r="W168" s="34"/>
      <c r="X168" s="34"/>
      <c r="Y168" s="34"/>
    </row>
    <row r="169" spans="2:25" ht="18" customHeight="1" thickBot="1" x14ac:dyDescent="0.3">
      <c r="B169" s="1147"/>
      <c r="C169" s="21" t="s">
        <v>17</v>
      </c>
      <c r="D169" s="53">
        <v>222</v>
      </c>
      <c r="E169" s="60">
        <v>99</v>
      </c>
      <c r="F169" s="60">
        <v>145</v>
      </c>
      <c r="G169" s="60">
        <v>118</v>
      </c>
      <c r="H169" s="60">
        <v>190</v>
      </c>
      <c r="I169" s="60">
        <v>90</v>
      </c>
      <c r="J169" s="60">
        <v>271</v>
      </c>
      <c r="K169" s="60">
        <v>225</v>
      </c>
      <c r="L169" s="60">
        <v>150</v>
      </c>
      <c r="M169" s="60">
        <v>222</v>
      </c>
      <c r="N169" s="60">
        <v>125</v>
      </c>
      <c r="O169" s="60">
        <v>135</v>
      </c>
      <c r="P169" s="61">
        <f>SUM(D169:O169)</f>
        <v>1992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2:25" ht="18" customHeight="1" thickBot="1" x14ac:dyDescent="0.3">
      <c r="B170" s="30"/>
      <c r="C170" s="4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70"/>
      <c r="Q170" s="40"/>
      <c r="R170" s="40"/>
      <c r="S170" s="40"/>
      <c r="T170" s="40"/>
      <c r="U170" s="40"/>
      <c r="V170" s="40"/>
      <c r="W170" s="40"/>
      <c r="X170" s="40"/>
      <c r="Y170" s="40"/>
    </row>
    <row r="171" spans="2:25" ht="18" customHeight="1" x14ac:dyDescent="0.25">
      <c r="B171" s="1146" t="s">
        <v>13</v>
      </c>
      <c r="C171" s="18" t="s">
        <v>16</v>
      </c>
      <c r="D171" s="57">
        <v>100</v>
      </c>
      <c r="E171" s="58">
        <v>0</v>
      </c>
      <c r="F171" s="58">
        <v>100</v>
      </c>
      <c r="G171" s="58">
        <v>60</v>
      </c>
      <c r="H171" s="58">
        <v>90</v>
      </c>
      <c r="I171" s="58">
        <v>40</v>
      </c>
      <c r="J171" s="58">
        <v>40</v>
      </c>
      <c r="K171" s="58">
        <v>100</v>
      </c>
      <c r="L171" s="58">
        <v>67</v>
      </c>
      <c r="M171" s="58">
        <v>148</v>
      </c>
      <c r="N171" s="58">
        <v>69</v>
      </c>
      <c r="O171" s="58">
        <v>71</v>
      </c>
      <c r="P171" s="59">
        <f>SUM(D171:O171)</f>
        <v>885</v>
      </c>
      <c r="Q171" s="16"/>
      <c r="R171" s="16"/>
      <c r="S171" s="16"/>
      <c r="T171" s="16"/>
      <c r="U171" s="16"/>
      <c r="V171" s="16"/>
      <c r="W171" s="16"/>
      <c r="X171" s="16"/>
      <c r="Y171" s="17"/>
    </row>
    <row r="172" spans="2:25" ht="18" customHeight="1" thickBot="1" x14ac:dyDescent="0.3">
      <c r="B172" s="1147"/>
      <c r="C172" s="21" t="s">
        <v>17</v>
      </c>
      <c r="D172" s="53">
        <v>1670</v>
      </c>
      <c r="E172" s="60">
        <v>51</v>
      </c>
      <c r="F172" s="60">
        <v>73</v>
      </c>
      <c r="G172" s="60">
        <v>78</v>
      </c>
      <c r="H172" s="60">
        <v>75</v>
      </c>
      <c r="I172" s="60">
        <v>76</v>
      </c>
      <c r="J172" s="60">
        <v>53</v>
      </c>
      <c r="K172" s="60">
        <v>120</v>
      </c>
      <c r="L172" s="60">
        <v>81</v>
      </c>
      <c r="M172" s="60">
        <v>131</v>
      </c>
      <c r="N172" s="60">
        <v>52</v>
      </c>
      <c r="O172" s="60">
        <v>63</v>
      </c>
      <c r="P172" s="61">
        <f>SUM(D172:O172)</f>
        <v>2523</v>
      </c>
      <c r="Q172" s="16"/>
      <c r="R172" s="16"/>
      <c r="S172" s="16"/>
      <c r="T172" s="16"/>
      <c r="U172" s="16"/>
      <c r="V172" s="16"/>
      <c r="W172" s="16"/>
      <c r="X172" s="16"/>
      <c r="Y172" s="17"/>
    </row>
    <row r="173" spans="2:25" ht="18" customHeight="1" thickBot="1" x14ac:dyDescent="0.3">
      <c r="B173" s="30"/>
      <c r="C173" s="4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70"/>
      <c r="Q173" s="8"/>
      <c r="R173" s="8"/>
      <c r="S173" s="8"/>
      <c r="T173" s="8"/>
      <c r="U173" s="8"/>
      <c r="V173" s="8"/>
      <c r="W173" s="8"/>
      <c r="X173" s="8"/>
      <c r="Y173" s="6"/>
    </row>
    <row r="174" spans="2:25" ht="18" customHeight="1" x14ac:dyDescent="0.25">
      <c r="B174" s="1146" t="s">
        <v>60</v>
      </c>
      <c r="C174" s="18" t="s">
        <v>16</v>
      </c>
      <c r="D174" s="57">
        <v>1434</v>
      </c>
      <c r="E174" s="58">
        <v>717</v>
      </c>
      <c r="F174" s="58">
        <v>3063</v>
      </c>
      <c r="G174" s="58">
        <v>2884</v>
      </c>
      <c r="H174" s="58">
        <v>2911</v>
      </c>
      <c r="I174" s="58">
        <v>3430</v>
      </c>
      <c r="J174" s="58">
        <v>1730</v>
      </c>
      <c r="K174" s="58">
        <v>3135</v>
      </c>
      <c r="L174" s="58">
        <v>2234</v>
      </c>
      <c r="M174" s="58">
        <v>1850</v>
      </c>
      <c r="N174" s="58">
        <v>1500</v>
      </c>
      <c r="O174" s="58">
        <v>1058</v>
      </c>
      <c r="P174" s="59">
        <f>SUM(D174:O174)</f>
        <v>25946</v>
      </c>
      <c r="Q174" s="8"/>
      <c r="R174" s="8"/>
      <c r="S174" s="8"/>
      <c r="T174" s="8"/>
      <c r="U174" s="8"/>
      <c r="V174" s="8"/>
      <c r="W174" s="8"/>
      <c r="X174" s="8"/>
      <c r="Y174" s="6"/>
    </row>
    <row r="175" spans="2:25" ht="18" customHeight="1" thickBot="1" x14ac:dyDescent="0.3">
      <c r="B175" s="1147"/>
      <c r="C175" s="21" t="s">
        <v>17</v>
      </c>
      <c r="D175" s="53">
        <v>653</v>
      </c>
      <c r="E175" s="60">
        <v>1369</v>
      </c>
      <c r="F175" s="60">
        <v>3274</v>
      </c>
      <c r="G175" s="60">
        <v>3709</v>
      </c>
      <c r="H175" s="60">
        <v>1382</v>
      </c>
      <c r="I175" s="60">
        <v>3402</v>
      </c>
      <c r="J175" s="60">
        <v>1941</v>
      </c>
      <c r="K175" s="60">
        <v>3148</v>
      </c>
      <c r="L175" s="60">
        <v>2204</v>
      </c>
      <c r="M175" s="60">
        <v>1879</v>
      </c>
      <c r="N175" s="60">
        <v>1556</v>
      </c>
      <c r="O175" s="60">
        <v>1058</v>
      </c>
      <c r="P175" s="61">
        <f>SUM(D175:O175)</f>
        <v>25575</v>
      </c>
      <c r="Q175" s="8"/>
      <c r="R175" s="8"/>
      <c r="S175" s="8"/>
      <c r="T175" s="8"/>
      <c r="U175" s="8"/>
      <c r="V175" s="8"/>
      <c r="W175" s="8"/>
      <c r="X175" s="8"/>
      <c r="Y175" s="6"/>
    </row>
    <row r="176" spans="2:25" ht="18" customHeight="1" thickBot="1" x14ac:dyDescent="0.3">
      <c r="B176" s="30"/>
      <c r="C176" s="4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70"/>
      <c r="Q176" s="8"/>
      <c r="R176" s="8"/>
      <c r="S176" s="8"/>
      <c r="T176" s="8"/>
      <c r="U176" s="8"/>
      <c r="V176" s="8"/>
      <c r="W176" s="8"/>
      <c r="X176" s="8"/>
      <c r="Y176" s="6"/>
    </row>
    <row r="177" spans="2:25" ht="18" customHeight="1" x14ac:dyDescent="0.25">
      <c r="B177" s="1146" t="s">
        <v>56</v>
      </c>
      <c r="C177" s="18" t="s">
        <v>16</v>
      </c>
      <c r="D177" s="57">
        <v>2398</v>
      </c>
      <c r="E177" s="58">
        <v>2065</v>
      </c>
      <c r="F177" s="58">
        <v>2980</v>
      </c>
      <c r="G177" s="58">
        <v>2570</v>
      </c>
      <c r="H177" s="58">
        <v>1970</v>
      </c>
      <c r="I177" s="58">
        <v>1477</v>
      </c>
      <c r="J177" s="58">
        <v>1773</v>
      </c>
      <c r="K177" s="58">
        <v>1760</v>
      </c>
      <c r="L177" s="58">
        <v>1653</v>
      </c>
      <c r="M177" s="58">
        <v>1293</v>
      </c>
      <c r="N177" s="58">
        <v>1800</v>
      </c>
      <c r="O177" s="58">
        <v>780</v>
      </c>
      <c r="P177" s="59">
        <f>SUM(D177:O177)</f>
        <v>22519</v>
      </c>
      <c r="Q177" s="16"/>
      <c r="R177" s="16"/>
      <c r="S177" s="16"/>
      <c r="T177" s="16"/>
      <c r="U177" s="16"/>
      <c r="V177" s="16"/>
      <c r="W177" s="16"/>
      <c r="X177" s="16"/>
      <c r="Y177" s="17"/>
    </row>
    <row r="178" spans="2:25" ht="18" customHeight="1" thickBot="1" x14ac:dyDescent="0.3">
      <c r="B178" s="1147"/>
      <c r="C178" s="21" t="s">
        <v>17</v>
      </c>
      <c r="D178" s="53">
        <v>2383</v>
      </c>
      <c r="E178" s="60">
        <v>2062</v>
      </c>
      <c r="F178" s="60">
        <v>2603</v>
      </c>
      <c r="G178" s="60">
        <v>2625</v>
      </c>
      <c r="H178" s="60">
        <v>2200</v>
      </c>
      <c r="I178" s="60">
        <v>1620</v>
      </c>
      <c r="J178" s="60">
        <v>1800</v>
      </c>
      <c r="K178" s="60">
        <v>1850</v>
      </c>
      <c r="L178" s="60">
        <v>1690</v>
      </c>
      <c r="M178" s="60">
        <v>1600</v>
      </c>
      <c r="N178" s="60">
        <v>1804</v>
      </c>
      <c r="O178" s="60">
        <v>2000</v>
      </c>
      <c r="P178" s="61">
        <f>SUM(D178:O178)</f>
        <v>24237</v>
      </c>
      <c r="Q178" s="16"/>
      <c r="R178" s="16"/>
      <c r="S178" s="16"/>
      <c r="T178" s="16"/>
      <c r="U178" s="16"/>
      <c r="V178" s="16"/>
      <c r="W178" s="16"/>
      <c r="X178" s="16"/>
      <c r="Y178" s="17"/>
    </row>
    <row r="179" spans="2:25" ht="18" customHeight="1" thickBot="1" x14ac:dyDescent="0.3">
      <c r="B179" s="26"/>
      <c r="C179" s="15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3"/>
      <c r="Q179" s="8"/>
      <c r="R179" s="8"/>
      <c r="S179" s="8"/>
      <c r="T179" s="8"/>
      <c r="U179" s="8"/>
      <c r="V179" s="8"/>
      <c r="W179" s="8"/>
      <c r="X179" s="8"/>
      <c r="Y179" s="6"/>
    </row>
    <row r="180" spans="2:25" ht="18" customHeight="1" x14ac:dyDescent="0.25">
      <c r="B180" s="1133" t="s">
        <v>57</v>
      </c>
      <c r="C180" s="18" t="s">
        <v>16</v>
      </c>
      <c r="D180" s="57">
        <v>1661</v>
      </c>
      <c r="E180" s="58">
        <v>2261</v>
      </c>
      <c r="F180" s="58">
        <v>1940</v>
      </c>
      <c r="G180" s="58">
        <v>1859</v>
      </c>
      <c r="H180" s="58">
        <v>2709</v>
      </c>
      <c r="I180" s="58">
        <v>1532</v>
      </c>
      <c r="J180" s="58">
        <v>1951</v>
      </c>
      <c r="K180" s="58">
        <v>1920</v>
      </c>
      <c r="L180" s="58">
        <v>1930</v>
      </c>
      <c r="M180" s="58">
        <v>1678</v>
      </c>
      <c r="N180" s="58">
        <v>2020</v>
      </c>
      <c r="O180" s="58">
        <v>1571</v>
      </c>
      <c r="P180" s="59">
        <f>SUM(D180:O180)</f>
        <v>23032</v>
      </c>
      <c r="Q180" s="39"/>
      <c r="R180" s="39"/>
      <c r="S180" s="39"/>
      <c r="T180" s="39"/>
      <c r="U180" s="39"/>
      <c r="V180" s="39"/>
      <c r="W180" s="39"/>
      <c r="X180" s="39"/>
      <c r="Y180" s="39"/>
    </row>
    <row r="181" spans="2:25" ht="18" customHeight="1" thickBot="1" x14ac:dyDescent="0.3">
      <c r="B181" s="1134"/>
      <c r="C181" s="21" t="s">
        <v>17</v>
      </c>
      <c r="D181" s="53">
        <v>1934</v>
      </c>
      <c r="E181" s="60">
        <v>2142</v>
      </c>
      <c r="F181" s="60">
        <v>1915</v>
      </c>
      <c r="G181" s="60">
        <v>1849</v>
      </c>
      <c r="H181" s="60">
        <v>2322</v>
      </c>
      <c r="I181" s="60">
        <v>1622</v>
      </c>
      <c r="J181" s="60">
        <v>1923</v>
      </c>
      <c r="K181" s="60">
        <v>1792</v>
      </c>
      <c r="L181" s="60">
        <v>1984</v>
      </c>
      <c r="M181" s="60">
        <v>1521</v>
      </c>
      <c r="N181" s="60">
        <v>2455</v>
      </c>
      <c r="O181" s="60">
        <v>1377</v>
      </c>
      <c r="P181" s="61">
        <f>SUM(D181:O181)</f>
        <v>22836</v>
      </c>
      <c r="Q181" s="39"/>
      <c r="R181" s="39"/>
      <c r="S181" s="39"/>
      <c r="T181" s="39"/>
      <c r="U181" s="39"/>
      <c r="V181" s="39"/>
      <c r="W181" s="39"/>
      <c r="X181" s="39"/>
      <c r="Y181" s="39"/>
    </row>
    <row r="182" spans="2:25" ht="18" customHeight="1" thickBot="1" x14ac:dyDescent="0.3">
      <c r="B182" s="52"/>
      <c r="C182" s="15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3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2:25" ht="18" customHeight="1" x14ac:dyDescent="0.25">
      <c r="B183" s="1133" t="s">
        <v>65</v>
      </c>
      <c r="C183" s="18" t="s">
        <v>16</v>
      </c>
      <c r="D183" s="57">
        <v>376</v>
      </c>
      <c r="E183" s="58">
        <v>602</v>
      </c>
      <c r="F183" s="58">
        <v>470</v>
      </c>
      <c r="G183" s="58">
        <v>710</v>
      </c>
      <c r="H183" s="58">
        <v>952</v>
      </c>
      <c r="I183" s="58">
        <v>718</v>
      </c>
      <c r="J183" s="58">
        <v>1120</v>
      </c>
      <c r="K183" s="58">
        <v>1015</v>
      </c>
      <c r="L183" s="58">
        <v>1305</v>
      </c>
      <c r="M183" s="58">
        <v>1024</v>
      </c>
      <c r="N183" s="58">
        <v>938</v>
      </c>
      <c r="O183" s="58">
        <v>549</v>
      </c>
      <c r="P183" s="59">
        <f>SUM(D183:O183)</f>
        <v>9779</v>
      </c>
      <c r="Q183" s="3"/>
      <c r="R183" s="3"/>
      <c r="S183" s="3"/>
      <c r="T183" s="3"/>
      <c r="U183" s="3"/>
      <c r="V183" s="3"/>
      <c r="W183" s="3"/>
      <c r="X183" s="3"/>
    </row>
    <row r="184" spans="2:25" ht="18" customHeight="1" thickBot="1" x14ac:dyDescent="0.3">
      <c r="B184" s="1134"/>
      <c r="C184" s="21" t="s">
        <v>17</v>
      </c>
      <c r="D184" s="53">
        <v>376</v>
      </c>
      <c r="E184" s="60">
        <v>602</v>
      </c>
      <c r="F184" s="60">
        <v>470</v>
      </c>
      <c r="G184" s="60">
        <v>710</v>
      </c>
      <c r="H184" s="60">
        <v>952</v>
      </c>
      <c r="I184" s="60">
        <v>718</v>
      </c>
      <c r="J184" s="60">
        <v>1120</v>
      </c>
      <c r="K184" s="60">
        <v>1015</v>
      </c>
      <c r="L184" s="60">
        <v>1305</v>
      </c>
      <c r="M184" s="60">
        <v>1024</v>
      </c>
      <c r="N184" s="60">
        <v>938</v>
      </c>
      <c r="O184" s="60">
        <v>549</v>
      </c>
      <c r="P184" s="61">
        <f>SUM(D184:O184)</f>
        <v>9779</v>
      </c>
      <c r="Q184" s="3"/>
      <c r="R184" s="3"/>
      <c r="S184" s="3"/>
      <c r="T184" s="3"/>
      <c r="U184" s="3"/>
      <c r="V184" s="3"/>
      <c r="W184" s="3"/>
      <c r="X184" s="3"/>
    </row>
    <row r="185" spans="2:25" ht="18" customHeight="1" thickBot="1" x14ac:dyDescent="0.25">
      <c r="B185" s="52"/>
      <c r="C185" s="15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3"/>
      <c r="R185" s="3"/>
      <c r="S185" s="3"/>
      <c r="T185" s="3"/>
      <c r="U185" s="3"/>
      <c r="V185" s="3"/>
      <c r="W185" s="3"/>
      <c r="X185" s="3"/>
    </row>
    <row r="186" spans="2:25" ht="15.75" x14ac:dyDescent="0.25">
      <c r="B186" s="1138" t="s">
        <v>53</v>
      </c>
      <c r="C186" s="23" t="s">
        <v>16</v>
      </c>
      <c r="D186" s="64">
        <f>D156+D159+D162+D165+D168+D171+D174+D177+D180+D183</f>
        <v>47612</v>
      </c>
      <c r="E186" s="64">
        <f t="shared" ref="E186:O186" si="10">E156+E159+E162+E165+E168+E171+E174+E177+E180+E183</f>
        <v>48145</v>
      </c>
      <c r="F186" s="64">
        <f t="shared" si="10"/>
        <v>50820</v>
      </c>
      <c r="G186" s="64">
        <f t="shared" si="10"/>
        <v>50366</v>
      </c>
      <c r="H186" s="64">
        <f t="shared" si="10"/>
        <v>57977</v>
      </c>
      <c r="I186" s="64">
        <f t="shared" si="10"/>
        <v>46627</v>
      </c>
      <c r="J186" s="64">
        <f t="shared" si="10"/>
        <v>56616</v>
      </c>
      <c r="K186" s="64">
        <f t="shared" si="10"/>
        <v>57637</v>
      </c>
      <c r="L186" s="64">
        <f t="shared" si="10"/>
        <v>58249</v>
      </c>
      <c r="M186" s="64">
        <f t="shared" si="10"/>
        <v>58410</v>
      </c>
      <c r="N186" s="64">
        <f t="shared" si="10"/>
        <v>61120</v>
      </c>
      <c r="O186" s="64">
        <f t="shared" si="10"/>
        <v>47452</v>
      </c>
      <c r="P186" s="65">
        <f>SUM(D186:O186)</f>
        <v>641031</v>
      </c>
      <c r="Q186" s="3"/>
      <c r="R186" s="3"/>
      <c r="S186" s="3"/>
      <c r="T186" s="3"/>
      <c r="U186" s="3"/>
      <c r="V186" s="3"/>
      <c r="W186" s="3"/>
      <c r="X186" s="3"/>
    </row>
    <row r="187" spans="2:25" ht="16.5" thickBot="1" x14ac:dyDescent="0.3">
      <c r="B187" s="1139" t="s">
        <v>14</v>
      </c>
      <c r="C187" s="24" t="s">
        <v>17</v>
      </c>
      <c r="D187" s="66">
        <f>D157+D160+D163+D166+D169+D172+D175+D178+D181+D184</f>
        <v>48164</v>
      </c>
      <c r="E187" s="66">
        <f t="shared" ref="E187:O187" si="11">E157+E160+E163+E166+E169+E172+E175+E178+E181+E184</f>
        <v>48549</v>
      </c>
      <c r="F187" s="66">
        <f t="shared" si="11"/>
        <v>50900</v>
      </c>
      <c r="G187" s="66">
        <f t="shared" si="11"/>
        <v>51664</v>
      </c>
      <c r="H187" s="66">
        <f t="shared" si="11"/>
        <v>56185</v>
      </c>
      <c r="I187" s="66">
        <f t="shared" si="11"/>
        <v>47429</v>
      </c>
      <c r="J187" s="66">
        <f t="shared" si="11"/>
        <v>56556</v>
      </c>
      <c r="K187" s="66">
        <f t="shared" si="11"/>
        <v>56782</v>
      </c>
      <c r="L187" s="66">
        <f t="shared" si="11"/>
        <v>58062</v>
      </c>
      <c r="M187" s="66">
        <f t="shared" si="11"/>
        <v>58014</v>
      </c>
      <c r="N187" s="66">
        <f t="shared" si="11"/>
        <v>61769</v>
      </c>
      <c r="O187" s="66">
        <f t="shared" si="11"/>
        <v>49243</v>
      </c>
      <c r="P187" s="67">
        <f>SUM(D187:O187)</f>
        <v>643317</v>
      </c>
      <c r="Q187" s="3"/>
      <c r="R187" s="3"/>
      <c r="S187" s="3"/>
      <c r="T187" s="3"/>
      <c r="U187" s="3"/>
      <c r="V187" s="3"/>
      <c r="W187" s="3"/>
      <c r="X187" s="3"/>
    </row>
    <row r="188" spans="2:25" x14ac:dyDescent="0.2">
      <c r="P188" s="8"/>
      <c r="Q188" s="3"/>
      <c r="R188" s="3"/>
      <c r="S188" s="3"/>
      <c r="T188" s="3"/>
      <c r="U188" s="3"/>
      <c r="V188" s="3"/>
      <c r="W188" s="3"/>
      <c r="X188" s="3"/>
    </row>
    <row r="189" spans="2:25" x14ac:dyDescent="0.2">
      <c r="P189" s="8"/>
      <c r="Q189" s="3"/>
      <c r="R189" s="3"/>
      <c r="S189" s="3"/>
      <c r="T189" s="3"/>
      <c r="U189" s="3"/>
      <c r="V189" s="3"/>
      <c r="W189" s="3"/>
      <c r="X189" s="3"/>
    </row>
    <row r="190" spans="2:25" x14ac:dyDescent="0.2">
      <c r="P190" s="8"/>
      <c r="Q190" s="3"/>
      <c r="R190" s="3"/>
      <c r="S190" s="3"/>
      <c r="T190" s="3"/>
      <c r="U190" s="3"/>
      <c r="V190" s="3"/>
      <c r="W190" s="3"/>
      <c r="X190" s="3"/>
    </row>
    <row r="191" spans="2:25" x14ac:dyDescent="0.2">
      <c r="P191" s="8"/>
      <c r="Q191" s="3"/>
      <c r="R191" s="3"/>
      <c r="S191" s="3"/>
      <c r="T191" s="3"/>
      <c r="U191" s="3"/>
      <c r="V191" s="3"/>
      <c r="W191" s="3"/>
      <c r="X191" s="3"/>
    </row>
    <row r="192" spans="2:25" x14ac:dyDescent="0.2">
      <c r="P192" s="8"/>
      <c r="Q192" s="3"/>
      <c r="R192" s="3"/>
      <c r="S192" s="3"/>
      <c r="T192" s="3"/>
      <c r="U192" s="3"/>
      <c r="V192" s="3"/>
      <c r="W192" s="3"/>
      <c r="X192" s="3"/>
    </row>
    <row r="193" spans="16:25" ht="18" customHeight="1" x14ac:dyDescent="0.2">
      <c r="P193" s="8"/>
    </row>
    <row r="194" spans="16:25" x14ac:dyDescent="0.2">
      <c r="P194" s="16"/>
      <c r="Q194" s="4"/>
      <c r="R194" s="4"/>
      <c r="S194" s="4"/>
      <c r="T194" s="4"/>
      <c r="U194" s="4"/>
      <c r="V194" s="4"/>
      <c r="W194" s="4"/>
      <c r="X194" s="4"/>
      <c r="Y194" s="4"/>
    </row>
    <row r="195" spans="16:25" ht="15" customHeight="1" x14ac:dyDescent="0.2">
      <c r="P195" s="16"/>
      <c r="Q195" s="4"/>
      <c r="R195" s="4"/>
      <c r="S195" s="4"/>
      <c r="T195" s="4"/>
      <c r="U195" s="4"/>
      <c r="V195" s="4"/>
      <c r="W195" s="4"/>
      <c r="X195" s="4"/>
      <c r="Y195" s="4"/>
    </row>
    <row r="196" spans="16:25" x14ac:dyDescent="0.2">
      <c r="P196" s="8"/>
      <c r="Q196" s="16"/>
      <c r="R196" s="16"/>
      <c r="S196" s="16"/>
      <c r="T196" s="16"/>
      <c r="U196" s="16"/>
      <c r="V196" s="16"/>
      <c r="W196" s="16"/>
      <c r="X196" s="16"/>
      <c r="Y196" s="17"/>
    </row>
    <row r="197" spans="16:25" x14ac:dyDescent="0.2">
      <c r="P197" s="16"/>
      <c r="Q197" s="16"/>
      <c r="R197" s="16"/>
      <c r="S197" s="16"/>
      <c r="T197" s="16"/>
      <c r="U197" s="16"/>
      <c r="V197" s="16"/>
      <c r="W197" s="16"/>
      <c r="X197" s="16"/>
      <c r="Y197" s="17"/>
    </row>
    <row r="198" spans="16:25" x14ac:dyDescent="0.2">
      <c r="P198" s="16"/>
      <c r="Q198" s="8"/>
      <c r="R198" s="8"/>
      <c r="S198" s="8"/>
      <c r="T198" s="8"/>
      <c r="U198" s="8"/>
      <c r="V198" s="8"/>
      <c r="W198" s="8"/>
      <c r="X198" s="8"/>
      <c r="Y198" s="6"/>
    </row>
    <row r="199" spans="16:25" x14ac:dyDescent="0.2">
      <c r="P199" s="8"/>
      <c r="Q199" s="16"/>
      <c r="R199" s="16"/>
      <c r="S199" s="16"/>
      <c r="T199" s="16"/>
      <c r="U199" s="16"/>
      <c r="V199" s="16"/>
      <c r="W199" s="16"/>
      <c r="X199" s="16"/>
      <c r="Y199" s="17"/>
    </row>
    <row r="200" spans="16:25" x14ac:dyDescent="0.2">
      <c r="P200" s="16"/>
      <c r="Q200" s="16"/>
      <c r="R200" s="16"/>
      <c r="S200" s="16"/>
      <c r="T200" s="16"/>
      <c r="U200" s="16"/>
      <c r="V200" s="16"/>
      <c r="W200" s="16"/>
      <c r="X200" s="16"/>
      <c r="Y200" s="17"/>
    </row>
    <row r="201" spans="16:25" x14ac:dyDescent="0.2">
      <c r="P201" s="16"/>
      <c r="Q201" s="8"/>
      <c r="R201" s="8"/>
      <c r="S201" s="8"/>
      <c r="T201" s="8"/>
      <c r="U201" s="8"/>
      <c r="V201" s="8"/>
      <c r="W201" s="8"/>
      <c r="X201" s="8"/>
      <c r="Y201" s="6"/>
    </row>
    <row r="202" spans="16:25" x14ac:dyDescent="0.2">
      <c r="P202" s="5"/>
      <c r="Q202" s="16"/>
      <c r="R202" s="16"/>
      <c r="S202" s="16"/>
      <c r="T202" s="16"/>
      <c r="U202" s="16"/>
      <c r="V202" s="16"/>
      <c r="W202" s="16"/>
      <c r="X202" s="16"/>
      <c r="Y202" s="17"/>
    </row>
    <row r="203" spans="16:25" x14ac:dyDescent="0.2">
      <c r="P203" s="16"/>
      <c r="Q203" s="16"/>
      <c r="R203" s="16"/>
      <c r="S203" s="16"/>
      <c r="T203" s="16"/>
      <c r="U203" s="16"/>
      <c r="V203" s="16"/>
      <c r="W203" s="16"/>
      <c r="X203" s="16"/>
      <c r="Y203" s="17"/>
    </row>
    <row r="204" spans="16:25" x14ac:dyDescent="0.2">
      <c r="P204" s="16"/>
      <c r="Q204" s="8"/>
      <c r="R204" s="8"/>
      <c r="S204" s="8"/>
      <c r="T204" s="8"/>
      <c r="U204" s="8"/>
      <c r="V204" s="8"/>
      <c r="W204" s="8"/>
      <c r="X204" s="8"/>
      <c r="Y204" s="6"/>
    </row>
    <row r="205" spans="16:25" x14ac:dyDescent="0.2">
      <c r="P205" s="5"/>
      <c r="Q205" s="16"/>
      <c r="R205" s="16"/>
      <c r="S205" s="16"/>
      <c r="T205" s="16"/>
      <c r="U205" s="16"/>
      <c r="V205" s="16"/>
      <c r="W205" s="16"/>
      <c r="X205" s="16"/>
      <c r="Y205" s="17"/>
    </row>
    <row r="206" spans="16:25" x14ac:dyDescent="0.2">
      <c r="P206" s="16"/>
      <c r="Q206" s="16"/>
      <c r="R206" s="16"/>
      <c r="S206" s="16"/>
      <c r="T206" s="16"/>
      <c r="U206" s="16"/>
      <c r="V206" s="16"/>
      <c r="W206" s="16"/>
      <c r="X206" s="16"/>
      <c r="Y206" s="17"/>
    </row>
    <row r="207" spans="16:25" x14ac:dyDescent="0.2">
      <c r="P207" s="16"/>
      <c r="Q207" s="5"/>
      <c r="R207" s="5"/>
      <c r="S207" s="5"/>
      <c r="T207" s="5"/>
      <c r="U207" s="5"/>
      <c r="V207" s="5"/>
      <c r="W207" s="5"/>
      <c r="X207" s="5"/>
      <c r="Y207" s="6"/>
    </row>
    <row r="208" spans="16:25" x14ac:dyDescent="0.2">
      <c r="P208" s="5"/>
      <c r="Q208" s="16"/>
      <c r="R208" s="16"/>
      <c r="S208" s="16"/>
      <c r="T208" s="16"/>
      <c r="U208" s="16"/>
      <c r="V208" s="16"/>
      <c r="W208" s="16"/>
      <c r="X208" s="16"/>
      <c r="Y208" s="17"/>
    </row>
    <row r="209" spans="16:25" x14ac:dyDescent="0.2">
      <c r="P209" s="16"/>
      <c r="Q209" s="16"/>
      <c r="R209" s="16"/>
      <c r="S209" s="16"/>
      <c r="T209" s="16"/>
      <c r="U209" s="16"/>
      <c r="V209" s="16"/>
      <c r="W209" s="16"/>
      <c r="X209" s="16"/>
      <c r="Y209" s="17"/>
    </row>
    <row r="210" spans="16:25" x14ac:dyDescent="0.2">
      <c r="P210" s="16"/>
      <c r="Q210" s="5"/>
      <c r="R210" s="5"/>
      <c r="S210" s="5"/>
      <c r="T210" s="5"/>
      <c r="U210" s="5"/>
      <c r="V210" s="5"/>
      <c r="W210" s="5"/>
      <c r="X210" s="5"/>
      <c r="Y210" s="6"/>
    </row>
    <row r="211" spans="16:25" x14ac:dyDescent="0.2">
      <c r="P211" s="16"/>
      <c r="Q211" s="16"/>
      <c r="R211" s="16"/>
      <c r="S211" s="16"/>
      <c r="T211" s="16"/>
      <c r="U211" s="16"/>
      <c r="V211" s="16"/>
      <c r="W211" s="16"/>
      <c r="X211" s="16"/>
      <c r="Y211" s="17"/>
    </row>
    <row r="212" spans="16:25" ht="15" x14ac:dyDescent="0.25">
      <c r="P212" s="39"/>
      <c r="Q212" s="16"/>
      <c r="R212" s="16"/>
      <c r="S212" s="16"/>
      <c r="T212" s="16"/>
      <c r="U212" s="16"/>
      <c r="V212" s="16"/>
      <c r="W212" s="16"/>
      <c r="X212" s="16"/>
      <c r="Y212" s="17"/>
    </row>
    <row r="213" spans="16:25" ht="15" x14ac:dyDescent="0.25">
      <c r="P213" s="39"/>
      <c r="Q213" s="5"/>
      <c r="R213" s="5"/>
      <c r="S213" s="8"/>
      <c r="T213" s="8"/>
      <c r="U213" s="8"/>
      <c r="V213" s="12"/>
      <c r="W213" s="12"/>
      <c r="X213" s="12"/>
      <c r="Y213" s="6"/>
    </row>
    <row r="214" spans="16:25" x14ac:dyDescent="0.2">
      <c r="Q214" s="16"/>
      <c r="R214" s="16"/>
      <c r="S214" s="16"/>
      <c r="T214" s="16"/>
      <c r="U214" s="16"/>
      <c r="V214" s="16"/>
      <c r="W214" s="16"/>
      <c r="X214" s="16"/>
      <c r="Y214" s="17"/>
    </row>
    <row r="215" spans="16:25" x14ac:dyDescent="0.2">
      <c r="Q215" s="16"/>
      <c r="R215" s="16"/>
      <c r="S215" s="16"/>
      <c r="T215" s="16"/>
      <c r="U215" s="16"/>
      <c r="V215" s="16"/>
      <c r="W215" s="16"/>
      <c r="X215" s="16"/>
      <c r="Y215" s="17"/>
    </row>
    <row r="216" spans="16:25" x14ac:dyDescent="0.2">
      <c r="Q216" s="16"/>
      <c r="R216" s="16"/>
      <c r="S216" s="16"/>
      <c r="T216" s="16"/>
      <c r="U216" s="16"/>
      <c r="V216" s="16"/>
      <c r="W216" s="16"/>
      <c r="X216" s="16"/>
      <c r="Y216" s="17"/>
    </row>
    <row r="217" spans="16:25" ht="15" x14ac:dyDescent="0.25">
      <c r="Q217" s="39"/>
      <c r="R217" s="39"/>
      <c r="S217" s="39"/>
      <c r="T217" s="39"/>
      <c r="U217" s="39"/>
      <c r="V217" s="39"/>
      <c r="W217" s="39"/>
      <c r="X217" s="39"/>
      <c r="Y217" s="39"/>
    </row>
    <row r="218" spans="16:25" ht="15" x14ac:dyDescent="0.25">
      <c r="Q218" s="39"/>
      <c r="R218" s="39"/>
      <c r="S218" s="39"/>
      <c r="T218" s="39"/>
      <c r="U218" s="39"/>
      <c r="V218" s="39"/>
      <c r="W218" s="39"/>
      <c r="X218" s="39"/>
      <c r="Y218" s="39"/>
    </row>
    <row r="223" spans="16:25" x14ac:dyDescent="0.2">
      <c r="Y223" s="14"/>
    </row>
    <row r="224" spans="16:25" x14ac:dyDescent="0.2">
      <c r="Y224" s="14"/>
    </row>
    <row r="225" spans="25:25" x14ac:dyDescent="0.2">
      <c r="Y225" s="14"/>
    </row>
    <row r="226" spans="25:25" x14ac:dyDescent="0.2">
      <c r="Y226" s="14"/>
    </row>
    <row r="227" spans="25:25" x14ac:dyDescent="0.2">
      <c r="Y227" s="14"/>
    </row>
    <row r="228" spans="25:25" x14ac:dyDescent="0.2">
      <c r="Y228" s="14"/>
    </row>
    <row r="229" spans="25:25" x14ac:dyDescent="0.2">
      <c r="Y229" s="14"/>
    </row>
  </sheetData>
  <mergeCells count="58">
    <mergeCell ref="B3:P3"/>
    <mergeCell ref="B171:B172"/>
    <mergeCell ref="B177:B178"/>
    <mergeCell ref="B156:B157"/>
    <mergeCell ref="B159:B160"/>
    <mergeCell ref="B162:B163"/>
    <mergeCell ref="B165:B166"/>
    <mergeCell ref="B174:B175"/>
    <mergeCell ref="B95:B96"/>
    <mergeCell ref="B63:B64"/>
    <mergeCell ref="B9:B10"/>
    <mergeCell ref="B15:B16"/>
    <mergeCell ref="B18:B19"/>
    <mergeCell ref="B32:B33"/>
    <mergeCell ref="B21:B22"/>
    <mergeCell ref="B26:B27"/>
    <mergeCell ref="B180:B181"/>
    <mergeCell ref="B120:B121"/>
    <mergeCell ref="B123:B124"/>
    <mergeCell ref="B126:B127"/>
    <mergeCell ref="B129:B130"/>
    <mergeCell ref="B132:B133"/>
    <mergeCell ref="B141:B142"/>
    <mergeCell ref="B144:B145"/>
    <mergeCell ref="B168:B169"/>
    <mergeCell ref="B139:P139"/>
    <mergeCell ref="B12:B13"/>
    <mergeCell ref="B29:B30"/>
    <mergeCell ref="B113:B114"/>
    <mergeCell ref="B75:B76"/>
    <mergeCell ref="B69:B70"/>
    <mergeCell ref="B72:B73"/>
    <mergeCell ref="B89:B90"/>
    <mergeCell ref="B81:P81"/>
    <mergeCell ref="B106:P106"/>
    <mergeCell ref="B98:B99"/>
    <mergeCell ref="B92:B93"/>
    <mergeCell ref="B83:B84"/>
    <mergeCell ref="B40:B41"/>
    <mergeCell ref="B43:B44"/>
    <mergeCell ref="B56:P56"/>
    <mergeCell ref="B49:B50"/>
    <mergeCell ref="B183:B184"/>
    <mergeCell ref="B5:P5"/>
    <mergeCell ref="B152:P152"/>
    <mergeCell ref="B186:B187"/>
    <mergeCell ref="B147:B148"/>
    <mergeCell ref="B135:B136"/>
    <mergeCell ref="B116:B117"/>
    <mergeCell ref="B101:B102"/>
    <mergeCell ref="B78:B79"/>
    <mergeCell ref="B35:B36"/>
    <mergeCell ref="B46:B47"/>
    <mergeCell ref="B110:B111"/>
    <mergeCell ref="B66:B67"/>
    <mergeCell ref="B86:B87"/>
    <mergeCell ref="B52:B53"/>
    <mergeCell ref="B60:B61"/>
  </mergeCells>
  <phoneticPr fontId="0" type="noConversion"/>
  <pageMargins left="0.5" right="0.5" top="0.21" bottom="0.17" header="0.16" footer="0.12"/>
  <pageSetup scale="68" orientation="landscape" r:id="rId1"/>
  <headerFooter alignWithMargins="0">
    <oddFooter>Page &amp;P of &amp;N</oddFooter>
  </headerFooter>
  <rowBreaks count="3" manualBreakCount="3">
    <brk id="54" max="12" man="1"/>
    <brk id="103" max="12" man="1"/>
    <brk id="149" max="12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B1:AM228"/>
  <sheetViews>
    <sheetView view="pageBreakPreview" zoomScale="60" zoomScaleNormal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F1" sqref="F1"/>
    </sheetView>
  </sheetViews>
  <sheetFormatPr defaultRowHeight="15" x14ac:dyDescent="0.2"/>
  <cols>
    <col min="1" max="1" width="4.5703125" style="360" customWidth="1"/>
    <col min="2" max="2" width="26.42578125" style="360" customWidth="1"/>
    <col min="3" max="3" width="10.42578125" style="360" customWidth="1"/>
    <col min="4" max="4" width="2" style="491" customWidth="1"/>
    <col min="5" max="16" width="20.7109375" style="360" customWidth="1"/>
    <col min="17" max="17" width="24.28515625" style="360" customWidth="1"/>
    <col min="18" max="18" width="3.140625" style="360" customWidth="1"/>
    <col min="19" max="19" width="14.5703125" style="541" bestFit="1" customWidth="1"/>
    <col min="20" max="20" width="12.5703125" style="360" customWidth="1"/>
    <col min="21" max="16384" width="9.140625" style="360"/>
  </cols>
  <sheetData>
    <row r="1" spans="2:19" ht="35.25" customHeight="1" thickBot="1" x14ac:dyDescent="0.45">
      <c r="B1" s="361"/>
      <c r="C1" s="361"/>
      <c r="E1" s="539" t="s">
        <v>195</v>
      </c>
      <c r="Q1" s="540" t="s">
        <v>195</v>
      </c>
      <c r="S1" s="451"/>
    </row>
    <row r="2" spans="2:19" ht="42.75" customHeight="1" thickBot="1" x14ac:dyDescent="0.25">
      <c r="B2" s="1253" t="s">
        <v>161</v>
      </c>
      <c r="C2" s="1254"/>
      <c r="D2" s="1254"/>
      <c r="E2" s="1254"/>
      <c r="F2" s="1254"/>
      <c r="G2" s="1254"/>
      <c r="H2" s="1254"/>
      <c r="I2" s="1254"/>
      <c r="J2" s="1254"/>
      <c r="K2" s="1254"/>
      <c r="L2" s="1254"/>
      <c r="M2" s="1254"/>
      <c r="N2" s="1254"/>
      <c r="O2" s="1254"/>
      <c r="P2" s="1254"/>
      <c r="Q2" s="1254"/>
      <c r="R2" s="1255"/>
    </row>
    <row r="3" spans="2:19" ht="43.5" customHeight="1" thickBot="1" x14ac:dyDescent="0.45">
      <c r="B3" s="1268" t="s">
        <v>46</v>
      </c>
      <c r="C3" s="1269"/>
      <c r="D3" s="1269"/>
      <c r="E3" s="1269"/>
      <c r="F3" s="1269"/>
      <c r="G3" s="1269"/>
      <c r="H3" s="1269"/>
      <c r="I3" s="1269"/>
      <c r="J3" s="1269"/>
      <c r="K3" s="1269"/>
      <c r="L3" s="1269"/>
      <c r="M3" s="1269"/>
      <c r="N3" s="1269"/>
      <c r="O3" s="1269"/>
      <c r="P3" s="1269"/>
      <c r="Q3" s="1269"/>
      <c r="R3" s="1270"/>
    </row>
    <row r="4" spans="2:19" ht="12.75" hidden="1" customHeight="1" thickBot="1" x14ac:dyDescent="0.3">
      <c r="B4" s="363"/>
    </row>
    <row r="5" spans="2:19" ht="42" customHeight="1" thickBot="1" x14ac:dyDescent="0.45">
      <c r="B5" s="364" t="s">
        <v>19</v>
      </c>
      <c r="C5" s="365"/>
      <c r="D5" s="492"/>
      <c r="E5" s="538" t="s">
        <v>196</v>
      </c>
      <c r="F5" s="538" t="s">
        <v>197</v>
      </c>
      <c r="G5" s="538" t="s">
        <v>198</v>
      </c>
      <c r="H5" s="538" t="s">
        <v>199</v>
      </c>
      <c r="I5" s="538" t="s">
        <v>200</v>
      </c>
      <c r="J5" s="538" t="s">
        <v>201</v>
      </c>
      <c r="K5" s="538" t="s">
        <v>202</v>
      </c>
      <c r="L5" s="538" t="s">
        <v>203</v>
      </c>
      <c r="M5" s="538" t="s">
        <v>204</v>
      </c>
      <c r="N5" s="538" t="s">
        <v>205</v>
      </c>
      <c r="O5" s="538" t="s">
        <v>206</v>
      </c>
      <c r="P5" s="538" t="s">
        <v>207</v>
      </c>
      <c r="Q5" s="538" t="s">
        <v>54</v>
      </c>
      <c r="R5" s="542"/>
    </row>
    <row r="6" spans="2:19" ht="15.95" customHeight="1" thickBot="1" x14ac:dyDescent="0.3">
      <c r="B6" s="369"/>
      <c r="D6" s="493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</row>
    <row r="7" spans="2:19" ht="42" customHeight="1" x14ac:dyDescent="0.35">
      <c r="B7" s="1259" t="s">
        <v>188</v>
      </c>
      <c r="C7" s="528" t="s">
        <v>16</v>
      </c>
      <c r="D7" s="494"/>
      <c r="E7" s="376">
        <v>1955</v>
      </c>
      <c r="F7" s="376">
        <v>3181</v>
      </c>
      <c r="G7" s="376">
        <v>2521</v>
      </c>
      <c r="H7" s="376">
        <v>2872</v>
      </c>
      <c r="I7" s="376">
        <v>3149</v>
      </c>
      <c r="J7" s="376">
        <v>2664</v>
      </c>
      <c r="K7" s="376">
        <v>3800</v>
      </c>
      <c r="L7" s="376">
        <v>3700</v>
      </c>
      <c r="M7" s="376">
        <v>3730</v>
      </c>
      <c r="N7" s="376">
        <v>3344</v>
      </c>
      <c r="O7" s="376">
        <v>3649</v>
      </c>
      <c r="P7" s="376">
        <v>1966</v>
      </c>
      <c r="Q7" s="376">
        <f>SUM(E7:P7)</f>
        <v>36531</v>
      </c>
      <c r="R7" s="543"/>
      <c r="S7" s="534"/>
    </row>
    <row r="8" spans="2:19" ht="42" customHeight="1" thickBot="1" x14ac:dyDescent="0.4">
      <c r="B8" s="1260"/>
      <c r="C8" s="529" t="s">
        <v>17</v>
      </c>
      <c r="D8" s="495"/>
      <c r="E8" s="380">
        <v>2121</v>
      </c>
      <c r="F8" s="380">
        <v>3174</v>
      </c>
      <c r="G8" s="380">
        <v>2764</v>
      </c>
      <c r="H8" s="380">
        <v>3000</v>
      </c>
      <c r="I8" s="380">
        <v>3096</v>
      </c>
      <c r="J8" s="380">
        <v>2416</v>
      </c>
      <c r="K8" s="380">
        <v>4002</v>
      </c>
      <c r="L8" s="380">
        <v>3752</v>
      </c>
      <c r="M8" s="380">
        <v>3795</v>
      </c>
      <c r="N8" s="380">
        <v>2992</v>
      </c>
      <c r="O8" s="380">
        <v>3784</v>
      </c>
      <c r="P8" s="380">
        <v>2108</v>
      </c>
      <c r="Q8" s="380">
        <f>SUM(E8:P8)</f>
        <v>37004</v>
      </c>
      <c r="R8" s="544"/>
      <c r="S8" s="534"/>
    </row>
    <row r="9" spans="2:19" ht="42" customHeight="1" thickBot="1" x14ac:dyDescent="0.4">
      <c r="B9" s="381"/>
      <c r="C9" s="382"/>
      <c r="D9" s="496"/>
      <c r="E9" s="383"/>
      <c r="F9" s="383"/>
      <c r="G9" s="383"/>
      <c r="H9" s="383"/>
      <c r="I9" s="383"/>
      <c r="J9" s="383"/>
      <c r="K9" s="383"/>
      <c r="L9" s="383"/>
      <c r="M9" s="545"/>
      <c r="N9" s="545"/>
      <c r="O9" s="545"/>
      <c r="P9" s="545"/>
      <c r="Q9" s="545"/>
      <c r="R9" s="383"/>
      <c r="S9" s="534"/>
    </row>
    <row r="10" spans="2:19" ht="42" customHeight="1" x14ac:dyDescent="0.35">
      <c r="B10" s="1261" t="s">
        <v>98</v>
      </c>
      <c r="C10" s="528" t="s">
        <v>16</v>
      </c>
      <c r="D10" s="494"/>
      <c r="E10" s="376">
        <v>294</v>
      </c>
      <c r="F10" s="376">
        <v>498</v>
      </c>
      <c r="G10" s="376">
        <v>379</v>
      </c>
      <c r="H10" s="376">
        <v>407</v>
      </c>
      <c r="I10" s="376">
        <v>352</v>
      </c>
      <c r="J10" s="376">
        <v>313</v>
      </c>
      <c r="K10" s="376">
        <v>377</v>
      </c>
      <c r="L10" s="376">
        <v>392</v>
      </c>
      <c r="M10" s="376">
        <v>389</v>
      </c>
      <c r="N10" s="376">
        <v>140</v>
      </c>
      <c r="O10" s="376">
        <v>402</v>
      </c>
      <c r="P10" s="376">
        <v>433</v>
      </c>
      <c r="Q10" s="376">
        <f>SUM(E10:P10)</f>
        <v>4376</v>
      </c>
      <c r="R10" s="543"/>
      <c r="S10" s="534"/>
    </row>
    <row r="11" spans="2:19" ht="42" customHeight="1" thickBot="1" x14ac:dyDescent="0.4">
      <c r="B11" s="1262"/>
      <c r="C11" s="529" t="s">
        <v>17</v>
      </c>
      <c r="D11" s="495"/>
      <c r="E11" s="380">
        <v>346</v>
      </c>
      <c r="F11" s="380">
        <v>343</v>
      </c>
      <c r="G11" s="380">
        <v>357</v>
      </c>
      <c r="H11" s="380">
        <v>337</v>
      </c>
      <c r="I11" s="380">
        <v>406</v>
      </c>
      <c r="J11" s="380">
        <v>324</v>
      </c>
      <c r="K11" s="380">
        <v>412</v>
      </c>
      <c r="L11" s="380">
        <v>348</v>
      </c>
      <c r="M11" s="380">
        <v>408</v>
      </c>
      <c r="N11" s="380">
        <v>301</v>
      </c>
      <c r="O11" s="380">
        <v>289</v>
      </c>
      <c r="P11" s="380">
        <v>374</v>
      </c>
      <c r="Q11" s="380">
        <f>SUM(E11:P11)</f>
        <v>4245</v>
      </c>
      <c r="R11" s="544"/>
      <c r="S11" s="534"/>
    </row>
    <row r="12" spans="2:19" ht="42" customHeight="1" thickBot="1" x14ac:dyDescent="0.4">
      <c r="B12" s="384"/>
      <c r="C12" s="382"/>
      <c r="D12" s="497"/>
      <c r="E12" s="385"/>
      <c r="F12" s="385"/>
      <c r="G12" s="385"/>
      <c r="H12" s="385"/>
      <c r="I12" s="385"/>
      <c r="J12" s="385"/>
      <c r="K12" s="385"/>
      <c r="L12" s="385"/>
      <c r="M12" s="385"/>
      <c r="N12" s="385"/>
      <c r="O12" s="385"/>
      <c r="P12" s="385"/>
      <c r="Q12" s="385"/>
      <c r="R12" s="385"/>
      <c r="S12" s="534"/>
    </row>
    <row r="13" spans="2:19" ht="42" customHeight="1" x14ac:dyDescent="0.35">
      <c r="B13" s="1261" t="s">
        <v>22</v>
      </c>
      <c r="C13" s="528" t="s">
        <v>99</v>
      </c>
      <c r="D13" s="494"/>
      <c r="E13" s="376">
        <v>3769</v>
      </c>
      <c r="F13" s="376">
        <v>4609</v>
      </c>
      <c r="G13" s="376">
        <v>4355</v>
      </c>
      <c r="H13" s="376">
        <v>4095</v>
      </c>
      <c r="I13" s="376">
        <v>5113</v>
      </c>
      <c r="J13" s="376">
        <v>4005</v>
      </c>
      <c r="K13" s="376">
        <v>4967</v>
      </c>
      <c r="L13" s="376">
        <v>4648</v>
      </c>
      <c r="M13" s="376">
        <v>5213</v>
      </c>
      <c r="N13" s="376">
        <v>4760</v>
      </c>
      <c r="O13" s="376">
        <v>4267</v>
      </c>
      <c r="P13" s="376">
        <v>3073</v>
      </c>
      <c r="Q13" s="376">
        <f>SUM(E13:P13)</f>
        <v>52874</v>
      </c>
      <c r="R13" s="543"/>
      <c r="S13" s="534"/>
    </row>
    <row r="14" spans="2:19" ht="42" customHeight="1" thickBot="1" x14ac:dyDescent="0.4">
      <c r="B14" s="1262"/>
      <c r="C14" s="529" t="s">
        <v>17</v>
      </c>
      <c r="D14" s="495"/>
      <c r="E14" s="380">
        <v>3678</v>
      </c>
      <c r="F14" s="380">
        <v>4572</v>
      </c>
      <c r="G14" s="380">
        <v>4405</v>
      </c>
      <c r="H14" s="380">
        <v>3954</v>
      </c>
      <c r="I14" s="380">
        <v>5019</v>
      </c>
      <c r="J14" s="380">
        <v>4140</v>
      </c>
      <c r="K14" s="380">
        <v>5108</v>
      </c>
      <c r="L14" s="380">
        <v>4625</v>
      </c>
      <c r="M14" s="380">
        <v>5193</v>
      </c>
      <c r="N14" s="380">
        <v>4753</v>
      </c>
      <c r="O14" s="380">
        <v>4220</v>
      </c>
      <c r="P14" s="380">
        <v>3009</v>
      </c>
      <c r="Q14" s="380">
        <f>SUM(E14:P14)</f>
        <v>52676</v>
      </c>
      <c r="R14" s="544"/>
      <c r="S14" s="534"/>
    </row>
    <row r="15" spans="2:19" ht="42" customHeight="1" thickBot="1" x14ac:dyDescent="0.4">
      <c r="B15" s="384"/>
      <c r="C15" s="382"/>
      <c r="D15" s="497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534"/>
    </row>
    <row r="16" spans="2:19" ht="42" customHeight="1" x14ac:dyDescent="0.4">
      <c r="B16" s="1263" t="s">
        <v>21</v>
      </c>
      <c r="C16" s="530" t="s">
        <v>16</v>
      </c>
      <c r="D16" s="498"/>
      <c r="E16" s="389">
        <f t="shared" ref="E16:Q17" si="0">E7+E10+E13</f>
        <v>6018</v>
      </c>
      <c r="F16" s="389">
        <f t="shared" si="0"/>
        <v>8288</v>
      </c>
      <c r="G16" s="389">
        <f t="shared" si="0"/>
        <v>7255</v>
      </c>
      <c r="H16" s="389">
        <f t="shared" si="0"/>
        <v>7374</v>
      </c>
      <c r="I16" s="389">
        <f t="shared" si="0"/>
        <v>8614</v>
      </c>
      <c r="J16" s="389">
        <f t="shared" si="0"/>
        <v>6982</v>
      </c>
      <c r="K16" s="389">
        <f t="shared" si="0"/>
        <v>9144</v>
      </c>
      <c r="L16" s="389">
        <f t="shared" si="0"/>
        <v>8740</v>
      </c>
      <c r="M16" s="389">
        <f t="shared" si="0"/>
        <v>9332</v>
      </c>
      <c r="N16" s="389">
        <f t="shared" si="0"/>
        <v>8244</v>
      </c>
      <c r="O16" s="389">
        <f t="shared" si="0"/>
        <v>8318</v>
      </c>
      <c r="P16" s="389">
        <f t="shared" si="0"/>
        <v>5472</v>
      </c>
      <c r="Q16" s="389">
        <f t="shared" si="0"/>
        <v>93781</v>
      </c>
      <c r="R16" s="546"/>
      <c r="S16" s="534"/>
    </row>
    <row r="17" spans="2:39" ht="42" customHeight="1" thickBot="1" x14ac:dyDescent="0.45">
      <c r="B17" s="1264"/>
      <c r="C17" s="531" t="s">
        <v>17</v>
      </c>
      <c r="D17" s="499"/>
      <c r="E17" s="392">
        <f t="shared" si="0"/>
        <v>6145</v>
      </c>
      <c r="F17" s="392">
        <f t="shared" si="0"/>
        <v>8089</v>
      </c>
      <c r="G17" s="392">
        <f t="shared" si="0"/>
        <v>7526</v>
      </c>
      <c r="H17" s="392">
        <f t="shared" si="0"/>
        <v>7291</v>
      </c>
      <c r="I17" s="392">
        <f t="shared" si="0"/>
        <v>8521</v>
      </c>
      <c r="J17" s="392">
        <f t="shared" si="0"/>
        <v>6880</v>
      </c>
      <c r="K17" s="392">
        <f t="shared" si="0"/>
        <v>9522</v>
      </c>
      <c r="L17" s="392">
        <f t="shared" si="0"/>
        <v>8725</v>
      </c>
      <c r="M17" s="392">
        <f t="shared" si="0"/>
        <v>9396</v>
      </c>
      <c r="N17" s="392">
        <f t="shared" si="0"/>
        <v>8046</v>
      </c>
      <c r="O17" s="392">
        <f t="shared" si="0"/>
        <v>8293</v>
      </c>
      <c r="P17" s="392">
        <f t="shared" si="0"/>
        <v>5491</v>
      </c>
      <c r="Q17" s="392">
        <f t="shared" si="0"/>
        <v>93925</v>
      </c>
      <c r="R17" s="547"/>
      <c r="S17" s="534"/>
    </row>
    <row r="18" spans="2:39" ht="42" customHeight="1" thickBot="1" x14ac:dyDescent="0.4">
      <c r="B18" s="393"/>
      <c r="C18" s="382"/>
      <c r="D18" s="496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3"/>
      <c r="Q18" s="383"/>
      <c r="R18" s="383"/>
      <c r="S18" s="534"/>
    </row>
    <row r="19" spans="2:39" ht="42" customHeight="1" thickBot="1" x14ac:dyDescent="0.4">
      <c r="B19" s="394" t="s">
        <v>50</v>
      </c>
      <c r="C19" s="395"/>
      <c r="D19" s="496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534"/>
    </row>
    <row r="20" spans="2:39" ht="42" customHeight="1" thickBot="1" x14ac:dyDescent="0.4">
      <c r="B20" s="396"/>
      <c r="C20" s="395"/>
      <c r="D20" s="496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534"/>
    </row>
    <row r="21" spans="2:39" ht="42" customHeight="1" x14ac:dyDescent="0.35">
      <c r="B21" s="1261" t="s">
        <v>23</v>
      </c>
      <c r="C21" s="528" t="s">
        <v>16</v>
      </c>
      <c r="D21" s="494"/>
      <c r="E21" s="376">
        <v>1205</v>
      </c>
      <c r="F21" s="376">
        <v>1489</v>
      </c>
      <c r="G21" s="376">
        <v>1659</v>
      </c>
      <c r="H21" s="376">
        <v>1522</v>
      </c>
      <c r="I21" s="376">
        <v>1543</v>
      </c>
      <c r="J21" s="376">
        <v>1777</v>
      </c>
      <c r="K21" s="376">
        <v>1926</v>
      </c>
      <c r="L21" s="376">
        <v>1505</v>
      </c>
      <c r="M21" s="376">
        <v>710</v>
      </c>
      <c r="N21" s="376">
        <v>1661</v>
      </c>
      <c r="O21" s="376">
        <v>1808</v>
      </c>
      <c r="P21" s="376">
        <v>992</v>
      </c>
      <c r="Q21" s="376">
        <f>SUM(E21:P21)</f>
        <v>17797</v>
      </c>
      <c r="R21" s="543"/>
      <c r="S21" s="534"/>
    </row>
    <row r="22" spans="2:39" ht="42" customHeight="1" thickBot="1" x14ac:dyDescent="0.4">
      <c r="B22" s="1262"/>
      <c r="C22" s="529" t="s">
        <v>17</v>
      </c>
      <c r="D22" s="495"/>
      <c r="E22" s="380">
        <v>1138</v>
      </c>
      <c r="F22" s="380">
        <v>1052</v>
      </c>
      <c r="G22" s="380">
        <v>1132</v>
      </c>
      <c r="H22" s="380">
        <v>1188</v>
      </c>
      <c r="I22" s="380">
        <v>1295</v>
      </c>
      <c r="J22" s="380">
        <v>1298</v>
      </c>
      <c r="K22" s="380">
        <v>1366</v>
      </c>
      <c r="L22" s="380">
        <v>1751</v>
      </c>
      <c r="M22" s="380">
        <v>1685</v>
      </c>
      <c r="N22" s="380">
        <v>1321</v>
      </c>
      <c r="O22" s="380">
        <v>2012</v>
      </c>
      <c r="P22" s="380">
        <v>1768</v>
      </c>
      <c r="Q22" s="380">
        <f>SUM(E22:P22)</f>
        <v>17006</v>
      </c>
      <c r="R22" s="544"/>
      <c r="S22" s="534"/>
    </row>
    <row r="23" spans="2:39" ht="42" customHeight="1" thickBot="1" x14ac:dyDescent="0.4">
      <c r="B23" s="384"/>
      <c r="C23" s="395"/>
      <c r="D23" s="500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534"/>
    </row>
    <row r="24" spans="2:39" ht="42" customHeight="1" x14ac:dyDescent="0.35">
      <c r="B24" s="1261" t="s">
        <v>159</v>
      </c>
      <c r="C24" s="528" t="s">
        <v>16</v>
      </c>
      <c r="D24" s="501"/>
      <c r="E24" s="400">
        <v>1028</v>
      </c>
      <c r="F24" s="400">
        <v>1327</v>
      </c>
      <c r="G24" s="400">
        <v>1249</v>
      </c>
      <c r="H24" s="400">
        <v>1454</v>
      </c>
      <c r="I24" s="400">
        <v>1361</v>
      </c>
      <c r="J24" s="400">
        <v>1388</v>
      </c>
      <c r="K24" s="400">
        <v>1536</v>
      </c>
      <c r="L24" s="400">
        <v>1788</v>
      </c>
      <c r="M24" s="400">
        <v>1713</v>
      </c>
      <c r="N24" s="400">
        <v>1609</v>
      </c>
      <c r="O24" s="400">
        <v>2128</v>
      </c>
      <c r="P24" s="400">
        <v>935</v>
      </c>
      <c r="Q24" s="400">
        <f>SUM(E24:P24)</f>
        <v>17516</v>
      </c>
      <c r="R24" s="548"/>
      <c r="S24" s="534"/>
    </row>
    <row r="25" spans="2:39" ht="42" customHeight="1" thickBot="1" x14ac:dyDescent="0.4">
      <c r="B25" s="1262"/>
      <c r="C25" s="529" t="s">
        <v>17</v>
      </c>
      <c r="D25" s="502"/>
      <c r="E25" s="402">
        <v>1093</v>
      </c>
      <c r="F25" s="402">
        <v>1259</v>
      </c>
      <c r="G25" s="402">
        <v>1033</v>
      </c>
      <c r="H25" s="402">
        <v>1446</v>
      </c>
      <c r="I25" s="402">
        <v>1352</v>
      </c>
      <c r="J25" s="402">
        <v>1382</v>
      </c>
      <c r="K25" s="402">
        <v>1602</v>
      </c>
      <c r="L25" s="402">
        <v>1645</v>
      </c>
      <c r="M25" s="402">
        <v>1783</v>
      </c>
      <c r="N25" s="402">
        <v>1484</v>
      </c>
      <c r="O25" s="402">
        <v>1927</v>
      </c>
      <c r="P25" s="402">
        <v>1665</v>
      </c>
      <c r="Q25" s="402">
        <f>SUM(E25:P25)</f>
        <v>17671</v>
      </c>
      <c r="R25" s="549"/>
      <c r="S25" s="534"/>
    </row>
    <row r="26" spans="2:39" ht="42" customHeight="1" thickBot="1" x14ac:dyDescent="0.4">
      <c r="B26" s="403"/>
      <c r="C26" s="395"/>
      <c r="D26" s="503"/>
      <c r="E26" s="405"/>
      <c r="F26" s="405"/>
      <c r="G26" s="405"/>
      <c r="H26" s="405"/>
      <c r="I26" s="405"/>
      <c r="J26" s="405"/>
      <c r="K26" s="405"/>
      <c r="L26" s="405"/>
      <c r="M26" s="405"/>
      <c r="N26" s="405"/>
      <c r="O26" s="405"/>
      <c r="P26" s="405"/>
      <c r="Q26" s="405"/>
      <c r="R26" s="405"/>
      <c r="S26" s="534"/>
    </row>
    <row r="27" spans="2:39" ht="42" customHeight="1" x14ac:dyDescent="0.35">
      <c r="B27" s="1261" t="s">
        <v>25</v>
      </c>
      <c r="C27" s="528" t="s">
        <v>16</v>
      </c>
      <c r="D27" s="501"/>
      <c r="E27" s="400">
        <v>0</v>
      </c>
      <c r="F27" s="400">
        <v>0</v>
      </c>
      <c r="G27" s="400">
        <v>0</v>
      </c>
      <c r="H27" s="400">
        <v>0</v>
      </c>
      <c r="I27" s="400">
        <v>0</v>
      </c>
      <c r="J27" s="400">
        <v>0</v>
      </c>
      <c r="K27" s="400">
        <v>0</v>
      </c>
      <c r="L27" s="400">
        <v>0</v>
      </c>
      <c r="M27" s="400">
        <v>0</v>
      </c>
      <c r="N27" s="400">
        <v>0</v>
      </c>
      <c r="O27" s="400">
        <v>0</v>
      </c>
      <c r="P27" s="400">
        <v>0</v>
      </c>
      <c r="Q27" s="400">
        <f>SUM(E27:P27)</f>
        <v>0</v>
      </c>
      <c r="R27" s="548"/>
      <c r="S27" s="534"/>
    </row>
    <row r="28" spans="2:39" ht="42" customHeight="1" thickBot="1" x14ac:dyDescent="0.4">
      <c r="B28" s="1262"/>
      <c r="C28" s="529" t="s">
        <v>17</v>
      </c>
      <c r="D28" s="502"/>
      <c r="E28" s="402">
        <v>0</v>
      </c>
      <c r="F28" s="402">
        <v>0</v>
      </c>
      <c r="G28" s="402">
        <v>0</v>
      </c>
      <c r="H28" s="402">
        <v>0</v>
      </c>
      <c r="I28" s="402">
        <v>0</v>
      </c>
      <c r="J28" s="402">
        <v>1</v>
      </c>
      <c r="K28" s="402">
        <v>0</v>
      </c>
      <c r="L28" s="402">
        <v>0</v>
      </c>
      <c r="M28" s="402">
        <v>0</v>
      </c>
      <c r="N28" s="402">
        <v>0</v>
      </c>
      <c r="O28" s="402">
        <v>0</v>
      </c>
      <c r="P28" s="402">
        <v>0</v>
      </c>
      <c r="Q28" s="402">
        <f>SUM(E28:P28)</f>
        <v>1</v>
      </c>
      <c r="R28" s="549"/>
      <c r="S28" s="534"/>
    </row>
    <row r="29" spans="2:39" ht="42" customHeight="1" thickBot="1" x14ac:dyDescent="0.4">
      <c r="B29" s="403"/>
      <c r="C29" s="395"/>
      <c r="D29" s="503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534"/>
    </row>
    <row r="30" spans="2:39" ht="42" customHeight="1" x14ac:dyDescent="0.4">
      <c r="B30" s="1263" t="s">
        <v>21</v>
      </c>
      <c r="C30" s="530" t="s">
        <v>16</v>
      </c>
      <c r="D30" s="498"/>
      <c r="E30" s="389">
        <f t="shared" ref="E30:Q31" si="1">E21+E24+E27</f>
        <v>2233</v>
      </c>
      <c r="F30" s="389">
        <f t="shared" si="1"/>
        <v>2816</v>
      </c>
      <c r="G30" s="389">
        <f t="shared" si="1"/>
        <v>2908</v>
      </c>
      <c r="H30" s="389">
        <f t="shared" si="1"/>
        <v>2976</v>
      </c>
      <c r="I30" s="389">
        <f t="shared" si="1"/>
        <v>2904</v>
      </c>
      <c r="J30" s="389">
        <f t="shared" si="1"/>
        <v>3165</v>
      </c>
      <c r="K30" s="389">
        <f t="shared" si="1"/>
        <v>3462</v>
      </c>
      <c r="L30" s="389">
        <f t="shared" si="1"/>
        <v>3293</v>
      </c>
      <c r="M30" s="389">
        <f t="shared" si="1"/>
        <v>2423</v>
      </c>
      <c r="N30" s="389">
        <f t="shared" si="1"/>
        <v>3270</v>
      </c>
      <c r="O30" s="389">
        <f t="shared" si="1"/>
        <v>3936</v>
      </c>
      <c r="P30" s="389">
        <f t="shared" si="1"/>
        <v>1927</v>
      </c>
      <c r="Q30" s="389">
        <f t="shared" si="1"/>
        <v>35313</v>
      </c>
      <c r="R30" s="546"/>
      <c r="S30" s="534"/>
      <c r="AC30" s="406"/>
      <c r="AD30" s="406"/>
      <c r="AE30" s="406"/>
      <c r="AF30" s="406"/>
      <c r="AG30" s="406"/>
      <c r="AH30" s="406"/>
      <c r="AI30" s="406"/>
      <c r="AJ30" s="406"/>
      <c r="AK30" s="406"/>
      <c r="AL30" s="406"/>
      <c r="AM30" s="406"/>
    </row>
    <row r="31" spans="2:39" ht="42" customHeight="1" thickBot="1" x14ac:dyDescent="0.45">
      <c r="B31" s="1264"/>
      <c r="C31" s="531" t="s">
        <v>17</v>
      </c>
      <c r="D31" s="499"/>
      <c r="E31" s="392">
        <f t="shared" si="1"/>
        <v>2231</v>
      </c>
      <c r="F31" s="392">
        <f t="shared" si="1"/>
        <v>2311</v>
      </c>
      <c r="G31" s="392">
        <f t="shared" si="1"/>
        <v>2165</v>
      </c>
      <c r="H31" s="392">
        <f t="shared" si="1"/>
        <v>2634</v>
      </c>
      <c r="I31" s="392">
        <f t="shared" si="1"/>
        <v>2647</v>
      </c>
      <c r="J31" s="392">
        <f t="shared" si="1"/>
        <v>2681</v>
      </c>
      <c r="K31" s="392">
        <f t="shared" si="1"/>
        <v>2968</v>
      </c>
      <c r="L31" s="392">
        <f t="shared" si="1"/>
        <v>3396</v>
      </c>
      <c r="M31" s="392">
        <f t="shared" si="1"/>
        <v>3468</v>
      </c>
      <c r="N31" s="392">
        <f t="shared" si="1"/>
        <v>2805</v>
      </c>
      <c r="O31" s="392">
        <f t="shared" si="1"/>
        <v>3939</v>
      </c>
      <c r="P31" s="392">
        <f t="shared" si="1"/>
        <v>3433</v>
      </c>
      <c r="Q31" s="392">
        <f t="shared" si="1"/>
        <v>34678</v>
      </c>
      <c r="R31" s="547"/>
      <c r="S31" s="534"/>
    </row>
    <row r="32" spans="2:39" ht="42" customHeight="1" thickBot="1" x14ac:dyDescent="0.4">
      <c r="B32" s="393"/>
      <c r="C32" s="382"/>
      <c r="D32" s="503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5"/>
      <c r="P32" s="405"/>
      <c r="Q32" s="405"/>
      <c r="R32" s="405"/>
      <c r="S32" s="534"/>
    </row>
    <row r="33" spans="2:19" ht="42" customHeight="1" thickBot="1" x14ac:dyDescent="0.4">
      <c r="B33" s="394" t="s">
        <v>51</v>
      </c>
      <c r="C33" s="395"/>
      <c r="D33" s="496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  <c r="S33" s="534"/>
    </row>
    <row r="34" spans="2:19" ht="42" customHeight="1" thickBot="1" x14ac:dyDescent="0.4">
      <c r="B34" s="403"/>
      <c r="C34" s="395"/>
      <c r="D34" s="504"/>
      <c r="E34" s="408"/>
      <c r="F34" s="408"/>
      <c r="G34" s="408"/>
      <c r="H34" s="408"/>
      <c r="I34" s="408"/>
      <c r="J34" s="408"/>
      <c r="K34" s="408"/>
      <c r="L34" s="408"/>
      <c r="M34" s="408"/>
      <c r="N34" s="408"/>
      <c r="O34" s="408"/>
      <c r="P34" s="408"/>
      <c r="Q34" s="408"/>
      <c r="R34" s="408"/>
      <c r="S34" s="534"/>
    </row>
    <row r="35" spans="2:19" ht="42" customHeight="1" x14ac:dyDescent="0.35">
      <c r="B35" s="1261" t="s">
        <v>43</v>
      </c>
      <c r="C35" s="528" t="s">
        <v>16</v>
      </c>
      <c r="D35" s="501"/>
      <c r="E35" s="400">
        <v>2759</v>
      </c>
      <c r="F35" s="400">
        <v>3609</v>
      </c>
      <c r="G35" s="400">
        <v>2715</v>
      </c>
      <c r="H35" s="400">
        <v>2975</v>
      </c>
      <c r="I35" s="400">
        <v>2945</v>
      </c>
      <c r="J35" s="400">
        <v>3267</v>
      </c>
      <c r="K35" s="400">
        <v>3404</v>
      </c>
      <c r="L35" s="400">
        <v>3403</v>
      </c>
      <c r="M35" s="400">
        <v>4889</v>
      </c>
      <c r="N35" s="400">
        <v>2963</v>
      </c>
      <c r="O35" s="400">
        <v>3175</v>
      </c>
      <c r="P35" s="400">
        <v>2207</v>
      </c>
      <c r="Q35" s="400">
        <f>SUM(E35:P35)</f>
        <v>38311</v>
      </c>
      <c r="R35" s="548"/>
      <c r="S35" s="534"/>
    </row>
    <row r="36" spans="2:19" ht="42" customHeight="1" thickBot="1" x14ac:dyDescent="0.4">
      <c r="B36" s="1262"/>
      <c r="C36" s="529" t="s">
        <v>17</v>
      </c>
      <c r="D36" s="502"/>
      <c r="E36" s="402">
        <v>2589</v>
      </c>
      <c r="F36" s="402">
        <v>3087</v>
      </c>
      <c r="G36" s="402">
        <v>2572</v>
      </c>
      <c r="H36" s="402">
        <v>3095</v>
      </c>
      <c r="I36" s="402">
        <v>3051</v>
      </c>
      <c r="J36" s="402">
        <v>2773</v>
      </c>
      <c r="K36" s="402">
        <v>3735</v>
      </c>
      <c r="L36" s="402">
        <v>3360</v>
      </c>
      <c r="M36" s="402">
        <v>3774</v>
      </c>
      <c r="N36" s="402">
        <v>3831</v>
      </c>
      <c r="O36" s="402">
        <v>3385</v>
      </c>
      <c r="P36" s="402">
        <v>2681</v>
      </c>
      <c r="Q36" s="402">
        <f>SUM(E36:P36)</f>
        <v>37933</v>
      </c>
      <c r="R36" s="549"/>
      <c r="S36" s="534"/>
    </row>
    <row r="37" spans="2:19" ht="42" customHeight="1" thickBot="1" x14ac:dyDescent="0.4">
      <c r="B37" s="403"/>
      <c r="C37" s="395"/>
      <c r="D37" s="496"/>
      <c r="E37" s="383"/>
      <c r="F37" s="383"/>
      <c r="G37" s="383"/>
      <c r="H37" s="383"/>
      <c r="I37" s="383"/>
      <c r="J37" s="383"/>
      <c r="K37" s="383"/>
      <c r="L37" s="383"/>
      <c r="M37" s="383"/>
      <c r="N37" s="383"/>
      <c r="O37" s="383"/>
      <c r="P37" s="383"/>
      <c r="Q37" s="383"/>
      <c r="R37" s="383"/>
      <c r="S37" s="534"/>
    </row>
    <row r="38" spans="2:19" ht="42" customHeight="1" x14ac:dyDescent="0.35">
      <c r="B38" s="1261" t="s">
        <v>47</v>
      </c>
      <c r="C38" s="528" t="s">
        <v>16</v>
      </c>
      <c r="D38" s="501"/>
      <c r="E38" s="400">
        <v>1481</v>
      </c>
      <c r="F38" s="400">
        <v>2020</v>
      </c>
      <c r="G38" s="400">
        <v>1557</v>
      </c>
      <c r="H38" s="400">
        <v>1987</v>
      </c>
      <c r="I38" s="400">
        <v>1661</v>
      </c>
      <c r="J38" s="400">
        <v>1713</v>
      </c>
      <c r="K38" s="400">
        <v>1620</v>
      </c>
      <c r="L38" s="400">
        <v>1635</v>
      </c>
      <c r="M38" s="400">
        <v>1750</v>
      </c>
      <c r="N38" s="400">
        <v>1384</v>
      </c>
      <c r="O38" s="400">
        <v>1645</v>
      </c>
      <c r="P38" s="400">
        <v>1078</v>
      </c>
      <c r="Q38" s="400">
        <f>SUM(E38:P38)</f>
        <v>19531</v>
      </c>
      <c r="R38" s="548"/>
      <c r="S38" s="534"/>
    </row>
    <row r="39" spans="2:19" ht="42" customHeight="1" thickBot="1" x14ac:dyDescent="0.4">
      <c r="B39" s="1262"/>
      <c r="C39" s="529" t="s">
        <v>17</v>
      </c>
      <c r="D39" s="502"/>
      <c r="E39" s="402">
        <v>1182</v>
      </c>
      <c r="F39" s="402">
        <v>1683</v>
      </c>
      <c r="G39" s="402">
        <v>1825</v>
      </c>
      <c r="H39" s="402">
        <v>1434</v>
      </c>
      <c r="I39" s="402">
        <v>1799</v>
      </c>
      <c r="J39" s="402">
        <v>1690</v>
      </c>
      <c r="K39" s="402">
        <v>2030</v>
      </c>
      <c r="L39" s="402">
        <v>1638</v>
      </c>
      <c r="M39" s="402">
        <v>1657</v>
      </c>
      <c r="N39" s="402">
        <v>1181</v>
      </c>
      <c r="O39" s="402">
        <v>1861</v>
      </c>
      <c r="P39" s="402">
        <v>1265</v>
      </c>
      <c r="Q39" s="402">
        <f>SUM(E39:P39)</f>
        <v>19245</v>
      </c>
      <c r="R39" s="549"/>
      <c r="S39" s="534"/>
    </row>
    <row r="40" spans="2:19" ht="42" customHeight="1" thickBot="1" x14ac:dyDescent="0.4">
      <c r="B40" s="403"/>
      <c r="C40" s="395"/>
      <c r="D40" s="505"/>
      <c r="E40" s="409"/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534"/>
    </row>
    <row r="41" spans="2:19" ht="42" customHeight="1" x14ac:dyDescent="0.4">
      <c r="B41" s="1263" t="s">
        <v>21</v>
      </c>
      <c r="C41" s="530" t="s">
        <v>16</v>
      </c>
      <c r="D41" s="498"/>
      <c r="E41" s="389">
        <f t="shared" ref="E41:Q42" si="2">E35+E38</f>
        <v>4240</v>
      </c>
      <c r="F41" s="389">
        <f t="shared" si="2"/>
        <v>5629</v>
      </c>
      <c r="G41" s="389">
        <f t="shared" si="2"/>
        <v>4272</v>
      </c>
      <c r="H41" s="389">
        <f t="shared" si="2"/>
        <v>4962</v>
      </c>
      <c r="I41" s="389">
        <f t="shared" si="2"/>
        <v>4606</v>
      </c>
      <c r="J41" s="389">
        <f t="shared" si="2"/>
        <v>4980</v>
      </c>
      <c r="K41" s="389">
        <f t="shared" si="2"/>
        <v>5024</v>
      </c>
      <c r="L41" s="389">
        <f t="shared" si="2"/>
        <v>5038</v>
      </c>
      <c r="M41" s="389">
        <f t="shared" si="2"/>
        <v>6639</v>
      </c>
      <c r="N41" s="389">
        <f t="shared" si="2"/>
        <v>4347</v>
      </c>
      <c r="O41" s="389">
        <f t="shared" si="2"/>
        <v>4820</v>
      </c>
      <c r="P41" s="389">
        <f t="shared" si="2"/>
        <v>3285</v>
      </c>
      <c r="Q41" s="389">
        <f t="shared" si="2"/>
        <v>57842</v>
      </c>
      <c r="R41" s="546"/>
      <c r="S41" s="534"/>
    </row>
    <row r="42" spans="2:19" ht="42" customHeight="1" thickBot="1" x14ac:dyDescent="0.45">
      <c r="B42" s="1264"/>
      <c r="C42" s="531" t="s">
        <v>17</v>
      </c>
      <c r="D42" s="499"/>
      <c r="E42" s="392">
        <f t="shared" si="2"/>
        <v>3771</v>
      </c>
      <c r="F42" s="392">
        <f t="shared" si="2"/>
        <v>4770</v>
      </c>
      <c r="G42" s="392">
        <f t="shared" si="2"/>
        <v>4397</v>
      </c>
      <c r="H42" s="392">
        <f t="shared" si="2"/>
        <v>4529</v>
      </c>
      <c r="I42" s="392">
        <f t="shared" si="2"/>
        <v>4850</v>
      </c>
      <c r="J42" s="392">
        <f t="shared" si="2"/>
        <v>4463</v>
      </c>
      <c r="K42" s="392">
        <f t="shared" si="2"/>
        <v>5765</v>
      </c>
      <c r="L42" s="392">
        <f t="shared" si="2"/>
        <v>4998</v>
      </c>
      <c r="M42" s="392">
        <f t="shared" si="2"/>
        <v>5431</v>
      </c>
      <c r="N42" s="392">
        <f t="shared" si="2"/>
        <v>5012</v>
      </c>
      <c r="O42" s="392">
        <f t="shared" si="2"/>
        <v>5246</v>
      </c>
      <c r="P42" s="392">
        <f t="shared" si="2"/>
        <v>3946</v>
      </c>
      <c r="Q42" s="392">
        <f t="shared" si="2"/>
        <v>57178</v>
      </c>
      <c r="R42" s="547"/>
      <c r="S42" s="534"/>
    </row>
    <row r="43" spans="2:19" ht="42" customHeight="1" thickBot="1" x14ac:dyDescent="0.4">
      <c r="B43" s="403"/>
      <c r="C43" s="395"/>
      <c r="D43" s="506"/>
      <c r="E43" s="410"/>
      <c r="F43" s="410"/>
      <c r="G43" s="410"/>
      <c r="H43" s="410"/>
      <c r="I43" s="410"/>
      <c r="J43" s="410"/>
      <c r="K43" s="410"/>
      <c r="L43" s="410"/>
      <c r="M43" s="410"/>
      <c r="N43" s="410"/>
      <c r="O43" s="410"/>
      <c r="P43" s="410"/>
      <c r="Q43" s="410"/>
      <c r="R43" s="410"/>
      <c r="S43" s="534"/>
    </row>
    <row r="44" spans="2:19" ht="42" customHeight="1" x14ac:dyDescent="0.4">
      <c r="B44" s="1265" t="s">
        <v>27</v>
      </c>
      <c r="C44" s="530" t="s">
        <v>16</v>
      </c>
      <c r="D44" s="498"/>
      <c r="E44" s="389">
        <f t="shared" ref="E44:Q45" si="3">E16+E30+E41</f>
        <v>12491</v>
      </c>
      <c r="F44" s="389">
        <f t="shared" si="3"/>
        <v>16733</v>
      </c>
      <c r="G44" s="389">
        <f t="shared" si="3"/>
        <v>14435</v>
      </c>
      <c r="H44" s="389">
        <f t="shared" si="3"/>
        <v>15312</v>
      </c>
      <c r="I44" s="389">
        <f t="shared" si="3"/>
        <v>16124</v>
      </c>
      <c r="J44" s="389">
        <f t="shared" si="3"/>
        <v>15127</v>
      </c>
      <c r="K44" s="389">
        <f t="shared" si="3"/>
        <v>17630</v>
      </c>
      <c r="L44" s="389">
        <f t="shared" si="3"/>
        <v>17071</v>
      </c>
      <c r="M44" s="389">
        <f t="shared" si="3"/>
        <v>18394</v>
      </c>
      <c r="N44" s="389">
        <f t="shared" si="3"/>
        <v>15861</v>
      </c>
      <c r="O44" s="389">
        <f t="shared" si="3"/>
        <v>17074</v>
      </c>
      <c r="P44" s="389">
        <f t="shared" si="3"/>
        <v>10684</v>
      </c>
      <c r="Q44" s="389">
        <f t="shared" si="3"/>
        <v>186936</v>
      </c>
      <c r="R44" s="546"/>
      <c r="S44" s="550"/>
    </row>
    <row r="45" spans="2:19" ht="42" customHeight="1" thickBot="1" x14ac:dyDescent="0.45">
      <c r="B45" s="1266"/>
      <c r="C45" s="531" t="s">
        <v>17</v>
      </c>
      <c r="D45" s="499"/>
      <c r="E45" s="392">
        <f t="shared" si="3"/>
        <v>12147</v>
      </c>
      <c r="F45" s="392">
        <f t="shared" si="3"/>
        <v>15170</v>
      </c>
      <c r="G45" s="392">
        <f t="shared" si="3"/>
        <v>14088</v>
      </c>
      <c r="H45" s="392">
        <f t="shared" si="3"/>
        <v>14454</v>
      </c>
      <c r="I45" s="392">
        <f t="shared" si="3"/>
        <v>16018</v>
      </c>
      <c r="J45" s="392">
        <f t="shared" si="3"/>
        <v>14024</v>
      </c>
      <c r="K45" s="392">
        <f t="shared" si="3"/>
        <v>18255</v>
      </c>
      <c r="L45" s="392">
        <f t="shared" si="3"/>
        <v>17119</v>
      </c>
      <c r="M45" s="392">
        <f t="shared" si="3"/>
        <v>18295</v>
      </c>
      <c r="N45" s="392">
        <f t="shared" si="3"/>
        <v>15863</v>
      </c>
      <c r="O45" s="392">
        <f t="shared" si="3"/>
        <v>17478</v>
      </c>
      <c r="P45" s="392">
        <f t="shared" si="3"/>
        <v>12870</v>
      </c>
      <c r="Q45" s="392">
        <f t="shared" si="3"/>
        <v>185781</v>
      </c>
      <c r="R45" s="547"/>
      <c r="S45" s="550"/>
    </row>
    <row r="46" spans="2:19" ht="47.25" customHeight="1" x14ac:dyDescent="0.25">
      <c r="C46" s="395"/>
      <c r="D46" s="507"/>
      <c r="E46" s="532"/>
      <c r="F46" s="532"/>
      <c r="G46" s="532"/>
      <c r="H46" s="532"/>
      <c r="I46" s="532"/>
      <c r="J46" s="532"/>
      <c r="K46" s="532"/>
      <c r="L46" s="532"/>
      <c r="M46" s="532"/>
      <c r="N46" s="532"/>
      <c r="O46" s="532"/>
      <c r="P46" s="532"/>
      <c r="Q46" s="532"/>
      <c r="R46" s="532"/>
      <c r="S46" s="534"/>
    </row>
    <row r="47" spans="2:19" ht="56.25" customHeight="1" thickBot="1" x14ac:dyDescent="0.3">
      <c r="C47" s="395"/>
      <c r="D47" s="507"/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33"/>
      <c r="P47" s="533"/>
      <c r="Q47" s="533"/>
      <c r="R47" s="533"/>
      <c r="S47" s="534"/>
    </row>
    <row r="48" spans="2:19" ht="40.5" customHeight="1" thickBot="1" x14ac:dyDescent="0.55000000000000004">
      <c r="B48" s="1256" t="s">
        <v>28</v>
      </c>
      <c r="C48" s="1257"/>
      <c r="D48" s="1257"/>
      <c r="E48" s="1257"/>
      <c r="F48" s="1257"/>
      <c r="G48" s="1257"/>
      <c r="H48" s="1257"/>
      <c r="I48" s="1257"/>
      <c r="J48" s="1257"/>
      <c r="K48" s="1257"/>
      <c r="L48" s="1257"/>
      <c r="M48" s="1257"/>
      <c r="N48" s="1257"/>
      <c r="O48" s="1257"/>
      <c r="P48" s="1257"/>
      <c r="Q48" s="1257"/>
      <c r="R48" s="1258"/>
      <c r="S48" s="534"/>
    </row>
    <row r="49" spans="2:24" ht="12" customHeight="1" thickBot="1" x14ac:dyDescent="0.3">
      <c r="B49" s="415"/>
      <c r="C49" s="415"/>
      <c r="D49" s="507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534"/>
    </row>
    <row r="50" spans="2:24" ht="42" customHeight="1" thickBot="1" x14ac:dyDescent="0.45">
      <c r="B50" s="416"/>
      <c r="C50" s="417"/>
      <c r="D50" s="492"/>
      <c r="E50" s="538" t="s">
        <v>196</v>
      </c>
      <c r="F50" s="538" t="s">
        <v>197</v>
      </c>
      <c r="G50" s="538" t="s">
        <v>198</v>
      </c>
      <c r="H50" s="538" t="s">
        <v>199</v>
      </c>
      <c r="I50" s="538" t="s">
        <v>200</v>
      </c>
      <c r="J50" s="538" t="s">
        <v>201</v>
      </c>
      <c r="K50" s="538" t="s">
        <v>202</v>
      </c>
      <c r="L50" s="538" t="s">
        <v>203</v>
      </c>
      <c r="M50" s="538" t="s">
        <v>204</v>
      </c>
      <c r="N50" s="538" t="s">
        <v>205</v>
      </c>
      <c r="O50" s="538" t="s">
        <v>206</v>
      </c>
      <c r="P50" s="538" t="s">
        <v>207</v>
      </c>
      <c r="Q50" s="538" t="s">
        <v>54</v>
      </c>
      <c r="R50" s="542"/>
      <c r="S50" s="534"/>
    </row>
    <row r="51" spans="2:24" ht="18.75" customHeight="1" thickBot="1" x14ac:dyDescent="0.3">
      <c r="B51" s="419"/>
      <c r="D51" s="508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  <c r="S51" s="534"/>
    </row>
    <row r="52" spans="2:24" ht="42" customHeight="1" x14ac:dyDescent="0.35">
      <c r="B52" s="1261" t="s">
        <v>0</v>
      </c>
      <c r="C52" s="528" t="s">
        <v>16</v>
      </c>
      <c r="D52" s="501"/>
      <c r="E52" s="400">
        <v>228</v>
      </c>
      <c r="F52" s="400">
        <v>346</v>
      </c>
      <c r="G52" s="400">
        <v>256</v>
      </c>
      <c r="H52" s="400">
        <v>210</v>
      </c>
      <c r="I52" s="400">
        <v>186</v>
      </c>
      <c r="J52" s="400">
        <v>204</v>
      </c>
      <c r="K52" s="400">
        <v>258</v>
      </c>
      <c r="L52" s="400">
        <v>236</v>
      </c>
      <c r="M52" s="400">
        <v>228</v>
      </c>
      <c r="N52" s="400">
        <v>260</v>
      </c>
      <c r="O52" s="400">
        <v>326</v>
      </c>
      <c r="P52" s="400">
        <v>250</v>
      </c>
      <c r="Q52" s="400">
        <f>SUM(E52:P52)</f>
        <v>2988</v>
      </c>
      <c r="R52" s="548"/>
      <c r="S52" s="534"/>
    </row>
    <row r="53" spans="2:24" ht="42" customHeight="1" thickBot="1" x14ac:dyDescent="0.4">
      <c r="B53" s="1262"/>
      <c r="C53" s="529" t="s">
        <v>17</v>
      </c>
      <c r="D53" s="502"/>
      <c r="E53" s="402">
        <v>222</v>
      </c>
      <c r="F53" s="402">
        <v>281</v>
      </c>
      <c r="G53" s="402">
        <v>238</v>
      </c>
      <c r="H53" s="402">
        <v>239</v>
      </c>
      <c r="I53" s="402">
        <v>234</v>
      </c>
      <c r="J53" s="402">
        <v>193</v>
      </c>
      <c r="K53" s="402">
        <v>287</v>
      </c>
      <c r="L53" s="402">
        <v>250</v>
      </c>
      <c r="M53" s="402">
        <v>234</v>
      </c>
      <c r="N53" s="402">
        <v>270</v>
      </c>
      <c r="O53" s="402">
        <v>333</v>
      </c>
      <c r="P53" s="402">
        <v>261</v>
      </c>
      <c r="Q53" s="402">
        <f>SUM(E53:P53)</f>
        <v>3042</v>
      </c>
      <c r="R53" s="549"/>
      <c r="S53" s="534"/>
    </row>
    <row r="54" spans="2:24" ht="42" customHeight="1" thickBot="1" x14ac:dyDescent="0.4">
      <c r="B54" s="403"/>
      <c r="C54" s="395"/>
      <c r="D54" s="496"/>
      <c r="E54" s="383"/>
      <c r="F54" s="383"/>
      <c r="G54" s="383"/>
      <c r="H54" s="383"/>
      <c r="I54" s="383"/>
      <c r="J54" s="383"/>
      <c r="K54" s="383"/>
      <c r="L54" s="383"/>
      <c r="M54" s="383"/>
      <c r="N54" s="383"/>
      <c r="O54" s="383"/>
      <c r="P54" s="383"/>
      <c r="Q54" s="383"/>
      <c r="R54" s="383"/>
      <c r="S54" s="534"/>
    </row>
    <row r="55" spans="2:24" ht="42" customHeight="1" x14ac:dyDescent="0.35">
      <c r="B55" s="1261" t="s">
        <v>1</v>
      </c>
      <c r="C55" s="528" t="s">
        <v>16</v>
      </c>
      <c r="D55" s="501"/>
      <c r="E55" s="400">
        <v>99</v>
      </c>
      <c r="F55" s="400">
        <v>69</v>
      </c>
      <c r="G55" s="400">
        <v>48</v>
      </c>
      <c r="H55" s="400">
        <v>96</v>
      </c>
      <c r="I55" s="400">
        <v>50</v>
      </c>
      <c r="J55" s="400">
        <v>101</v>
      </c>
      <c r="K55" s="400">
        <v>66</v>
      </c>
      <c r="L55" s="400">
        <v>42</v>
      </c>
      <c r="M55" s="400">
        <v>79</v>
      </c>
      <c r="N55" s="400">
        <v>60</v>
      </c>
      <c r="O55" s="400">
        <v>12</v>
      </c>
      <c r="P55" s="400">
        <v>0</v>
      </c>
      <c r="Q55" s="400">
        <f>SUM(E55:P55)</f>
        <v>722</v>
      </c>
      <c r="R55" s="548"/>
      <c r="S55" s="534"/>
    </row>
    <row r="56" spans="2:24" ht="42" customHeight="1" thickBot="1" x14ac:dyDescent="0.4">
      <c r="B56" s="1262"/>
      <c r="C56" s="529" t="s">
        <v>17</v>
      </c>
      <c r="D56" s="502"/>
      <c r="E56" s="402">
        <v>99</v>
      </c>
      <c r="F56" s="402">
        <v>69</v>
      </c>
      <c r="G56" s="402">
        <v>48</v>
      </c>
      <c r="H56" s="402">
        <v>63</v>
      </c>
      <c r="I56" s="402">
        <v>64</v>
      </c>
      <c r="J56" s="402">
        <v>65</v>
      </c>
      <c r="K56" s="402">
        <v>80</v>
      </c>
      <c r="L56" s="402">
        <v>64</v>
      </c>
      <c r="M56" s="402">
        <v>50</v>
      </c>
      <c r="N56" s="402">
        <v>48</v>
      </c>
      <c r="O56" s="402">
        <v>41</v>
      </c>
      <c r="P56" s="402">
        <v>11</v>
      </c>
      <c r="Q56" s="402">
        <f>SUM(E56:P56)</f>
        <v>702</v>
      </c>
      <c r="R56" s="549"/>
      <c r="S56" s="534"/>
    </row>
    <row r="57" spans="2:24" ht="42" customHeight="1" thickBot="1" x14ac:dyDescent="0.4">
      <c r="B57" s="403"/>
      <c r="C57" s="395"/>
      <c r="D57" s="500"/>
      <c r="E57" s="398"/>
      <c r="F57" s="398"/>
      <c r="G57" s="398"/>
      <c r="H57" s="398"/>
      <c r="I57" s="398"/>
      <c r="J57" s="398"/>
      <c r="K57" s="398"/>
      <c r="L57" s="398"/>
      <c r="M57" s="398"/>
      <c r="N57" s="398"/>
      <c r="O57" s="398"/>
      <c r="P57" s="398"/>
      <c r="Q57" s="398"/>
      <c r="R57" s="398"/>
      <c r="S57" s="534"/>
    </row>
    <row r="58" spans="2:24" ht="42" customHeight="1" x14ac:dyDescent="0.35">
      <c r="B58" s="1261" t="s">
        <v>3</v>
      </c>
      <c r="C58" s="528" t="s">
        <v>16</v>
      </c>
      <c r="D58" s="501"/>
      <c r="E58" s="400">
        <v>52</v>
      </c>
      <c r="F58" s="400">
        <v>83</v>
      </c>
      <c r="G58" s="400">
        <v>95</v>
      </c>
      <c r="H58" s="400">
        <v>88</v>
      </c>
      <c r="I58" s="400">
        <v>104</v>
      </c>
      <c r="J58" s="400">
        <v>93</v>
      </c>
      <c r="K58" s="400">
        <v>74</v>
      </c>
      <c r="L58" s="400">
        <v>76</v>
      </c>
      <c r="M58" s="400">
        <v>126</v>
      </c>
      <c r="N58" s="400">
        <v>108</v>
      </c>
      <c r="O58" s="400">
        <v>135</v>
      </c>
      <c r="P58" s="400">
        <v>106</v>
      </c>
      <c r="Q58" s="400">
        <f>SUM(E58:P58)</f>
        <v>1140</v>
      </c>
      <c r="R58" s="548"/>
      <c r="S58" s="534"/>
    </row>
    <row r="59" spans="2:24" ht="42" customHeight="1" thickBot="1" x14ac:dyDescent="0.4">
      <c r="B59" s="1262"/>
      <c r="C59" s="529" t="s">
        <v>17</v>
      </c>
      <c r="D59" s="502"/>
      <c r="E59" s="402">
        <v>70</v>
      </c>
      <c r="F59" s="402">
        <v>79</v>
      </c>
      <c r="G59" s="402">
        <v>71</v>
      </c>
      <c r="H59" s="402">
        <v>78</v>
      </c>
      <c r="I59" s="402">
        <v>104</v>
      </c>
      <c r="J59" s="402">
        <v>76</v>
      </c>
      <c r="K59" s="402">
        <v>103</v>
      </c>
      <c r="L59" s="402">
        <v>93</v>
      </c>
      <c r="M59" s="402">
        <v>118</v>
      </c>
      <c r="N59" s="402">
        <v>115</v>
      </c>
      <c r="O59" s="402">
        <v>149</v>
      </c>
      <c r="P59" s="402">
        <v>59</v>
      </c>
      <c r="Q59" s="402">
        <f>SUM(E59:P59)</f>
        <v>1115</v>
      </c>
      <c r="R59" s="549"/>
      <c r="S59" s="534"/>
    </row>
    <row r="60" spans="2:24" ht="42" customHeight="1" thickBot="1" x14ac:dyDescent="0.4">
      <c r="B60" s="403"/>
      <c r="C60" s="395"/>
      <c r="D60" s="504"/>
      <c r="E60" s="408"/>
      <c r="F60" s="408"/>
      <c r="G60" s="408"/>
      <c r="H60" s="408"/>
      <c r="I60" s="408"/>
      <c r="J60" s="408"/>
      <c r="K60" s="408"/>
      <c r="L60" s="408"/>
      <c r="M60" s="408"/>
      <c r="N60" s="408"/>
      <c r="O60" s="408"/>
      <c r="P60" s="408"/>
      <c r="Q60" s="408"/>
      <c r="R60" s="408"/>
      <c r="S60" s="534"/>
      <c r="X60" s="534"/>
    </row>
    <row r="61" spans="2:24" ht="42" customHeight="1" x14ac:dyDescent="0.35">
      <c r="B61" s="1261" t="s">
        <v>4</v>
      </c>
      <c r="C61" s="528" t="s">
        <v>16</v>
      </c>
      <c r="D61" s="501"/>
      <c r="E61" s="400">
        <v>133</v>
      </c>
      <c r="F61" s="400">
        <v>188</v>
      </c>
      <c r="G61" s="400">
        <v>201</v>
      </c>
      <c r="H61" s="400">
        <v>258</v>
      </c>
      <c r="I61" s="400">
        <v>336</v>
      </c>
      <c r="J61" s="400">
        <v>282</v>
      </c>
      <c r="K61" s="400">
        <v>182</v>
      </c>
      <c r="L61" s="400">
        <v>148</v>
      </c>
      <c r="M61" s="400">
        <v>168</v>
      </c>
      <c r="N61" s="400">
        <v>318</v>
      </c>
      <c r="O61" s="400">
        <v>396</v>
      </c>
      <c r="P61" s="400">
        <v>252</v>
      </c>
      <c r="Q61" s="400">
        <f>SUM(E61:P61)</f>
        <v>2862</v>
      </c>
      <c r="R61" s="548"/>
      <c r="S61" s="534"/>
      <c r="X61" s="534"/>
    </row>
    <row r="62" spans="2:24" ht="42" customHeight="1" thickBot="1" x14ac:dyDescent="0.4">
      <c r="B62" s="1262"/>
      <c r="C62" s="529" t="s">
        <v>17</v>
      </c>
      <c r="D62" s="502"/>
      <c r="E62" s="402">
        <v>192</v>
      </c>
      <c r="F62" s="402">
        <v>176</v>
      </c>
      <c r="G62" s="402">
        <v>117</v>
      </c>
      <c r="H62" s="402">
        <v>141</v>
      </c>
      <c r="I62" s="402">
        <v>181</v>
      </c>
      <c r="J62" s="402">
        <v>204</v>
      </c>
      <c r="K62" s="402">
        <v>265</v>
      </c>
      <c r="L62" s="402">
        <v>231</v>
      </c>
      <c r="M62" s="402">
        <v>242</v>
      </c>
      <c r="N62" s="402">
        <v>295</v>
      </c>
      <c r="O62" s="402">
        <v>282</v>
      </c>
      <c r="P62" s="402">
        <v>314</v>
      </c>
      <c r="Q62" s="402">
        <f>SUM(E62:P62)</f>
        <v>2640</v>
      </c>
      <c r="R62" s="549"/>
      <c r="S62" s="534"/>
      <c r="X62" s="534"/>
    </row>
    <row r="63" spans="2:24" ht="42" customHeight="1" thickBot="1" x14ac:dyDescent="0.4">
      <c r="B63" s="403"/>
      <c r="C63" s="395"/>
      <c r="D63" s="496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534"/>
      <c r="X63" s="534"/>
    </row>
    <row r="64" spans="2:24" ht="42" customHeight="1" x14ac:dyDescent="0.4">
      <c r="B64" s="1265" t="s">
        <v>6</v>
      </c>
      <c r="C64" s="530" t="s">
        <v>16</v>
      </c>
      <c r="D64" s="498"/>
      <c r="E64" s="389">
        <f t="shared" ref="E64:Q65" si="4">E52+E55+E58+E61</f>
        <v>512</v>
      </c>
      <c r="F64" s="389">
        <f t="shared" si="4"/>
        <v>686</v>
      </c>
      <c r="G64" s="389">
        <f t="shared" si="4"/>
        <v>600</v>
      </c>
      <c r="H64" s="389">
        <f t="shared" si="4"/>
        <v>652</v>
      </c>
      <c r="I64" s="389">
        <f t="shared" si="4"/>
        <v>676</v>
      </c>
      <c r="J64" s="389">
        <f t="shared" si="4"/>
        <v>680</v>
      </c>
      <c r="K64" s="389">
        <f t="shared" si="4"/>
        <v>580</v>
      </c>
      <c r="L64" s="389">
        <f t="shared" si="4"/>
        <v>502</v>
      </c>
      <c r="M64" s="389">
        <f t="shared" si="4"/>
        <v>601</v>
      </c>
      <c r="N64" s="389">
        <f t="shared" si="4"/>
        <v>746</v>
      </c>
      <c r="O64" s="389">
        <f t="shared" si="4"/>
        <v>869</v>
      </c>
      <c r="P64" s="389">
        <f t="shared" si="4"/>
        <v>608</v>
      </c>
      <c r="Q64" s="389">
        <f t="shared" si="4"/>
        <v>7712</v>
      </c>
      <c r="R64" s="546"/>
      <c r="S64" s="550"/>
      <c r="X64" s="534"/>
    </row>
    <row r="65" spans="2:19" ht="42" customHeight="1" thickBot="1" x14ac:dyDescent="0.45">
      <c r="B65" s="1266"/>
      <c r="C65" s="531" t="s">
        <v>17</v>
      </c>
      <c r="D65" s="499"/>
      <c r="E65" s="392">
        <f t="shared" si="4"/>
        <v>583</v>
      </c>
      <c r="F65" s="392">
        <f t="shared" si="4"/>
        <v>605</v>
      </c>
      <c r="G65" s="392">
        <f t="shared" si="4"/>
        <v>474</v>
      </c>
      <c r="H65" s="392">
        <f t="shared" si="4"/>
        <v>521</v>
      </c>
      <c r="I65" s="392">
        <f t="shared" si="4"/>
        <v>583</v>
      </c>
      <c r="J65" s="392">
        <f t="shared" si="4"/>
        <v>538</v>
      </c>
      <c r="K65" s="392">
        <f t="shared" si="4"/>
        <v>735</v>
      </c>
      <c r="L65" s="392">
        <f t="shared" si="4"/>
        <v>638</v>
      </c>
      <c r="M65" s="392">
        <f t="shared" si="4"/>
        <v>644</v>
      </c>
      <c r="N65" s="392">
        <f t="shared" si="4"/>
        <v>728</v>
      </c>
      <c r="O65" s="392">
        <f t="shared" si="4"/>
        <v>805</v>
      </c>
      <c r="P65" s="392">
        <f t="shared" si="4"/>
        <v>645</v>
      </c>
      <c r="Q65" s="392">
        <f t="shared" si="4"/>
        <v>7499</v>
      </c>
      <c r="R65" s="547"/>
      <c r="S65" s="550"/>
    </row>
    <row r="66" spans="2:19" ht="42" customHeight="1" thickBot="1" x14ac:dyDescent="0.3">
      <c r="C66" s="395"/>
      <c r="D66" s="507"/>
      <c r="E66" s="414"/>
      <c r="F66" s="414"/>
      <c r="G66" s="414"/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534"/>
    </row>
    <row r="67" spans="2:19" ht="42" customHeight="1" thickBot="1" x14ac:dyDescent="0.25">
      <c r="B67" s="1271" t="s">
        <v>29</v>
      </c>
      <c r="C67" s="1272"/>
      <c r="D67" s="1272"/>
      <c r="E67" s="1272"/>
      <c r="F67" s="1272"/>
      <c r="G67" s="1272"/>
      <c r="H67" s="1272"/>
      <c r="I67" s="1272"/>
      <c r="J67" s="1272"/>
      <c r="K67" s="1272"/>
      <c r="L67" s="1272"/>
      <c r="M67" s="1272"/>
      <c r="N67" s="1272"/>
      <c r="O67" s="1272"/>
      <c r="P67" s="1272"/>
      <c r="Q67" s="1272"/>
      <c r="R67" s="1273"/>
      <c r="S67" s="534"/>
    </row>
    <row r="68" spans="2:19" ht="42" customHeight="1" thickBot="1" x14ac:dyDescent="0.3">
      <c r="B68" s="361"/>
      <c r="D68" s="507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  <c r="S68" s="534"/>
    </row>
    <row r="69" spans="2:19" ht="42" customHeight="1" x14ac:dyDescent="0.35">
      <c r="B69" s="1261" t="s">
        <v>0</v>
      </c>
      <c r="C69" s="528" t="s">
        <v>16</v>
      </c>
      <c r="D69" s="501"/>
      <c r="E69" s="400">
        <v>94</v>
      </c>
      <c r="F69" s="400">
        <v>108</v>
      </c>
      <c r="G69" s="400">
        <v>68</v>
      </c>
      <c r="H69" s="400">
        <v>56</v>
      </c>
      <c r="I69" s="400">
        <v>20</v>
      </c>
      <c r="J69" s="400">
        <v>58</v>
      </c>
      <c r="K69" s="400">
        <v>24</v>
      </c>
      <c r="L69" s="400">
        <v>68</v>
      </c>
      <c r="M69" s="400">
        <v>62</v>
      </c>
      <c r="N69" s="400">
        <v>44</v>
      </c>
      <c r="O69" s="400">
        <v>34</v>
      </c>
      <c r="P69" s="400">
        <v>46</v>
      </c>
      <c r="Q69" s="400">
        <f>SUM(E69:P69)</f>
        <v>682</v>
      </c>
      <c r="R69" s="548"/>
      <c r="S69" s="534"/>
    </row>
    <row r="70" spans="2:19" ht="42" customHeight="1" thickBot="1" x14ac:dyDescent="0.4">
      <c r="B70" s="1262"/>
      <c r="C70" s="529" t="s">
        <v>17</v>
      </c>
      <c r="D70" s="502"/>
      <c r="E70" s="402">
        <v>100</v>
      </c>
      <c r="F70" s="402">
        <v>92</v>
      </c>
      <c r="G70" s="402">
        <v>82</v>
      </c>
      <c r="H70" s="402">
        <v>28</v>
      </c>
      <c r="I70" s="402">
        <v>34</v>
      </c>
      <c r="J70" s="402">
        <v>77</v>
      </c>
      <c r="K70" s="402">
        <v>36</v>
      </c>
      <c r="L70" s="402">
        <v>65</v>
      </c>
      <c r="M70" s="402">
        <v>67</v>
      </c>
      <c r="N70" s="402">
        <v>50</v>
      </c>
      <c r="O70" s="402">
        <v>35</v>
      </c>
      <c r="P70" s="402">
        <v>43</v>
      </c>
      <c r="Q70" s="402">
        <f>SUM(E70:P70)</f>
        <v>709</v>
      </c>
      <c r="R70" s="549"/>
      <c r="S70" s="534"/>
    </row>
    <row r="71" spans="2:19" ht="42" customHeight="1" thickBot="1" x14ac:dyDescent="0.4">
      <c r="B71" s="403"/>
      <c r="C71" s="395"/>
      <c r="D71" s="496"/>
      <c r="E71" s="383"/>
      <c r="F71" s="383"/>
      <c r="G71" s="383"/>
      <c r="H71" s="383"/>
      <c r="I71" s="383"/>
      <c r="J71" s="383"/>
      <c r="K71" s="383"/>
      <c r="L71" s="383"/>
      <c r="M71" s="383"/>
      <c r="N71" s="383"/>
      <c r="O71" s="383"/>
      <c r="P71" s="383"/>
      <c r="Q71" s="383"/>
      <c r="R71" s="383"/>
      <c r="S71" s="534"/>
    </row>
    <row r="72" spans="2:19" ht="42" customHeight="1" x14ac:dyDescent="0.35">
      <c r="B72" s="1261" t="s">
        <v>1</v>
      </c>
      <c r="C72" s="528" t="s">
        <v>16</v>
      </c>
      <c r="D72" s="501"/>
      <c r="E72" s="400">
        <v>0</v>
      </c>
      <c r="F72" s="400">
        <v>0</v>
      </c>
      <c r="G72" s="400">
        <v>0</v>
      </c>
      <c r="H72" s="400">
        <v>0</v>
      </c>
      <c r="I72" s="400">
        <v>0</v>
      </c>
      <c r="J72" s="400">
        <v>0</v>
      </c>
      <c r="K72" s="400">
        <v>0</v>
      </c>
      <c r="L72" s="400">
        <v>0</v>
      </c>
      <c r="M72" s="400">
        <v>0</v>
      </c>
      <c r="N72" s="400">
        <v>0</v>
      </c>
      <c r="O72" s="400">
        <v>0</v>
      </c>
      <c r="P72" s="400">
        <v>0</v>
      </c>
      <c r="Q72" s="400">
        <f>SUM(E72:P72)</f>
        <v>0</v>
      </c>
      <c r="R72" s="548"/>
      <c r="S72" s="534"/>
    </row>
    <row r="73" spans="2:19" ht="42" customHeight="1" thickBot="1" x14ac:dyDescent="0.4">
      <c r="B73" s="1262"/>
      <c r="C73" s="529" t="s">
        <v>17</v>
      </c>
      <c r="D73" s="502"/>
      <c r="E73" s="402">
        <v>0</v>
      </c>
      <c r="F73" s="402">
        <v>0</v>
      </c>
      <c r="G73" s="402">
        <v>0</v>
      </c>
      <c r="H73" s="402">
        <v>0</v>
      </c>
      <c r="I73" s="402">
        <v>0</v>
      </c>
      <c r="J73" s="402">
        <v>0</v>
      </c>
      <c r="K73" s="402">
        <v>0</v>
      </c>
      <c r="L73" s="402">
        <v>0</v>
      </c>
      <c r="M73" s="402">
        <v>0</v>
      </c>
      <c r="N73" s="402">
        <v>0</v>
      </c>
      <c r="O73" s="402">
        <v>0</v>
      </c>
      <c r="P73" s="402">
        <v>0</v>
      </c>
      <c r="Q73" s="402">
        <f>SUM(E73:P73)</f>
        <v>0</v>
      </c>
      <c r="R73" s="549"/>
      <c r="S73" s="534"/>
    </row>
    <row r="74" spans="2:19" ht="42" customHeight="1" thickBot="1" x14ac:dyDescent="0.4">
      <c r="B74" s="403"/>
      <c r="C74" s="395"/>
      <c r="D74" s="496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  <c r="S74" s="534"/>
    </row>
    <row r="75" spans="2:19" ht="42" customHeight="1" x14ac:dyDescent="0.35">
      <c r="B75" s="1261" t="s">
        <v>3</v>
      </c>
      <c r="C75" s="528" t="s">
        <v>16</v>
      </c>
      <c r="D75" s="501"/>
      <c r="E75" s="400">
        <v>9</v>
      </c>
      <c r="F75" s="400">
        <v>7</v>
      </c>
      <c r="G75" s="400">
        <v>14</v>
      </c>
      <c r="H75" s="400">
        <v>10</v>
      </c>
      <c r="I75" s="400">
        <v>21</v>
      </c>
      <c r="J75" s="400">
        <v>12</v>
      </c>
      <c r="K75" s="400">
        <v>7</v>
      </c>
      <c r="L75" s="400">
        <v>5</v>
      </c>
      <c r="M75" s="400">
        <v>16</v>
      </c>
      <c r="N75" s="400">
        <v>24</v>
      </c>
      <c r="O75" s="400">
        <v>24</v>
      </c>
      <c r="P75" s="400">
        <v>29</v>
      </c>
      <c r="Q75" s="400">
        <f>SUM(E75:P75)</f>
        <v>178</v>
      </c>
      <c r="R75" s="548"/>
      <c r="S75" s="534"/>
    </row>
    <row r="76" spans="2:19" ht="42" customHeight="1" thickBot="1" x14ac:dyDescent="0.4">
      <c r="B76" s="1262"/>
      <c r="C76" s="529" t="s">
        <v>17</v>
      </c>
      <c r="D76" s="502"/>
      <c r="E76" s="402">
        <v>7</v>
      </c>
      <c r="F76" s="402">
        <v>10</v>
      </c>
      <c r="G76" s="402">
        <v>9</v>
      </c>
      <c r="H76" s="402">
        <v>9</v>
      </c>
      <c r="I76" s="402">
        <v>17</v>
      </c>
      <c r="J76" s="402">
        <v>9</v>
      </c>
      <c r="K76" s="402">
        <v>18</v>
      </c>
      <c r="L76" s="402">
        <v>12</v>
      </c>
      <c r="M76" s="402">
        <v>13</v>
      </c>
      <c r="N76" s="402">
        <v>22</v>
      </c>
      <c r="O76" s="402">
        <v>21</v>
      </c>
      <c r="P76" s="402">
        <v>11</v>
      </c>
      <c r="Q76" s="402">
        <f>SUM(E76:P76)</f>
        <v>158</v>
      </c>
      <c r="R76" s="549"/>
      <c r="S76" s="534"/>
    </row>
    <row r="77" spans="2:19" ht="42" customHeight="1" thickBot="1" x14ac:dyDescent="0.4">
      <c r="B77" s="403"/>
      <c r="C77" s="395"/>
      <c r="D77" s="500"/>
      <c r="E77" s="398"/>
      <c r="F77" s="398"/>
      <c r="G77" s="398"/>
      <c r="H77" s="398"/>
      <c r="I77" s="398"/>
      <c r="J77" s="398"/>
      <c r="K77" s="398"/>
      <c r="L77" s="398"/>
      <c r="M77" s="398"/>
      <c r="N77" s="398"/>
      <c r="O77" s="398"/>
      <c r="P77" s="398"/>
      <c r="Q77" s="398"/>
      <c r="R77" s="398"/>
      <c r="S77" s="534"/>
    </row>
    <row r="78" spans="2:19" ht="42" customHeight="1" x14ac:dyDescent="0.35">
      <c r="B78" s="1261" t="s">
        <v>4</v>
      </c>
      <c r="C78" s="528" t="s">
        <v>16</v>
      </c>
      <c r="D78" s="501"/>
      <c r="E78" s="400">
        <v>12</v>
      </c>
      <c r="F78" s="400">
        <v>24</v>
      </c>
      <c r="G78" s="400">
        <v>36</v>
      </c>
      <c r="H78" s="400">
        <v>54</v>
      </c>
      <c r="I78" s="400">
        <v>30</v>
      </c>
      <c r="J78" s="400">
        <v>36</v>
      </c>
      <c r="K78" s="400">
        <v>18</v>
      </c>
      <c r="L78" s="400">
        <v>12</v>
      </c>
      <c r="M78" s="400">
        <v>12</v>
      </c>
      <c r="N78" s="400">
        <v>0</v>
      </c>
      <c r="O78" s="400">
        <v>24</v>
      </c>
      <c r="P78" s="400">
        <v>0</v>
      </c>
      <c r="Q78" s="400">
        <f>SUM(E78:P78)</f>
        <v>258</v>
      </c>
      <c r="R78" s="548"/>
      <c r="S78" s="534"/>
    </row>
    <row r="79" spans="2:19" ht="42" customHeight="1" thickBot="1" x14ac:dyDescent="0.4">
      <c r="B79" s="1262"/>
      <c r="C79" s="529" t="s">
        <v>17</v>
      </c>
      <c r="D79" s="502"/>
      <c r="E79" s="402">
        <v>10</v>
      </c>
      <c r="F79" s="402">
        <v>8</v>
      </c>
      <c r="G79" s="402">
        <v>13</v>
      </c>
      <c r="H79" s="402">
        <v>29</v>
      </c>
      <c r="I79" s="402">
        <v>20</v>
      </c>
      <c r="J79" s="402">
        <v>23</v>
      </c>
      <c r="K79" s="402">
        <v>38</v>
      </c>
      <c r="L79" s="402">
        <v>19</v>
      </c>
      <c r="M79" s="402">
        <v>8</v>
      </c>
      <c r="N79" s="402">
        <v>29</v>
      </c>
      <c r="O79" s="402">
        <v>43</v>
      </c>
      <c r="P79" s="402">
        <v>23</v>
      </c>
      <c r="Q79" s="402">
        <f>SUM(E79:P79)</f>
        <v>263</v>
      </c>
      <c r="R79" s="549"/>
      <c r="S79" s="534"/>
    </row>
    <row r="80" spans="2:19" ht="42" customHeight="1" thickBot="1" x14ac:dyDescent="0.4">
      <c r="B80" s="403"/>
      <c r="C80" s="395"/>
      <c r="D80" s="504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534"/>
    </row>
    <row r="81" spans="2:19" ht="42" customHeight="1" x14ac:dyDescent="0.4">
      <c r="B81" s="1265" t="s">
        <v>30</v>
      </c>
      <c r="C81" s="530" t="s">
        <v>16</v>
      </c>
      <c r="D81" s="498"/>
      <c r="E81" s="389">
        <f t="shared" ref="E81:Q82" si="5">E69+E72+E75+E78</f>
        <v>115</v>
      </c>
      <c r="F81" s="389">
        <f t="shared" si="5"/>
        <v>139</v>
      </c>
      <c r="G81" s="389">
        <f t="shared" si="5"/>
        <v>118</v>
      </c>
      <c r="H81" s="389">
        <f t="shared" si="5"/>
        <v>120</v>
      </c>
      <c r="I81" s="389">
        <f t="shared" si="5"/>
        <v>71</v>
      </c>
      <c r="J81" s="389">
        <f t="shared" si="5"/>
        <v>106</v>
      </c>
      <c r="K81" s="389">
        <f t="shared" si="5"/>
        <v>49</v>
      </c>
      <c r="L81" s="389">
        <f t="shared" si="5"/>
        <v>85</v>
      </c>
      <c r="M81" s="389">
        <f t="shared" si="5"/>
        <v>90</v>
      </c>
      <c r="N81" s="389">
        <f t="shared" si="5"/>
        <v>68</v>
      </c>
      <c r="O81" s="389">
        <f t="shared" si="5"/>
        <v>82</v>
      </c>
      <c r="P81" s="389">
        <f t="shared" si="5"/>
        <v>75</v>
      </c>
      <c r="Q81" s="389">
        <f t="shared" si="5"/>
        <v>1118</v>
      </c>
      <c r="R81" s="546"/>
      <c r="S81" s="550"/>
    </row>
    <row r="82" spans="2:19" ht="42" customHeight="1" thickBot="1" x14ac:dyDescent="0.45">
      <c r="B82" s="1266"/>
      <c r="C82" s="531" t="s">
        <v>17</v>
      </c>
      <c r="D82" s="499"/>
      <c r="E82" s="392">
        <f t="shared" si="5"/>
        <v>117</v>
      </c>
      <c r="F82" s="392">
        <f t="shared" si="5"/>
        <v>110</v>
      </c>
      <c r="G82" s="392">
        <f t="shared" si="5"/>
        <v>104</v>
      </c>
      <c r="H82" s="392">
        <f t="shared" si="5"/>
        <v>66</v>
      </c>
      <c r="I82" s="392">
        <f t="shared" si="5"/>
        <v>71</v>
      </c>
      <c r="J82" s="392">
        <f t="shared" si="5"/>
        <v>109</v>
      </c>
      <c r="K82" s="392">
        <f t="shared" si="5"/>
        <v>92</v>
      </c>
      <c r="L82" s="392">
        <f t="shared" si="5"/>
        <v>96</v>
      </c>
      <c r="M82" s="392">
        <f t="shared" si="5"/>
        <v>88</v>
      </c>
      <c r="N82" s="392">
        <f t="shared" si="5"/>
        <v>101</v>
      </c>
      <c r="O82" s="392">
        <f t="shared" si="5"/>
        <v>99</v>
      </c>
      <c r="P82" s="392">
        <f t="shared" si="5"/>
        <v>77</v>
      </c>
      <c r="Q82" s="392">
        <f t="shared" si="5"/>
        <v>1130</v>
      </c>
      <c r="R82" s="547"/>
      <c r="S82" s="550"/>
    </row>
    <row r="83" spans="2:19" ht="30" customHeight="1" thickBot="1" x14ac:dyDescent="0.4">
      <c r="B83" s="423"/>
      <c r="C83" s="395"/>
      <c r="D83" s="506"/>
      <c r="E83" s="410"/>
      <c r="F83" s="410"/>
      <c r="G83" s="410"/>
      <c r="H83" s="410"/>
      <c r="I83" s="410"/>
      <c r="J83" s="410"/>
      <c r="K83" s="410"/>
      <c r="L83" s="410"/>
      <c r="M83" s="410"/>
      <c r="N83" s="410"/>
      <c r="O83" s="410"/>
      <c r="P83" s="410"/>
      <c r="Q83" s="410"/>
      <c r="R83" s="410"/>
      <c r="S83" s="534"/>
    </row>
    <row r="84" spans="2:19" ht="42" customHeight="1" x14ac:dyDescent="0.4">
      <c r="B84" s="1265" t="s">
        <v>31</v>
      </c>
      <c r="C84" s="530" t="s">
        <v>16</v>
      </c>
      <c r="D84" s="498"/>
      <c r="E84" s="389">
        <f t="shared" ref="E84:Q85" si="6">E64+E81</f>
        <v>627</v>
      </c>
      <c r="F84" s="389">
        <f t="shared" si="6"/>
        <v>825</v>
      </c>
      <c r="G84" s="389">
        <f t="shared" si="6"/>
        <v>718</v>
      </c>
      <c r="H84" s="389">
        <f t="shared" si="6"/>
        <v>772</v>
      </c>
      <c r="I84" s="389">
        <f t="shared" si="6"/>
        <v>747</v>
      </c>
      <c r="J84" s="389">
        <f t="shared" si="6"/>
        <v>786</v>
      </c>
      <c r="K84" s="389">
        <f t="shared" si="6"/>
        <v>629</v>
      </c>
      <c r="L84" s="389">
        <f t="shared" si="6"/>
        <v>587</v>
      </c>
      <c r="M84" s="389">
        <f t="shared" si="6"/>
        <v>691</v>
      </c>
      <c r="N84" s="389">
        <f t="shared" si="6"/>
        <v>814</v>
      </c>
      <c r="O84" s="389">
        <f t="shared" si="6"/>
        <v>951</v>
      </c>
      <c r="P84" s="389">
        <f t="shared" si="6"/>
        <v>683</v>
      </c>
      <c r="Q84" s="389">
        <f t="shared" si="6"/>
        <v>8830</v>
      </c>
      <c r="R84" s="546"/>
      <c r="S84" s="534"/>
    </row>
    <row r="85" spans="2:19" ht="42" customHeight="1" thickBot="1" x14ac:dyDescent="0.45">
      <c r="B85" s="1266"/>
      <c r="C85" s="531" t="s">
        <v>17</v>
      </c>
      <c r="D85" s="499"/>
      <c r="E85" s="392">
        <f t="shared" si="6"/>
        <v>700</v>
      </c>
      <c r="F85" s="392">
        <f t="shared" si="6"/>
        <v>715</v>
      </c>
      <c r="G85" s="392">
        <f t="shared" si="6"/>
        <v>578</v>
      </c>
      <c r="H85" s="392">
        <f t="shared" si="6"/>
        <v>587</v>
      </c>
      <c r="I85" s="392">
        <f t="shared" si="6"/>
        <v>654</v>
      </c>
      <c r="J85" s="392">
        <f t="shared" si="6"/>
        <v>647</v>
      </c>
      <c r="K85" s="392">
        <f t="shared" si="6"/>
        <v>827</v>
      </c>
      <c r="L85" s="392">
        <f t="shared" si="6"/>
        <v>734</v>
      </c>
      <c r="M85" s="392">
        <f t="shared" si="6"/>
        <v>732</v>
      </c>
      <c r="N85" s="392">
        <f t="shared" si="6"/>
        <v>829</v>
      </c>
      <c r="O85" s="392">
        <f t="shared" si="6"/>
        <v>904</v>
      </c>
      <c r="P85" s="392">
        <f t="shared" si="6"/>
        <v>722</v>
      </c>
      <c r="Q85" s="392">
        <f t="shared" si="6"/>
        <v>8629</v>
      </c>
      <c r="R85" s="547"/>
      <c r="S85" s="534"/>
    </row>
    <row r="86" spans="2:19" ht="15.75" x14ac:dyDescent="0.25">
      <c r="D86" s="507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534"/>
    </row>
    <row r="87" spans="2:19" ht="16.5" thickBot="1" x14ac:dyDescent="0.3">
      <c r="D87" s="507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534"/>
    </row>
    <row r="88" spans="2:19" ht="42" customHeight="1" thickBot="1" x14ac:dyDescent="0.45">
      <c r="B88" s="1268" t="s">
        <v>32</v>
      </c>
      <c r="C88" s="1269"/>
      <c r="D88" s="1269"/>
      <c r="E88" s="1269"/>
      <c r="F88" s="1269"/>
      <c r="G88" s="1269"/>
      <c r="H88" s="1269"/>
      <c r="I88" s="1269"/>
      <c r="J88" s="1269"/>
      <c r="K88" s="1269"/>
      <c r="L88" s="1269"/>
      <c r="M88" s="1269"/>
      <c r="N88" s="1269"/>
      <c r="O88" s="1269"/>
      <c r="P88" s="1269"/>
      <c r="Q88" s="1269"/>
      <c r="R88" s="1270"/>
      <c r="S88" s="534"/>
    </row>
    <row r="89" spans="2:19" ht="12.75" customHeight="1" thickBot="1" x14ac:dyDescent="0.3">
      <c r="B89" s="395"/>
      <c r="C89" s="395"/>
      <c r="D89" s="507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  <c r="S89" s="534"/>
    </row>
    <row r="90" spans="2:19" ht="42" customHeight="1" thickBot="1" x14ac:dyDescent="0.45">
      <c r="B90" s="424"/>
      <c r="C90" s="425"/>
      <c r="D90" s="492"/>
      <c r="E90" s="538" t="s">
        <v>196</v>
      </c>
      <c r="F90" s="538" t="s">
        <v>197</v>
      </c>
      <c r="G90" s="538" t="s">
        <v>198</v>
      </c>
      <c r="H90" s="538" t="s">
        <v>199</v>
      </c>
      <c r="I90" s="538" t="s">
        <v>200</v>
      </c>
      <c r="J90" s="538" t="s">
        <v>201</v>
      </c>
      <c r="K90" s="538" t="s">
        <v>202</v>
      </c>
      <c r="L90" s="538" t="s">
        <v>203</v>
      </c>
      <c r="M90" s="538" t="s">
        <v>204</v>
      </c>
      <c r="N90" s="538" t="s">
        <v>205</v>
      </c>
      <c r="O90" s="538" t="s">
        <v>206</v>
      </c>
      <c r="P90" s="538" t="s">
        <v>207</v>
      </c>
      <c r="Q90" s="538" t="s">
        <v>54</v>
      </c>
      <c r="R90" s="542"/>
      <c r="S90" s="534"/>
    </row>
    <row r="91" spans="2:19" ht="30.75" customHeight="1" thickBot="1" x14ac:dyDescent="0.4">
      <c r="B91" s="426" t="s">
        <v>33</v>
      </c>
      <c r="D91" s="509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1"/>
      <c r="P91" s="421"/>
      <c r="Q91" s="421"/>
      <c r="R91" s="421"/>
      <c r="S91" s="534"/>
    </row>
    <row r="92" spans="2:19" ht="42" customHeight="1" x14ac:dyDescent="0.35">
      <c r="B92" s="1274" t="s">
        <v>208</v>
      </c>
      <c r="C92" s="528" t="s">
        <v>16</v>
      </c>
      <c r="D92" s="501"/>
      <c r="E92" s="400">
        <v>59</v>
      </c>
      <c r="F92" s="400">
        <v>82</v>
      </c>
      <c r="G92" s="400">
        <v>78</v>
      </c>
      <c r="H92" s="400">
        <v>0</v>
      </c>
      <c r="I92" s="400">
        <v>0</v>
      </c>
      <c r="J92" s="400">
        <v>2</v>
      </c>
      <c r="K92" s="400">
        <v>207</v>
      </c>
      <c r="L92" s="400">
        <v>152</v>
      </c>
      <c r="M92" s="400">
        <v>232</v>
      </c>
      <c r="N92" s="400">
        <v>212</v>
      </c>
      <c r="O92" s="400">
        <v>110</v>
      </c>
      <c r="P92" s="400">
        <v>239</v>
      </c>
      <c r="Q92" s="400">
        <f>SUM(E92:P92)</f>
        <v>1373</v>
      </c>
      <c r="R92" s="548"/>
      <c r="S92" s="534"/>
    </row>
    <row r="93" spans="2:19" ht="42" customHeight="1" thickBot="1" x14ac:dyDescent="0.4">
      <c r="B93" s="1275"/>
      <c r="C93" s="529" t="s">
        <v>17</v>
      </c>
      <c r="D93" s="502"/>
      <c r="E93" s="402">
        <v>42</v>
      </c>
      <c r="F93" s="402">
        <v>69</v>
      </c>
      <c r="G93" s="402">
        <v>34</v>
      </c>
      <c r="H93" s="402">
        <v>18</v>
      </c>
      <c r="I93" s="402">
        <v>24</v>
      </c>
      <c r="J93" s="402">
        <v>18</v>
      </c>
      <c r="K93" s="402">
        <v>126</v>
      </c>
      <c r="L93" s="402">
        <v>237</v>
      </c>
      <c r="M93" s="402">
        <v>243</v>
      </c>
      <c r="N93" s="402">
        <v>212</v>
      </c>
      <c r="O93" s="402">
        <v>113</v>
      </c>
      <c r="P93" s="402">
        <v>239</v>
      </c>
      <c r="Q93" s="402">
        <f>SUM(E93:P93)</f>
        <v>1375</v>
      </c>
      <c r="R93" s="549"/>
      <c r="S93" s="534"/>
    </row>
    <row r="94" spans="2:19" ht="42" customHeight="1" thickBot="1" x14ac:dyDescent="0.4">
      <c r="B94" s="427"/>
      <c r="C94" s="395"/>
      <c r="D94" s="500"/>
      <c r="E94" s="398"/>
      <c r="F94" s="398"/>
      <c r="G94" s="398"/>
      <c r="H94" s="398"/>
      <c r="I94" s="398"/>
      <c r="J94" s="398"/>
      <c r="K94" s="398"/>
      <c r="L94" s="398"/>
      <c r="M94" s="398"/>
      <c r="N94" s="398"/>
      <c r="O94" s="398"/>
      <c r="P94" s="398"/>
      <c r="Q94" s="398"/>
      <c r="R94" s="398"/>
      <c r="S94" s="534"/>
    </row>
    <row r="95" spans="2:19" ht="42" customHeight="1" x14ac:dyDescent="0.35">
      <c r="B95" s="1274" t="s">
        <v>209</v>
      </c>
      <c r="C95" s="528" t="s">
        <v>16</v>
      </c>
      <c r="D95" s="501"/>
      <c r="E95" s="400">
        <v>0</v>
      </c>
      <c r="F95" s="400">
        <v>0</v>
      </c>
      <c r="G95" s="400">
        <v>0</v>
      </c>
      <c r="H95" s="400">
        <v>0</v>
      </c>
      <c r="I95" s="400">
        <v>0</v>
      </c>
      <c r="J95" s="400">
        <v>0</v>
      </c>
      <c r="K95" s="400">
        <v>0</v>
      </c>
      <c r="L95" s="400">
        <v>0</v>
      </c>
      <c r="M95" s="400">
        <v>0</v>
      </c>
      <c r="N95" s="400">
        <v>0</v>
      </c>
      <c r="O95" s="400">
        <v>0</v>
      </c>
      <c r="P95" s="400">
        <v>0</v>
      </c>
      <c r="Q95" s="400">
        <f>SUM(E95:P95)</f>
        <v>0</v>
      </c>
      <c r="R95" s="548"/>
      <c r="S95" s="534"/>
    </row>
    <row r="96" spans="2:19" ht="42" customHeight="1" thickBot="1" x14ac:dyDescent="0.4">
      <c r="B96" s="1275"/>
      <c r="C96" s="529" t="s">
        <v>17</v>
      </c>
      <c r="D96" s="502"/>
      <c r="E96" s="402">
        <v>0</v>
      </c>
      <c r="F96" s="402">
        <v>0</v>
      </c>
      <c r="G96" s="402">
        <v>0</v>
      </c>
      <c r="H96" s="402">
        <v>0</v>
      </c>
      <c r="I96" s="402">
        <v>0</v>
      </c>
      <c r="J96" s="402">
        <v>0</v>
      </c>
      <c r="K96" s="402">
        <v>0</v>
      </c>
      <c r="L96" s="402">
        <v>0</v>
      </c>
      <c r="M96" s="402">
        <v>0</v>
      </c>
      <c r="N96" s="402">
        <v>0</v>
      </c>
      <c r="O96" s="402">
        <v>0</v>
      </c>
      <c r="P96" s="402">
        <v>0</v>
      </c>
      <c r="Q96" s="402">
        <f>SUM(E96:P96)</f>
        <v>0</v>
      </c>
      <c r="R96" s="549"/>
      <c r="S96" s="534"/>
    </row>
    <row r="97" spans="2:19" ht="42" customHeight="1" thickBot="1" x14ac:dyDescent="0.4">
      <c r="B97" s="551" t="s">
        <v>211</v>
      </c>
      <c r="C97" s="382"/>
      <c r="D97" s="383"/>
      <c r="E97" s="383"/>
      <c r="F97" s="383"/>
      <c r="G97" s="383"/>
      <c r="H97" s="383"/>
      <c r="I97" s="383"/>
      <c r="J97" s="383"/>
      <c r="K97" s="383"/>
      <c r="L97" s="383"/>
      <c r="M97" s="383"/>
      <c r="N97" s="383"/>
      <c r="O97" s="383"/>
      <c r="P97" s="383"/>
      <c r="Q97" s="383"/>
      <c r="R97" s="383"/>
      <c r="S97" s="534"/>
    </row>
    <row r="98" spans="2:19" ht="42" customHeight="1" x14ac:dyDescent="0.35">
      <c r="B98" s="1274" t="s">
        <v>210</v>
      </c>
      <c r="C98" s="528" t="s">
        <v>16</v>
      </c>
      <c r="D98" s="501"/>
      <c r="E98" s="400">
        <v>0</v>
      </c>
      <c r="F98" s="400">
        <v>0</v>
      </c>
      <c r="G98" s="400">
        <v>0</v>
      </c>
      <c r="H98" s="400">
        <v>0</v>
      </c>
      <c r="I98" s="400">
        <v>0</v>
      </c>
      <c r="J98" s="400">
        <v>0</v>
      </c>
      <c r="K98" s="400">
        <v>0</v>
      </c>
      <c r="L98" s="400">
        <v>0</v>
      </c>
      <c r="M98" s="400">
        <v>0</v>
      </c>
      <c r="N98" s="400">
        <v>648</v>
      </c>
      <c r="O98" s="400">
        <v>910</v>
      </c>
      <c r="P98" s="400">
        <v>599</v>
      </c>
      <c r="Q98" s="400">
        <f>SUM(E98:P98)</f>
        <v>2157</v>
      </c>
      <c r="R98" s="548"/>
      <c r="S98" s="534"/>
    </row>
    <row r="99" spans="2:19" ht="42" customHeight="1" thickBot="1" x14ac:dyDescent="0.4">
      <c r="B99" s="1275"/>
      <c r="C99" s="529" t="s">
        <v>17</v>
      </c>
      <c r="D99" s="502"/>
      <c r="E99" s="402">
        <v>0</v>
      </c>
      <c r="F99" s="402">
        <v>0</v>
      </c>
      <c r="G99" s="402">
        <v>0</v>
      </c>
      <c r="H99" s="402">
        <v>0</v>
      </c>
      <c r="I99" s="402">
        <v>0</v>
      </c>
      <c r="J99" s="402">
        <v>0</v>
      </c>
      <c r="K99" s="402">
        <v>0</v>
      </c>
      <c r="L99" s="402">
        <v>0</v>
      </c>
      <c r="M99" s="402">
        <v>0</v>
      </c>
      <c r="N99" s="402">
        <v>527</v>
      </c>
      <c r="O99" s="402">
        <v>876</v>
      </c>
      <c r="P99" s="402">
        <v>756</v>
      </c>
      <c r="Q99" s="402">
        <f>SUM(E99:P99)</f>
        <v>2159</v>
      </c>
      <c r="R99" s="549"/>
      <c r="S99" s="534"/>
    </row>
    <row r="100" spans="2:19" ht="42" customHeight="1" thickBot="1" x14ac:dyDescent="0.45">
      <c r="B100" s="381"/>
      <c r="C100" s="382"/>
      <c r="D100" s="496"/>
      <c r="E100" s="383"/>
      <c r="F100" s="383"/>
      <c r="G100" s="383"/>
      <c r="H100" s="383"/>
      <c r="I100" s="383"/>
      <c r="J100" s="383"/>
      <c r="K100" s="383"/>
      <c r="L100" s="383"/>
      <c r="M100" s="383"/>
      <c r="N100" s="552"/>
      <c r="O100" s="552"/>
      <c r="P100" s="552"/>
      <c r="Q100" s="552"/>
      <c r="R100" s="552"/>
      <c r="S100" s="534"/>
    </row>
    <row r="101" spans="2:19" ht="42" customHeight="1" x14ac:dyDescent="0.4">
      <c r="B101" s="1265" t="s">
        <v>36</v>
      </c>
      <c r="C101" s="530" t="s">
        <v>16</v>
      </c>
      <c r="D101" s="498"/>
      <c r="E101" s="389">
        <f>E92+E95+E98</f>
        <v>59</v>
      </c>
      <c r="F101" s="389">
        <f t="shared" ref="F101:Q102" si="7">F92+F95+F98</f>
        <v>82</v>
      </c>
      <c r="G101" s="389">
        <f t="shared" si="7"/>
        <v>78</v>
      </c>
      <c r="H101" s="389">
        <f t="shared" si="7"/>
        <v>0</v>
      </c>
      <c r="I101" s="389">
        <f t="shared" si="7"/>
        <v>0</v>
      </c>
      <c r="J101" s="389">
        <f t="shared" si="7"/>
        <v>2</v>
      </c>
      <c r="K101" s="389">
        <f t="shared" si="7"/>
        <v>207</v>
      </c>
      <c r="L101" s="389">
        <f t="shared" si="7"/>
        <v>152</v>
      </c>
      <c r="M101" s="389">
        <f t="shared" si="7"/>
        <v>232</v>
      </c>
      <c r="N101" s="389">
        <f t="shared" si="7"/>
        <v>860</v>
      </c>
      <c r="O101" s="389">
        <f t="shared" si="7"/>
        <v>1020</v>
      </c>
      <c r="P101" s="389">
        <f t="shared" si="7"/>
        <v>838</v>
      </c>
      <c r="Q101" s="389">
        <f t="shared" si="7"/>
        <v>3530</v>
      </c>
      <c r="R101" s="546"/>
      <c r="S101" s="550"/>
    </row>
    <row r="102" spans="2:19" ht="42" customHeight="1" thickBot="1" x14ac:dyDescent="0.45">
      <c r="B102" s="1266"/>
      <c r="C102" s="531" t="s">
        <v>17</v>
      </c>
      <c r="D102" s="499"/>
      <c r="E102" s="392">
        <f>E93+E96+E99</f>
        <v>42</v>
      </c>
      <c r="F102" s="392">
        <f t="shared" si="7"/>
        <v>69</v>
      </c>
      <c r="G102" s="392">
        <f t="shared" si="7"/>
        <v>34</v>
      </c>
      <c r="H102" s="392">
        <f t="shared" si="7"/>
        <v>18</v>
      </c>
      <c r="I102" s="392">
        <f t="shared" si="7"/>
        <v>24</v>
      </c>
      <c r="J102" s="392">
        <f t="shared" si="7"/>
        <v>18</v>
      </c>
      <c r="K102" s="392">
        <f t="shared" si="7"/>
        <v>126</v>
      </c>
      <c r="L102" s="392">
        <f t="shared" si="7"/>
        <v>237</v>
      </c>
      <c r="M102" s="392">
        <f t="shared" si="7"/>
        <v>243</v>
      </c>
      <c r="N102" s="392">
        <f t="shared" si="7"/>
        <v>739</v>
      </c>
      <c r="O102" s="392">
        <f t="shared" si="7"/>
        <v>989</v>
      </c>
      <c r="P102" s="392">
        <f t="shared" si="7"/>
        <v>995</v>
      </c>
      <c r="Q102" s="392">
        <f t="shared" si="7"/>
        <v>3534</v>
      </c>
      <c r="R102" s="547"/>
      <c r="S102" s="550"/>
    </row>
    <row r="103" spans="2:19" ht="42" customHeight="1" thickBot="1" x14ac:dyDescent="0.4">
      <c r="B103" s="428"/>
      <c r="C103" s="382"/>
      <c r="D103" s="496"/>
      <c r="E103" s="383"/>
      <c r="F103" s="383"/>
      <c r="G103" s="383"/>
      <c r="H103" s="383"/>
      <c r="I103" s="383"/>
      <c r="J103" s="383"/>
      <c r="K103" s="383"/>
      <c r="L103" s="383"/>
      <c r="M103" s="383"/>
      <c r="N103" s="383"/>
      <c r="O103" s="383"/>
      <c r="P103" s="383"/>
      <c r="Q103" s="383"/>
      <c r="R103" s="383"/>
      <c r="S103" s="534"/>
    </row>
    <row r="104" spans="2:19" ht="42" customHeight="1" thickBot="1" x14ac:dyDescent="0.4">
      <c r="B104" s="429" t="s">
        <v>40</v>
      </c>
      <c r="C104" s="430"/>
      <c r="D104" s="500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534"/>
    </row>
    <row r="105" spans="2:19" ht="42" customHeight="1" x14ac:dyDescent="0.35">
      <c r="B105" s="1274" t="s">
        <v>37</v>
      </c>
      <c r="C105" s="528" t="s">
        <v>16</v>
      </c>
      <c r="D105" s="501"/>
      <c r="E105" s="400">
        <v>1415</v>
      </c>
      <c r="F105" s="400">
        <v>1975</v>
      </c>
      <c r="G105" s="400">
        <v>1729</v>
      </c>
      <c r="H105" s="400">
        <v>1468</v>
      </c>
      <c r="I105" s="400">
        <v>1450</v>
      </c>
      <c r="J105" s="400">
        <v>1682</v>
      </c>
      <c r="K105" s="400">
        <v>1672</v>
      </c>
      <c r="L105" s="400">
        <v>1373</v>
      </c>
      <c r="M105" s="400">
        <v>1448</v>
      </c>
      <c r="N105" s="400">
        <v>1473</v>
      </c>
      <c r="O105" s="400">
        <v>1733</v>
      </c>
      <c r="P105" s="400">
        <v>1149</v>
      </c>
      <c r="Q105" s="400">
        <f>SUM(E105:P105)</f>
        <v>18567</v>
      </c>
      <c r="R105" s="548"/>
      <c r="S105" s="534"/>
    </row>
    <row r="106" spans="2:19" ht="42" customHeight="1" thickBot="1" x14ac:dyDescent="0.4">
      <c r="B106" s="1275"/>
      <c r="C106" s="529" t="s">
        <v>17</v>
      </c>
      <c r="D106" s="502"/>
      <c r="E106" s="402">
        <v>1285</v>
      </c>
      <c r="F106" s="402">
        <v>1605</v>
      </c>
      <c r="G106" s="402">
        <v>1620</v>
      </c>
      <c r="H106" s="402">
        <v>1473</v>
      </c>
      <c r="I106" s="402">
        <v>1476</v>
      </c>
      <c r="J106" s="402">
        <v>1435</v>
      </c>
      <c r="K106" s="402">
        <v>1962</v>
      </c>
      <c r="L106" s="402">
        <v>1663</v>
      </c>
      <c r="M106" s="402">
        <v>1469</v>
      </c>
      <c r="N106" s="402">
        <v>1053</v>
      </c>
      <c r="O106" s="402">
        <v>1657</v>
      </c>
      <c r="P106" s="402">
        <v>1246</v>
      </c>
      <c r="Q106" s="402">
        <f>SUM(E106:P106)</f>
        <v>17944</v>
      </c>
      <c r="R106" s="549"/>
      <c r="S106" s="534"/>
    </row>
    <row r="107" spans="2:19" ht="42" customHeight="1" thickBot="1" x14ac:dyDescent="0.4">
      <c r="B107" s="403"/>
      <c r="C107" s="395"/>
      <c r="D107" s="496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  <c r="S107" s="534"/>
    </row>
    <row r="108" spans="2:19" ht="42" customHeight="1" x14ac:dyDescent="0.35">
      <c r="B108" s="1261" t="s">
        <v>38</v>
      </c>
      <c r="C108" s="528" t="s">
        <v>16</v>
      </c>
      <c r="D108" s="501"/>
      <c r="E108" s="400">
        <v>575</v>
      </c>
      <c r="F108" s="400">
        <v>823</v>
      </c>
      <c r="G108" s="400">
        <v>501</v>
      </c>
      <c r="H108" s="400">
        <v>9</v>
      </c>
      <c r="I108" s="400">
        <v>413</v>
      </c>
      <c r="J108" s="400">
        <v>508</v>
      </c>
      <c r="K108" s="400">
        <v>417</v>
      </c>
      <c r="L108" s="400">
        <v>617</v>
      </c>
      <c r="M108" s="400">
        <v>562</v>
      </c>
      <c r="N108" s="400">
        <v>449</v>
      </c>
      <c r="O108" s="400">
        <v>635</v>
      </c>
      <c r="P108" s="400">
        <v>189</v>
      </c>
      <c r="Q108" s="400">
        <f>SUM(E108:P108)</f>
        <v>5698</v>
      </c>
      <c r="R108" s="548"/>
      <c r="S108" s="534"/>
    </row>
    <row r="109" spans="2:19" ht="42" customHeight="1" thickBot="1" x14ac:dyDescent="0.4">
      <c r="B109" s="1262"/>
      <c r="C109" s="529" t="s">
        <v>17</v>
      </c>
      <c r="D109" s="502"/>
      <c r="E109" s="402">
        <v>458</v>
      </c>
      <c r="F109" s="402">
        <v>809</v>
      </c>
      <c r="G109" s="402">
        <v>318</v>
      </c>
      <c r="H109" s="402">
        <v>43</v>
      </c>
      <c r="I109" s="402">
        <v>340</v>
      </c>
      <c r="J109" s="402">
        <v>565</v>
      </c>
      <c r="K109" s="402">
        <v>541</v>
      </c>
      <c r="L109" s="402">
        <v>667</v>
      </c>
      <c r="M109" s="402">
        <v>498</v>
      </c>
      <c r="N109" s="402">
        <v>674</v>
      </c>
      <c r="O109" s="402">
        <v>596</v>
      </c>
      <c r="P109" s="402">
        <v>351</v>
      </c>
      <c r="Q109" s="402">
        <f>SUM(E109:P109)</f>
        <v>5860</v>
      </c>
      <c r="R109" s="549"/>
      <c r="S109" s="534"/>
    </row>
    <row r="110" spans="2:19" ht="42" customHeight="1" thickBot="1" x14ac:dyDescent="0.4">
      <c r="B110" s="403"/>
      <c r="C110" s="395"/>
      <c r="D110" s="510"/>
      <c r="E110" s="431"/>
      <c r="F110" s="431"/>
      <c r="G110" s="431"/>
      <c r="H110" s="431"/>
      <c r="I110" s="431"/>
      <c r="J110" s="431"/>
      <c r="K110" s="431"/>
      <c r="L110" s="431"/>
      <c r="M110" s="431"/>
      <c r="N110" s="431"/>
      <c r="O110" s="431"/>
      <c r="P110" s="431"/>
      <c r="Q110" s="431"/>
      <c r="R110" s="431"/>
      <c r="S110" s="534"/>
    </row>
    <row r="111" spans="2:19" ht="42" customHeight="1" x14ac:dyDescent="0.35">
      <c r="B111" s="1274" t="s">
        <v>39</v>
      </c>
      <c r="C111" s="528" t="s">
        <v>16</v>
      </c>
      <c r="D111" s="501"/>
      <c r="E111" s="400">
        <v>0</v>
      </c>
      <c r="F111" s="400">
        <v>0</v>
      </c>
      <c r="G111" s="400">
        <v>0</v>
      </c>
      <c r="H111" s="400">
        <v>0</v>
      </c>
      <c r="I111" s="400">
        <v>0</v>
      </c>
      <c r="J111" s="400">
        <v>0</v>
      </c>
      <c r="K111" s="400">
        <v>0</v>
      </c>
      <c r="L111" s="400">
        <v>0</v>
      </c>
      <c r="M111" s="400">
        <v>0</v>
      </c>
      <c r="N111" s="400">
        <v>0</v>
      </c>
      <c r="O111" s="400">
        <v>0</v>
      </c>
      <c r="P111" s="400">
        <v>0</v>
      </c>
      <c r="Q111" s="400">
        <f>SUM(E111:P111)</f>
        <v>0</v>
      </c>
      <c r="R111" s="548"/>
      <c r="S111" s="534"/>
    </row>
    <row r="112" spans="2:19" ht="42" customHeight="1" thickBot="1" x14ac:dyDescent="0.4">
      <c r="B112" s="1275"/>
      <c r="C112" s="529" t="s">
        <v>17</v>
      </c>
      <c r="D112" s="502"/>
      <c r="E112" s="402">
        <v>0</v>
      </c>
      <c r="F112" s="402">
        <v>0</v>
      </c>
      <c r="G112" s="402">
        <v>0</v>
      </c>
      <c r="H112" s="402">
        <v>0</v>
      </c>
      <c r="I112" s="402">
        <v>0</v>
      </c>
      <c r="J112" s="402">
        <v>0</v>
      </c>
      <c r="K112" s="402">
        <v>0</v>
      </c>
      <c r="L112" s="402">
        <v>0</v>
      </c>
      <c r="M112" s="402">
        <v>0</v>
      </c>
      <c r="N112" s="402">
        <v>0</v>
      </c>
      <c r="O112" s="402">
        <v>0</v>
      </c>
      <c r="P112" s="402">
        <v>0</v>
      </c>
      <c r="Q112" s="402">
        <f>SUM(E112:P112)</f>
        <v>0</v>
      </c>
      <c r="R112" s="549"/>
      <c r="S112" s="534"/>
    </row>
    <row r="113" spans="2:19" ht="42" customHeight="1" thickBot="1" x14ac:dyDescent="0.4">
      <c r="B113" s="403"/>
      <c r="C113" s="395"/>
      <c r="D113" s="496"/>
      <c r="E113" s="383"/>
      <c r="F113" s="383"/>
      <c r="G113" s="383"/>
      <c r="H113" s="383"/>
      <c r="I113" s="383"/>
      <c r="J113" s="383"/>
      <c r="K113" s="383"/>
      <c r="L113" s="383"/>
      <c r="M113" s="383"/>
      <c r="N113" s="383"/>
      <c r="O113" s="383"/>
      <c r="P113" s="383"/>
      <c r="Q113" s="383"/>
      <c r="R113" s="383"/>
      <c r="S113" s="534"/>
    </row>
    <row r="114" spans="2:19" ht="42" customHeight="1" x14ac:dyDescent="0.35">
      <c r="B114" s="1231" t="s">
        <v>3</v>
      </c>
      <c r="C114" s="372" t="s">
        <v>16</v>
      </c>
      <c r="D114" s="501"/>
      <c r="E114" s="400">
        <v>0</v>
      </c>
      <c r="F114" s="400">
        <v>0</v>
      </c>
      <c r="G114" s="400">
        <v>0</v>
      </c>
      <c r="H114" s="400">
        <v>0</v>
      </c>
      <c r="I114" s="400">
        <v>0</v>
      </c>
      <c r="J114" s="400">
        <v>0</v>
      </c>
      <c r="K114" s="400">
        <v>0</v>
      </c>
      <c r="L114" s="400">
        <v>0</v>
      </c>
      <c r="M114" s="400">
        <v>0</v>
      </c>
      <c r="N114" s="400">
        <v>0</v>
      </c>
      <c r="O114" s="400">
        <v>0</v>
      </c>
      <c r="P114" s="400">
        <v>0</v>
      </c>
      <c r="Q114" s="400">
        <f>SUM(E114:P114)</f>
        <v>0</v>
      </c>
      <c r="R114" s="548"/>
      <c r="S114" s="534"/>
    </row>
    <row r="115" spans="2:19" ht="42" customHeight="1" thickBot="1" x14ac:dyDescent="0.4">
      <c r="B115" s="1232"/>
      <c r="C115" s="377" t="s">
        <v>17</v>
      </c>
      <c r="D115" s="502"/>
      <c r="E115" s="402">
        <v>0</v>
      </c>
      <c r="F115" s="402">
        <v>0</v>
      </c>
      <c r="G115" s="402">
        <v>0</v>
      </c>
      <c r="H115" s="402">
        <v>0</v>
      </c>
      <c r="I115" s="402">
        <v>0</v>
      </c>
      <c r="J115" s="402">
        <v>0</v>
      </c>
      <c r="K115" s="402">
        <v>0</v>
      </c>
      <c r="L115" s="402">
        <v>0</v>
      </c>
      <c r="M115" s="402">
        <v>0</v>
      </c>
      <c r="N115" s="402">
        <v>0</v>
      </c>
      <c r="O115" s="402">
        <v>0</v>
      </c>
      <c r="P115" s="402">
        <v>0</v>
      </c>
      <c r="Q115" s="402">
        <f>SUM(E115:P115)</f>
        <v>0</v>
      </c>
      <c r="R115" s="549"/>
      <c r="S115" s="534"/>
    </row>
    <row r="116" spans="2:19" ht="42" customHeight="1" thickBot="1" x14ac:dyDescent="0.4">
      <c r="B116" s="432"/>
      <c r="C116" s="395"/>
      <c r="D116" s="505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  <c r="S116" s="534"/>
    </row>
    <row r="117" spans="2:19" ht="42" customHeight="1" x14ac:dyDescent="0.4">
      <c r="B117" s="1237" t="s">
        <v>44</v>
      </c>
      <c r="C117" s="386" t="s">
        <v>16</v>
      </c>
      <c r="D117" s="498"/>
      <c r="E117" s="389">
        <f t="shared" ref="E117:Q118" si="8">E105+E108+E111+E114</f>
        <v>1990</v>
      </c>
      <c r="F117" s="389">
        <f t="shared" si="8"/>
        <v>2798</v>
      </c>
      <c r="G117" s="389">
        <f t="shared" si="8"/>
        <v>2230</v>
      </c>
      <c r="H117" s="389">
        <f t="shared" si="8"/>
        <v>1477</v>
      </c>
      <c r="I117" s="389">
        <f t="shared" si="8"/>
        <v>1863</v>
      </c>
      <c r="J117" s="389">
        <f t="shared" si="8"/>
        <v>2190</v>
      </c>
      <c r="K117" s="389">
        <f t="shared" si="8"/>
        <v>2089</v>
      </c>
      <c r="L117" s="389">
        <f t="shared" si="8"/>
        <v>1990</v>
      </c>
      <c r="M117" s="389">
        <f t="shared" si="8"/>
        <v>2010</v>
      </c>
      <c r="N117" s="389">
        <f t="shared" si="8"/>
        <v>1922</v>
      </c>
      <c r="O117" s="389">
        <f t="shared" si="8"/>
        <v>2368</v>
      </c>
      <c r="P117" s="389">
        <f t="shared" si="8"/>
        <v>1338</v>
      </c>
      <c r="Q117" s="389">
        <f t="shared" si="8"/>
        <v>24265</v>
      </c>
      <c r="R117" s="546"/>
      <c r="S117" s="550"/>
    </row>
    <row r="118" spans="2:19" ht="42" customHeight="1" thickBot="1" x14ac:dyDescent="0.45">
      <c r="B118" s="1238"/>
      <c r="C118" s="390" t="s">
        <v>17</v>
      </c>
      <c r="D118" s="499"/>
      <c r="E118" s="392">
        <f t="shared" si="8"/>
        <v>1743</v>
      </c>
      <c r="F118" s="392">
        <f t="shared" si="8"/>
        <v>2414</v>
      </c>
      <c r="G118" s="392">
        <f t="shared" si="8"/>
        <v>1938</v>
      </c>
      <c r="H118" s="392">
        <f t="shared" si="8"/>
        <v>1516</v>
      </c>
      <c r="I118" s="392">
        <f t="shared" si="8"/>
        <v>1816</v>
      </c>
      <c r="J118" s="392">
        <f t="shared" si="8"/>
        <v>2000</v>
      </c>
      <c r="K118" s="392">
        <f t="shared" si="8"/>
        <v>2503</v>
      </c>
      <c r="L118" s="392">
        <f t="shared" si="8"/>
        <v>2330</v>
      </c>
      <c r="M118" s="392">
        <f t="shared" si="8"/>
        <v>1967</v>
      </c>
      <c r="N118" s="392">
        <f t="shared" si="8"/>
        <v>1727</v>
      </c>
      <c r="O118" s="392">
        <f t="shared" si="8"/>
        <v>2253</v>
      </c>
      <c r="P118" s="392">
        <f t="shared" si="8"/>
        <v>1597</v>
      </c>
      <c r="Q118" s="392">
        <f t="shared" si="8"/>
        <v>23804</v>
      </c>
      <c r="R118" s="547"/>
      <c r="S118" s="550"/>
    </row>
    <row r="119" spans="2:19" ht="27" customHeight="1" x14ac:dyDescent="0.25">
      <c r="D119" s="507"/>
      <c r="E119" s="535"/>
      <c r="F119" s="535"/>
      <c r="G119" s="535"/>
      <c r="H119" s="535"/>
      <c r="I119" s="535"/>
      <c r="J119" s="535"/>
      <c r="K119" s="535"/>
      <c r="L119" s="535"/>
      <c r="M119" s="535"/>
      <c r="N119" s="535"/>
      <c r="O119" s="535"/>
      <c r="P119" s="535"/>
      <c r="Q119" s="535"/>
      <c r="R119" s="535"/>
      <c r="S119" s="534"/>
    </row>
    <row r="120" spans="2:19" ht="30" customHeight="1" thickBot="1" x14ac:dyDescent="0.3">
      <c r="D120" s="507"/>
      <c r="E120" s="536"/>
      <c r="F120" s="536"/>
      <c r="G120" s="536"/>
      <c r="H120" s="536"/>
      <c r="I120" s="536"/>
      <c r="J120" s="536"/>
      <c r="K120" s="536"/>
      <c r="L120" s="536"/>
      <c r="M120" s="536"/>
      <c r="N120" s="536"/>
      <c r="O120" s="536"/>
      <c r="P120" s="536"/>
      <c r="Q120" s="536"/>
      <c r="R120" s="536"/>
      <c r="S120" s="534"/>
    </row>
    <row r="121" spans="2:19" ht="42" customHeight="1" thickBot="1" x14ac:dyDescent="0.25">
      <c r="B121" s="1271" t="s">
        <v>41</v>
      </c>
      <c r="C121" s="1272"/>
      <c r="D121" s="1272"/>
      <c r="E121" s="1272"/>
      <c r="F121" s="1272"/>
      <c r="G121" s="1272"/>
      <c r="H121" s="1272"/>
      <c r="I121" s="1272"/>
      <c r="J121" s="1272"/>
      <c r="K121" s="1272"/>
      <c r="L121" s="1272"/>
      <c r="M121" s="1272"/>
      <c r="N121" s="1272"/>
      <c r="O121" s="1272"/>
      <c r="P121" s="1272"/>
      <c r="Q121" s="1272"/>
      <c r="R121" s="1273"/>
      <c r="S121" s="534"/>
    </row>
    <row r="122" spans="2:19" ht="15" customHeight="1" thickBot="1" x14ac:dyDescent="0.3">
      <c r="B122" s="395"/>
      <c r="C122" s="395"/>
      <c r="D122" s="507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4"/>
      <c r="P122" s="414"/>
      <c r="Q122" s="414"/>
      <c r="R122" s="414"/>
      <c r="S122" s="534"/>
    </row>
    <row r="123" spans="2:19" ht="42" customHeight="1" x14ac:dyDescent="0.35">
      <c r="B123" s="1231" t="s">
        <v>7</v>
      </c>
      <c r="C123" s="372" t="s">
        <v>16</v>
      </c>
      <c r="D123" s="501"/>
      <c r="E123" s="400">
        <v>894</v>
      </c>
      <c r="F123" s="400">
        <v>892</v>
      </c>
      <c r="G123" s="400">
        <v>870</v>
      </c>
      <c r="H123" s="400">
        <v>1770</v>
      </c>
      <c r="I123" s="400">
        <v>2252</v>
      </c>
      <c r="J123" s="400">
        <v>1151</v>
      </c>
      <c r="K123" s="400">
        <v>1165</v>
      </c>
      <c r="L123" s="400">
        <v>2080</v>
      </c>
      <c r="M123" s="400">
        <v>2601</v>
      </c>
      <c r="N123" s="400">
        <v>2180</v>
      </c>
      <c r="O123" s="400">
        <v>2213</v>
      </c>
      <c r="P123" s="400">
        <v>1515</v>
      </c>
      <c r="Q123" s="400">
        <f>SUM(E123:P123)</f>
        <v>19583</v>
      </c>
      <c r="R123" s="548"/>
      <c r="S123" s="534"/>
    </row>
    <row r="124" spans="2:19" ht="42" customHeight="1" thickBot="1" x14ac:dyDescent="0.4">
      <c r="B124" s="1232"/>
      <c r="C124" s="377" t="s">
        <v>17</v>
      </c>
      <c r="D124" s="502"/>
      <c r="E124" s="402">
        <v>610</v>
      </c>
      <c r="F124" s="402">
        <v>776</v>
      </c>
      <c r="G124" s="402">
        <v>1040</v>
      </c>
      <c r="H124" s="402">
        <v>2201</v>
      </c>
      <c r="I124" s="402">
        <v>2140</v>
      </c>
      <c r="J124" s="402">
        <v>704</v>
      </c>
      <c r="K124" s="402">
        <v>1772</v>
      </c>
      <c r="L124" s="402">
        <v>2082</v>
      </c>
      <c r="M124" s="402">
        <v>2601</v>
      </c>
      <c r="N124" s="402">
        <v>2180</v>
      </c>
      <c r="O124" s="402">
        <v>2211</v>
      </c>
      <c r="P124" s="402">
        <v>1516</v>
      </c>
      <c r="Q124" s="402">
        <f>SUM(E124:P124)</f>
        <v>19833</v>
      </c>
      <c r="R124" s="549"/>
      <c r="S124" s="534"/>
    </row>
    <row r="125" spans="2:19" ht="42" customHeight="1" thickBot="1" x14ac:dyDescent="0.4">
      <c r="B125" s="403"/>
      <c r="C125" s="395"/>
      <c r="D125" s="510"/>
      <c r="E125" s="431"/>
      <c r="F125" s="431"/>
      <c r="G125" s="431"/>
      <c r="H125" s="431"/>
      <c r="I125" s="431"/>
      <c r="J125" s="431"/>
      <c r="K125" s="431"/>
      <c r="L125" s="431"/>
      <c r="M125" s="431"/>
      <c r="N125" s="431"/>
      <c r="O125" s="431"/>
      <c r="P125" s="431"/>
      <c r="Q125" s="431"/>
      <c r="R125" s="431"/>
      <c r="S125" s="534"/>
    </row>
    <row r="126" spans="2:19" ht="42" customHeight="1" x14ac:dyDescent="0.35">
      <c r="B126" s="1227" t="s">
        <v>8</v>
      </c>
      <c r="C126" s="372" t="s">
        <v>16</v>
      </c>
      <c r="D126" s="501"/>
      <c r="E126" s="400">
        <v>1125</v>
      </c>
      <c r="F126" s="400">
        <v>1822</v>
      </c>
      <c r="G126" s="400">
        <v>1583</v>
      </c>
      <c r="H126" s="400">
        <v>2455</v>
      </c>
      <c r="I126" s="400">
        <v>3152</v>
      </c>
      <c r="J126" s="400">
        <v>3286</v>
      </c>
      <c r="K126" s="400">
        <v>3463</v>
      </c>
      <c r="L126" s="400">
        <v>3435</v>
      </c>
      <c r="M126" s="400">
        <v>3803</v>
      </c>
      <c r="N126" s="400">
        <v>4132</v>
      </c>
      <c r="O126" s="400">
        <v>3473</v>
      </c>
      <c r="P126" s="400">
        <v>2352</v>
      </c>
      <c r="Q126" s="400">
        <f>SUM(E126:P126)</f>
        <v>34081</v>
      </c>
      <c r="R126" s="548"/>
      <c r="S126" s="534"/>
    </row>
    <row r="127" spans="2:19" ht="42" customHeight="1" thickBot="1" x14ac:dyDescent="0.4">
      <c r="B127" s="1228"/>
      <c r="C127" s="377" t="s">
        <v>17</v>
      </c>
      <c r="D127" s="502"/>
      <c r="E127" s="402">
        <v>1445</v>
      </c>
      <c r="F127" s="402">
        <v>1610</v>
      </c>
      <c r="G127" s="402">
        <v>2132</v>
      </c>
      <c r="H127" s="402">
        <v>2441</v>
      </c>
      <c r="I127" s="402">
        <v>2968</v>
      </c>
      <c r="J127" s="402">
        <v>2460</v>
      </c>
      <c r="K127" s="402">
        <v>3544</v>
      </c>
      <c r="L127" s="402">
        <v>3550</v>
      </c>
      <c r="M127" s="402">
        <v>4009</v>
      </c>
      <c r="N127" s="402">
        <v>4034</v>
      </c>
      <c r="O127" s="402">
        <v>3413</v>
      </c>
      <c r="P127" s="402">
        <v>2900</v>
      </c>
      <c r="Q127" s="402">
        <f>SUM(E127:P127)</f>
        <v>34506</v>
      </c>
      <c r="R127" s="549"/>
      <c r="S127" s="534"/>
    </row>
    <row r="128" spans="2:19" ht="42" customHeight="1" thickBot="1" x14ac:dyDescent="0.4">
      <c r="B128" s="434"/>
      <c r="C128" s="382"/>
      <c r="D128" s="496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  <c r="S128" s="534"/>
    </row>
    <row r="129" spans="2:19" ht="42" customHeight="1" x14ac:dyDescent="0.35">
      <c r="B129" s="1227" t="s">
        <v>160</v>
      </c>
      <c r="C129" s="372" t="s">
        <v>16</v>
      </c>
      <c r="D129" s="501"/>
      <c r="E129" s="400">
        <v>48</v>
      </c>
      <c r="F129" s="400">
        <v>3</v>
      </c>
      <c r="G129" s="400">
        <v>0</v>
      </c>
      <c r="H129" s="400">
        <v>0</v>
      </c>
      <c r="I129" s="400">
        <v>23</v>
      </c>
      <c r="J129" s="400">
        <v>10</v>
      </c>
      <c r="K129" s="400">
        <v>19</v>
      </c>
      <c r="L129" s="400">
        <v>4</v>
      </c>
      <c r="M129" s="400">
        <v>32</v>
      </c>
      <c r="N129" s="400">
        <v>53</v>
      </c>
      <c r="O129" s="400">
        <v>60</v>
      </c>
      <c r="P129" s="400">
        <v>59</v>
      </c>
      <c r="Q129" s="400">
        <f>SUM(E129:P129)</f>
        <v>311</v>
      </c>
      <c r="R129" s="548"/>
      <c r="S129" s="534"/>
    </row>
    <row r="130" spans="2:19" ht="42" customHeight="1" thickBot="1" x14ac:dyDescent="0.4">
      <c r="B130" s="1228"/>
      <c r="C130" s="377" t="s">
        <v>17</v>
      </c>
      <c r="D130" s="502"/>
      <c r="E130" s="402">
        <v>0</v>
      </c>
      <c r="F130" s="402">
        <v>5</v>
      </c>
      <c r="G130" s="402">
        <v>240</v>
      </c>
      <c r="H130" s="402">
        <v>87</v>
      </c>
      <c r="I130" s="402">
        <v>37</v>
      </c>
      <c r="J130" s="402">
        <v>37</v>
      </c>
      <c r="K130" s="402">
        <v>74</v>
      </c>
      <c r="L130" s="402">
        <v>15</v>
      </c>
      <c r="M130" s="402">
        <v>40</v>
      </c>
      <c r="N130" s="402">
        <v>49</v>
      </c>
      <c r="O130" s="402">
        <v>39</v>
      </c>
      <c r="P130" s="402">
        <v>30</v>
      </c>
      <c r="Q130" s="402">
        <f>SUM(E130:P130)</f>
        <v>653</v>
      </c>
      <c r="R130" s="549"/>
      <c r="S130" s="534"/>
    </row>
    <row r="131" spans="2:19" ht="42" customHeight="1" thickBot="1" x14ac:dyDescent="0.4">
      <c r="B131" s="403"/>
      <c r="C131" s="395"/>
      <c r="D131" s="511"/>
      <c r="E131" s="435"/>
      <c r="F131" s="435"/>
      <c r="G131" s="435"/>
      <c r="H131" s="435"/>
      <c r="I131" s="435"/>
      <c r="J131" s="435"/>
      <c r="K131" s="435"/>
      <c r="L131" s="435"/>
      <c r="M131" s="435"/>
      <c r="N131" s="435"/>
      <c r="O131" s="435"/>
      <c r="P131" s="435"/>
      <c r="Q131" s="435"/>
      <c r="R131" s="435"/>
      <c r="S131" s="534"/>
    </row>
    <row r="132" spans="2:19" ht="42" customHeight="1" x14ac:dyDescent="0.4">
      <c r="B132" s="1237" t="s">
        <v>42</v>
      </c>
      <c r="C132" s="386" t="s">
        <v>16</v>
      </c>
      <c r="D132" s="498"/>
      <c r="E132" s="389">
        <f t="shared" ref="E132:Q133" si="9">E123+E126+E129</f>
        <v>2067</v>
      </c>
      <c r="F132" s="389">
        <f t="shared" si="9"/>
        <v>2717</v>
      </c>
      <c r="G132" s="389">
        <f t="shared" si="9"/>
        <v>2453</v>
      </c>
      <c r="H132" s="389">
        <f t="shared" si="9"/>
        <v>4225</v>
      </c>
      <c r="I132" s="389">
        <f t="shared" si="9"/>
        <v>5427</v>
      </c>
      <c r="J132" s="389">
        <f t="shared" si="9"/>
        <v>4447</v>
      </c>
      <c r="K132" s="389">
        <f t="shared" si="9"/>
        <v>4647</v>
      </c>
      <c r="L132" s="389">
        <f t="shared" si="9"/>
        <v>5519</v>
      </c>
      <c r="M132" s="389">
        <f t="shared" si="9"/>
        <v>6436</v>
      </c>
      <c r="N132" s="389">
        <f t="shared" si="9"/>
        <v>6365</v>
      </c>
      <c r="O132" s="389">
        <f t="shared" si="9"/>
        <v>5746</v>
      </c>
      <c r="P132" s="389">
        <f t="shared" si="9"/>
        <v>3926</v>
      </c>
      <c r="Q132" s="389">
        <f t="shared" si="9"/>
        <v>53975</v>
      </c>
      <c r="R132" s="546"/>
      <c r="S132" s="550"/>
    </row>
    <row r="133" spans="2:19" ht="42" customHeight="1" thickBot="1" x14ac:dyDescent="0.45">
      <c r="B133" s="1238"/>
      <c r="C133" s="390" t="s">
        <v>17</v>
      </c>
      <c r="D133" s="499"/>
      <c r="E133" s="392">
        <f t="shared" si="9"/>
        <v>2055</v>
      </c>
      <c r="F133" s="392">
        <f t="shared" si="9"/>
        <v>2391</v>
      </c>
      <c r="G133" s="392">
        <f t="shared" si="9"/>
        <v>3412</v>
      </c>
      <c r="H133" s="392">
        <f t="shared" si="9"/>
        <v>4729</v>
      </c>
      <c r="I133" s="392">
        <f t="shared" si="9"/>
        <v>5145</v>
      </c>
      <c r="J133" s="392">
        <f t="shared" si="9"/>
        <v>3201</v>
      </c>
      <c r="K133" s="392">
        <f t="shared" si="9"/>
        <v>5390</v>
      </c>
      <c r="L133" s="392">
        <f t="shared" si="9"/>
        <v>5647</v>
      </c>
      <c r="M133" s="392">
        <f t="shared" si="9"/>
        <v>6650</v>
      </c>
      <c r="N133" s="392">
        <f t="shared" si="9"/>
        <v>6263</v>
      </c>
      <c r="O133" s="392">
        <f t="shared" si="9"/>
        <v>5663</v>
      </c>
      <c r="P133" s="392">
        <f t="shared" si="9"/>
        <v>4446</v>
      </c>
      <c r="Q133" s="392">
        <f t="shared" si="9"/>
        <v>54992</v>
      </c>
      <c r="R133" s="547"/>
      <c r="S133" s="550"/>
    </row>
    <row r="134" spans="2:19" ht="45" customHeight="1" x14ac:dyDescent="0.4">
      <c r="D134" s="507"/>
      <c r="E134" s="1279"/>
      <c r="F134" s="1279"/>
      <c r="G134" s="1279"/>
      <c r="H134" s="1279"/>
      <c r="I134" s="1279"/>
      <c r="J134" s="1279"/>
      <c r="K134" s="1279"/>
      <c r="L134" s="1279"/>
      <c r="M134" s="1279"/>
      <c r="N134" s="1279"/>
      <c r="O134" s="1279"/>
      <c r="P134" s="1279"/>
      <c r="Q134" s="1279"/>
      <c r="R134" s="414"/>
      <c r="S134" s="534"/>
    </row>
    <row r="135" spans="2:19" ht="34.5" customHeight="1" thickBot="1" x14ac:dyDescent="0.3">
      <c r="D135" s="507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4"/>
      <c r="P135" s="414"/>
      <c r="Q135" s="414"/>
      <c r="R135" s="414"/>
      <c r="S135" s="534"/>
    </row>
    <row r="136" spans="2:19" ht="44.25" customHeight="1" thickBot="1" x14ac:dyDescent="0.45">
      <c r="B136" s="1268" t="s">
        <v>52</v>
      </c>
      <c r="C136" s="1269"/>
      <c r="D136" s="1269"/>
      <c r="E136" s="1269"/>
      <c r="F136" s="1269"/>
      <c r="G136" s="1269"/>
      <c r="H136" s="1269"/>
      <c r="I136" s="1269"/>
      <c r="J136" s="1269"/>
      <c r="K136" s="1269"/>
      <c r="L136" s="1269"/>
      <c r="M136" s="1269"/>
      <c r="N136" s="1269"/>
      <c r="O136" s="1269"/>
      <c r="P136" s="1269"/>
      <c r="Q136" s="1269"/>
      <c r="R136" s="1270"/>
      <c r="S136" s="534"/>
    </row>
    <row r="137" spans="2:19" ht="13.5" customHeight="1" thickBot="1" x14ac:dyDescent="0.3">
      <c r="B137" s="415"/>
      <c r="C137" s="415"/>
      <c r="D137" s="507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4"/>
      <c r="P137" s="414"/>
      <c r="Q137" s="414"/>
      <c r="R137" s="414"/>
      <c r="S137" s="534"/>
    </row>
    <row r="138" spans="2:19" ht="42" customHeight="1" thickBot="1" x14ac:dyDescent="0.45">
      <c r="B138" s="436"/>
      <c r="C138" s="437"/>
      <c r="D138" s="492"/>
      <c r="E138" s="538" t="s">
        <v>196</v>
      </c>
      <c r="F138" s="538" t="s">
        <v>197</v>
      </c>
      <c r="G138" s="538" t="s">
        <v>198</v>
      </c>
      <c r="H138" s="538" t="s">
        <v>199</v>
      </c>
      <c r="I138" s="538" t="s">
        <v>200</v>
      </c>
      <c r="J138" s="538" t="s">
        <v>201</v>
      </c>
      <c r="K138" s="538" t="s">
        <v>202</v>
      </c>
      <c r="L138" s="538" t="s">
        <v>203</v>
      </c>
      <c r="M138" s="538" t="s">
        <v>204</v>
      </c>
      <c r="N138" s="538" t="s">
        <v>205</v>
      </c>
      <c r="O138" s="538" t="s">
        <v>206</v>
      </c>
      <c r="P138" s="538" t="s">
        <v>207</v>
      </c>
      <c r="Q138" s="538" t="s">
        <v>54</v>
      </c>
      <c r="R138" s="542"/>
      <c r="S138" s="534"/>
    </row>
    <row r="139" spans="2:19" ht="15" customHeight="1" thickBot="1" x14ac:dyDescent="0.3">
      <c r="B139" s="369"/>
      <c r="C139" s="438"/>
      <c r="D139" s="512"/>
      <c r="E139" s="388"/>
      <c r="F139" s="388"/>
      <c r="G139" s="388"/>
      <c r="H139" s="388"/>
      <c r="I139" s="388"/>
      <c r="J139" s="388"/>
      <c r="K139" s="388"/>
      <c r="L139" s="388"/>
      <c r="M139" s="388"/>
      <c r="N139" s="388"/>
      <c r="O139" s="388"/>
      <c r="P139" s="388"/>
      <c r="Q139" s="388"/>
      <c r="R139" s="388"/>
      <c r="S139" s="534"/>
    </row>
    <row r="140" spans="2:19" ht="42" customHeight="1" x14ac:dyDescent="0.35">
      <c r="B140" s="1276" t="s">
        <v>9</v>
      </c>
      <c r="C140" s="528" t="s">
        <v>16</v>
      </c>
      <c r="D140" s="513"/>
      <c r="E140" s="375">
        <v>60290</v>
      </c>
      <c r="F140" s="375">
        <v>76600</v>
      </c>
      <c r="G140" s="375">
        <v>72700</v>
      </c>
      <c r="H140" s="375">
        <v>80600</v>
      </c>
      <c r="I140" s="375">
        <v>84000</v>
      </c>
      <c r="J140" s="375">
        <v>84400</v>
      </c>
      <c r="K140" s="375">
        <v>86100</v>
      </c>
      <c r="L140" s="375">
        <v>81350</v>
      </c>
      <c r="M140" s="375">
        <v>86000</v>
      </c>
      <c r="N140" s="375">
        <v>86600</v>
      </c>
      <c r="O140" s="375">
        <v>90800</v>
      </c>
      <c r="P140" s="375">
        <v>71200</v>
      </c>
      <c r="Q140" s="375">
        <f>SUM(E140:P140)</f>
        <v>960640</v>
      </c>
      <c r="R140" s="553"/>
      <c r="S140" s="534"/>
    </row>
    <row r="141" spans="2:19" ht="42" customHeight="1" thickBot="1" x14ac:dyDescent="0.4">
      <c r="B141" s="1277"/>
      <c r="C141" s="529" t="s">
        <v>17</v>
      </c>
      <c r="D141" s="514"/>
      <c r="E141" s="379">
        <v>60167</v>
      </c>
      <c r="F141" s="379">
        <v>76309</v>
      </c>
      <c r="G141" s="379">
        <v>73530</v>
      </c>
      <c r="H141" s="379">
        <v>80479</v>
      </c>
      <c r="I141" s="379">
        <v>84073</v>
      </c>
      <c r="J141" s="379">
        <v>84137</v>
      </c>
      <c r="K141" s="379">
        <v>86074</v>
      </c>
      <c r="L141" s="379">
        <v>81271</v>
      </c>
      <c r="M141" s="379">
        <v>85355</v>
      </c>
      <c r="N141" s="379">
        <v>84185</v>
      </c>
      <c r="O141" s="379">
        <v>93060</v>
      </c>
      <c r="P141" s="379">
        <v>71465</v>
      </c>
      <c r="Q141" s="379">
        <f>SUM(E141:P141)</f>
        <v>960105</v>
      </c>
      <c r="R141" s="554"/>
      <c r="S141" s="534"/>
    </row>
    <row r="142" spans="2:19" ht="15" customHeight="1" thickBot="1" x14ac:dyDescent="0.4">
      <c r="B142" s="403"/>
      <c r="C142" s="395"/>
      <c r="D142" s="496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  <c r="S142" s="534"/>
    </row>
    <row r="143" spans="2:19" ht="42" customHeight="1" x14ac:dyDescent="0.35">
      <c r="B143" s="1227" t="s">
        <v>144</v>
      </c>
      <c r="C143" s="439" t="s">
        <v>16</v>
      </c>
      <c r="D143" s="494"/>
      <c r="E143" s="376">
        <v>639</v>
      </c>
      <c r="F143" s="376">
        <v>1155</v>
      </c>
      <c r="G143" s="376">
        <v>491</v>
      </c>
      <c r="H143" s="376">
        <v>652</v>
      </c>
      <c r="I143" s="376">
        <v>557</v>
      </c>
      <c r="J143" s="376">
        <v>504</v>
      </c>
      <c r="K143" s="376">
        <v>704</v>
      </c>
      <c r="L143" s="376">
        <v>592</v>
      </c>
      <c r="M143" s="376">
        <v>679</v>
      </c>
      <c r="N143" s="376">
        <v>486</v>
      </c>
      <c r="O143" s="376">
        <v>526</v>
      </c>
      <c r="P143" s="376">
        <v>418</v>
      </c>
      <c r="Q143" s="376">
        <f>SUM(E143:P143)</f>
        <v>7403</v>
      </c>
      <c r="R143" s="543"/>
      <c r="S143" s="534"/>
    </row>
    <row r="144" spans="2:19" ht="42" customHeight="1" thickBot="1" x14ac:dyDescent="0.4">
      <c r="B144" s="1228"/>
      <c r="C144" s="440" t="s">
        <v>17</v>
      </c>
      <c r="D144" s="495"/>
      <c r="E144" s="380">
        <v>628</v>
      </c>
      <c r="F144" s="380">
        <v>1157</v>
      </c>
      <c r="G144" s="380">
        <v>502</v>
      </c>
      <c r="H144" s="380">
        <v>642</v>
      </c>
      <c r="I144" s="380">
        <v>547</v>
      </c>
      <c r="J144" s="380">
        <v>507</v>
      </c>
      <c r="K144" s="380">
        <v>696</v>
      </c>
      <c r="L144" s="380">
        <v>585</v>
      </c>
      <c r="M144" s="380">
        <v>676</v>
      </c>
      <c r="N144" s="380">
        <v>492</v>
      </c>
      <c r="O144" s="380">
        <v>540</v>
      </c>
      <c r="P144" s="380">
        <v>419</v>
      </c>
      <c r="Q144" s="380">
        <f>SUM(E144:P144)</f>
        <v>7391</v>
      </c>
      <c r="R144" s="544"/>
      <c r="S144" s="534"/>
    </row>
    <row r="145" spans="2:19" ht="15" customHeight="1" thickBot="1" x14ac:dyDescent="0.4">
      <c r="B145" s="403"/>
      <c r="C145" s="395"/>
      <c r="D145" s="496"/>
      <c r="E145" s="383"/>
      <c r="F145" s="383"/>
      <c r="G145" s="383"/>
      <c r="H145" s="383"/>
      <c r="I145" s="383"/>
      <c r="J145" s="383"/>
      <c r="K145" s="383"/>
      <c r="L145" s="383"/>
      <c r="M145" s="383"/>
      <c r="N145" s="383"/>
      <c r="O145" s="383"/>
      <c r="P145" s="383"/>
      <c r="Q145" s="383"/>
      <c r="R145" s="383"/>
      <c r="S145" s="534"/>
    </row>
    <row r="146" spans="2:19" ht="42" customHeight="1" x14ac:dyDescent="0.35">
      <c r="B146" s="1229" t="s">
        <v>11</v>
      </c>
      <c r="C146" s="439" t="s">
        <v>16</v>
      </c>
      <c r="D146" s="501"/>
      <c r="E146" s="400">
        <v>1577</v>
      </c>
      <c r="F146" s="400">
        <v>1560</v>
      </c>
      <c r="G146" s="400">
        <v>1703</v>
      </c>
      <c r="H146" s="400">
        <v>1747</v>
      </c>
      <c r="I146" s="400">
        <v>1705</v>
      </c>
      <c r="J146" s="400">
        <v>1660</v>
      </c>
      <c r="K146" s="400">
        <v>1430</v>
      </c>
      <c r="L146" s="400">
        <v>1634</v>
      </c>
      <c r="M146" s="400">
        <v>1696</v>
      </c>
      <c r="N146" s="400">
        <v>1425</v>
      </c>
      <c r="O146" s="400">
        <v>1701</v>
      </c>
      <c r="P146" s="400">
        <v>1194</v>
      </c>
      <c r="Q146" s="400">
        <f>SUM(E146:P146)</f>
        <v>19032</v>
      </c>
      <c r="R146" s="548"/>
      <c r="S146" s="534"/>
    </row>
    <row r="147" spans="2:19" ht="42" customHeight="1" thickBot="1" x14ac:dyDescent="0.4">
      <c r="B147" s="1230"/>
      <c r="C147" s="440" t="s">
        <v>17</v>
      </c>
      <c r="D147" s="502"/>
      <c r="E147" s="402">
        <v>1423</v>
      </c>
      <c r="F147" s="402">
        <v>1402</v>
      </c>
      <c r="G147" s="402">
        <v>1498</v>
      </c>
      <c r="H147" s="402">
        <v>1497</v>
      </c>
      <c r="I147" s="402">
        <v>1350</v>
      </c>
      <c r="J147" s="402">
        <v>1905</v>
      </c>
      <c r="K147" s="402">
        <v>1269</v>
      </c>
      <c r="L147" s="402">
        <v>1693</v>
      </c>
      <c r="M147" s="402">
        <v>1562</v>
      </c>
      <c r="N147" s="402">
        <v>1641</v>
      </c>
      <c r="O147" s="402">
        <v>1485</v>
      </c>
      <c r="P147" s="402">
        <v>1753</v>
      </c>
      <c r="Q147" s="402">
        <f>SUM(E147:P147)</f>
        <v>18478</v>
      </c>
      <c r="R147" s="549"/>
      <c r="S147" s="534"/>
    </row>
    <row r="148" spans="2:19" ht="15" customHeight="1" thickBot="1" x14ac:dyDescent="0.4">
      <c r="B148" s="403"/>
      <c r="C148" s="395"/>
      <c r="D148" s="510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  <c r="S148" s="534"/>
    </row>
    <row r="149" spans="2:19" ht="42" customHeight="1" x14ac:dyDescent="0.35">
      <c r="B149" s="1231" t="s">
        <v>12</v>
      </c>
      <c r="C149" s="372" t="s">
        <v>16</v>
      </c>
      <c r="D149" s="501"/>
      <c r="E149" s="400">
        <v>0</v>
      </c>
      <c r="F149" s="400">
        <v>0</v>
      </c>
      <c r="G149" s="400">
        <v>3</v>
      </c>
      <c r="H149" s="400">
        <v>0</v>
      </c>
      <c r="I149" s="400">
        <v>1</v>
      </c>
      <c r="J149" s="400">
        <v>1</v>
      </c>
      <c r="K149" s="400">
        <v>1</v>
      </c>
      <c r="L149" s="400">
        <v>4</v>
      </c>
      <c r="M149" s="400">
        <v>0</v>
      </c>
      <c r="N149" s="400">
        <v>0</v>
      </c>
      <c r="O149" s="400">
        <v>1</v>
      </c>
      <c r="P149" s="400">
        <v>0</v>
      </c>
      <c r="Q149" s="400">
        <f>SUM(E149:P149)</f>
        <v>11</v>
      </c>
      <c r="R149" s="548"/>
      <c r="S149" s="534"/>
    </row>
    <row r="150" spans="2:19" ht="42" customHeight="1" thickBot="1" x14ac:dyDescent="0.4">
      <c r="B150" s="1232"/>
      <c r="C150" s="377" t="s">
        <v>17</v>
      </c>
      <c r="D150" s="502"/>
      <c r="E150" s="402">
        <v>0</v>
      </c>
      <c r="F150" s="402">
        <v>0</v>
      </c>
      <c r="G150" s="402">
        <v>3</v>
      </c>
      <c r="H150" s="402">
        <v>0</v>
      </c>
      <c r="I150" s="402">
        <v>1</v>
      </c>
      <c r="J150" s="402">
        <v>1</v>
      </c>
      <c r="K150" s="402">
        <v>1</v>
      </c>
      <c r="L150" s="402">
        <v>4</v>
      </c>
      <c r="M150" s="402">
        <v>0</v>
      </c>
      <c r="N150" s="402">
        <v>0</v>
      </c>
      <c r="O150" s="402">
        <v>1</v>
      </c>
      <c r="P150" s="402">
        <v>0</v>
      </c>
      <c r="Q150" s="402">
        <f>SUM(E150:P150)</f>
        <v>11</v>
      </c>
      <c r="R150" s="549"/>
      <c r="S150" s="534"/>
    </row>
    <row r="151" spans="2:19" ht="15" customHeight="1" thickBot="1" x14ac:dyDescent="0.4">
      <c r="B151" s="403"/>
      <c r="C151" s="395"/>
      <c r="D151" s="515"/>
      <c r="E151" s="441"/>
      <c r="F151" s="441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  <c r="S151" s="534"/>
    </row>
    <row r="152" spans="2:19" ht="42" customHeight="1" x14ac:dyDescent="0.35">
      <c r="B152" s="1235" t="s">
        <v>45</v>
      </c>
      <c r="C152" s="439" t="s">
        <v>16</v>
      </c>
      <c r="D152" s="501"/>
      <c r="E152" s="400">
        <v>401</v>
      </c>
      <c r="F152" s="400">
        <v>601</v>
      </c>
      <c r="G152" s="400">
        <v>359</v>
      </c>
      <c r="H152" s="400">
        <v>690</v>
      </c>
      <c r="I152" s="400">
        <v>0</v>
      </c>
      <c r="J152" s="400">
        <v>811</v>
      </c>
      <c r="K152" s="400">
        <v>710</v>
      </c>
      <c r="L152" s="400">
        <v>776</v>
      </c>
      <c r="M152" s="400">
        <v>310</v>
      </c>
      <c r="N152" s="400">
        <v>342</v>
      </c>
      <c r="O152" s="400">
        <v>605</v>
      </c>
      <c r="P152" s="400">
        <v>995</v>
      </c>
      <c r="Q152" s="400">
        <f>SUM(E152:P152)</f>
        <v>6600</v>
      </c>
      <c r="R152" s="548"/>
      <c r="S152" s="534"/>
    </row>
    <row r="153" spans="2:19" ht="42" customHeight="1" thickBot="1" x14ac:dyDescent="0.4">
      <c r="B153" s="1236"/>
      <c r="C153" s="440" t="s">
        <v>17</v>
      </c>
      <c r="D153" s="502"/>
      <c r="E153" s="402">
        <v>330</v>
      </c>
      <c r="F153" s="402">
        <v>500</v>
      </c>
      <c r="G153" s="402">
        <v>359</v>
      </c>
      <c r="H153" s="402">
        <v>700</v>
      </c>
      <c r="I153" s="402">
        <v>0</v>
      </c>
      <c r="J153" s="402">
        <v>641</v>
      </c>
      <c r="K153" s="402">
        <v>710</v>
      </c>
      <c r="L153" s="402">
        <v>776</v>
      </c>
      <c r="M153" s="402">
        <v>148</v>
      </c>
      <c r="N153" s="402">
        <v>342</v>
      </c>
      <c r="O153" s="402">
        <v>376</v>
      </c>
      <c r="P153" s="402">
        <v>995</v>
      </c>
      <c r="Q153" s="402">
        <f>SUM(E153:P153)</f>
        <v>5877</v>
      </c>
      <c r="R153" s="549"/>
      <c r="S153" s="534"/>
    </row>
    <row r="154" spans="2:19" ht="15" customHeight="1" thickBot="1" x14ac:dyDescent="0.4">
      <c r="B154" s="403"/>
      <c r="C154" s="395"/>
      <c r="D154" s="516"/>
      <c r="E154" s="443"/>
      <c r="F154" s="443"/>
      <c r="G154" s="443"/>
      <c r="H154" s="443"/>
      <c r="I154" s="443"/>
      <c r="J154" s="443"/>
      <c r="K154" s="443"/>
      <c r="L154" s="443"/>
      <c r="M154" s="443"/>
      <c r="N154" s="443"/>
      <c r="O154" s="443"/>
      <c r="P154" s="443"/>
      <c r="Q154" s="443"/>
      <c r="R154" s="443"/>
      <c r="S154" s="534"/>
    </row>
    <row r="155" spans="2:19" ht="42" customHeight="1" x14ac:dyDescent="0.35">
      <c r="B155" s="1229" t="s">
        <v>13</v>
      </c>
      <c r="C155" s="439" t="s">
        <v>16</v>
      </c>
      <c r="D155" s="501"/>
      <c r="E155" s="400">
        <v>20</v>
      </c>
      <c r="F155" s="400">
        <v>15</v>
      </c>
      <c r="G155" s="400">
        <v>30</v>
      </c>
      <c r="H155" s="400">
        <v>20</v>
      </c>
      <c r="I155" s="400">
        <v>74</v>
      </c>
      <c r="J155" s="400">
        <v>110</v>
      </c>
      <c r="K155" s="400">
        <v>30</v>
      </c>
      <c r="L155" s="400">
        <v>10</v>
      </c>
      <c r="M155" s="400">
        <v>20</v>
      </c>
      <c r="N155" s="400">
        <v>20</v>
      </c>
      <c r="O155" s="400">
        <v>40</v>
      </c>
      <c r="P155" s="400">
        <v>135</v>
      </c>
      <c r="Q155" s="400">
        <f>SUM(E155:P155)</f>
        <v>524</v>
      </c>
      <c r="R155" s="548"/>
      <c r="S155" s="534"/>
    </row>
    <row r="156" spans="2:19" ht="42" customHeight="1" thickBot="1" x14ac:dyDescent="0.4">
      <c r="B156" s="1230"/>
      <c r="C156" s="440" t="s">
        <v>17</v>
      </c>
      <c r="D156" s="502"/>
      <c r="E156" s="402">
        <v>8</v>
      </c>
      <c r="F156" s="402">
        <v>6</v>
      </c>
      <c r="G156" s="402">
        <v>24</v>
      </c>
      <c r="H156" s="402">
        <v>34</v>
      </c>
      <c r="I156" s="402">
        <v>29</v>
      </c>
      <c r="J156" s="402">
        <v>138</v>
      </c>
      <c r="K156" s="402">
        <v>45</v>
      </c>
      <c r="L156" s="402">
        <v>19</v>
      </c>
      <c r="M156" s="402">
        <v>3</v>
      </c>
      <c r="N156" s="402">
        <v>20</v>
      </c>
      <c r="O156" s="402">
        <v>57</v>
      </c>
      <c r="P156" s="402">
        <v>91</v>
      </c>
      <c r="Q156" s="402">
        <f>SUM(E156:P156)</f>
        <v>474</v>
      </c>
      <c r="R156" s="549"/>
      <c r="S156" s="534"/>
    </row>
    <row r="157" spans="2:19" ht="15" customHeight="1" thickBot="1" x14ac:dyDescent="0.4">
      <c r="B157" s="403"/>
      <c r="C157" s="395"/>
      <c r="D157" s="503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5"/>
      <c r="P157" s="405"/>
      <c r="Q157" s="405"/>
      <c r="R157" s="405"/>
      <c r="S157" s="534"/>
    </row>
    <row r="158" spans="2:19" ht="42" customHeight="1" x14ac:dyDescent="0.35">
      <c r="B158" s="1235" t="s">
        <v>60</v>
      </c>
      <c r="C158" s="439" t="s">
        <v>16</v>
      </c>
      <c r="D158" s="501"/>
      <c r="E158" s="400">
        <v>2156</v>
      </c>
      <c r="F158" s="400">
        <v>2839</v>
      </c>
      <c r="G158" s="400">
        <v>2237</v>
      </c>
      <c r="H158" s="400">
        <v>2639</v>
      </c>
      <c r="I158" s="400">
        <v>3198</v>
      </c>
      <c r="J158" s="400">
        <v>3111</v>
      </c>
      <c r="K158" s="400">
        <v>3032</v>
      </c>
      <c r="L158" s="400">
        <v>2528</v>
      </c>
      <c r="M158" s="400">
        <v>2533</v>
      </c>
      <c r="N158" s="400">
        <v>1617</v>
      </c>
      <c r="O158" s="400">
        <v>2229</v>
      </c>
      <c r="P158" s="400">
        <v>2548</v>
      </c>
      <c r="Q158" s="400">
        <f>SUM(E158:P158)</f>
        <v>30667</v>
      </c>
      <c r="R158" s="548"/>
      <c r="S158" s="534"/>
    </row>
    <row r="159" spans="2:19" ht="42" customHeight="1" thickBot="1" x14ac:dyDescent="0.4">
      <c r="B159" s="1236"/>
      <c r="C159" s="440" t="s">
        <v>17</v>
      </c>
      <c r="D159" s="502"/>
      <c r="E159" s="402">
        <v>2133</v>
      </c>
      <c r="F159" s="402">
        <v>2685</v>
      </c>
      <c r="G159" s="402">
        <v>2374</v>
      </c>
      <c r="H159" s="402">
        <v>2804</v>
      </c>
      <c r="I159" s="402">
        <v>3151</v>
      </c>
      <c r="J159" s="402">
        <v>2869</v>
      </c>
      <c r="K159" s="402">
        <v>2601</v>
      </c>
      <c r="L159" s="402">
        <v>2744</v>
      </c>
      <c r="M159" s="402">
        <v>2416</v>
      </c>
      <c r="N159" s="402">
        <v>1703</v>
      </c>
      <c r="O159" s="402">
        <v>2290</v>
      </c>
      <c r="P159" s="402">
        <v>2732</v>
      </c>
      <c r="Q159" s="402">
        <f>SUM(E159:P159)</f>
        <v>30502</v>
      </c>
      <c r="R159" s="549"/>
      <c r="S159" s="534"/>
    </row>
    <row r="160" spans="2:19" ht="15" customHeight="1" thickBot="1" x14ac:dyDescent="0.4">
      <c r="B160" s="403"/>
      <c r="C160" s="395"/>
      <c r="D160" s="503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534"/>
    </row>
    <row r="161" spans="2:19" ht="42" customHeight="1" x14ac:dyDescent="0.35">
      <c r="B161" s="1229" t="s">
        <v>56</v>
      </c>
      <c r="C161" s="439" t="s">
        <v>16</v>
      </c>
      <c r="D161" s="501"/>
      <c r="E161" s="400">
        <v>198</v>
      </c>
      <c r="F161" s="400">
        <v>120</v>
      </c>
      <c r="G161" s="400">
        <v>120</v>
      </c>
      <c r="H161" s="400">
        <v>208</v>
      </c>
      <c r="I161" s="400">
        <v>283</v>
      </c>
      <c r="J161" s="400">
        <v>315</v>
      </c>
      <c r="K161" s="400">
        <v>320</v>
      </c>
      <c r="L161" s="400">
        <v>221</v>
      </c>
      <c r="M161" s="400">
        <v>232</v>
      </c>
      <c r="N161" s="400">
        <v>236</v>
      </c>
      <c r="O161" s="400">
        <v>259</v>
      </c>
      <c r="P161" s="400">
        <v>500</v>
      </c>
      <c r="Q161" s="400">
        <f>SUM(E161:P161)</f>
        <v>3012</v>
      </c>
      <c r="R161" s="548"/>
      <c r="S161" s="534"/>
    </row>
    <row r="162" spans="2:19" ht="42" customHeight="1" thickBot="1" x14ac:dyDescent="0.4">
      <c r="B162" s="1230"/>
      <c r="C162" s="440" t="s">
        <v>17</v>
      </c>
      <c r="D162" s="502"/>
      <c r="E162" s="402">
        <v>198</v>
      </c>
      <c r="F162" s="402">
        <v>120</v>
      </c>
      <c r="G162" s="402">
        <v>120</v>
      </c>
      <c r="H162" s="402">
        <v>208</v>
      </c>
      <c r="I162" s="402">
        <v>283</v>
      </c>
      <c r="J162" s="402">
        <v>315</v>
      </c>
      <c r="K162" s="402">
        <v>320</v>
      </c>
      <c r="L162" s="402">
        <v>221</v>
      </c>
      <c r="M162" s="402">
        <v>232</v>
      </c>
      <c r="N162" s="402">
        <v>236</v>
      </c>
      <c r="O162" s="402">
        <v>259</v>
      </c>
      <c r="P162" s="402">
        <v>500</v>
      </c>
      <c r="Q162" s="402">
        <f>SUM(E162:P162)</f>
        <v>3012</v>
      </c>
      <c r="R162" s="549"/>
      <c r="S162" s="534"/>
    </row>
    <row r="163" spans="2:19" ht="15" customHeight="1" thickBot="1" x14ac:dyDescent="0.4">
      <c r="B163" s="381"/>
      <c r="C163" s="382"/>
      <c r="D163" s="503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5"/>
      <c r="P163" s="405"/>
      <c r="Q163" s="405"/>
      <c r="R163" s="405"/>
      <c r="S163" s="534"/>
    </row>
    <row r="164" spans="2:19" ht="42" customHeight="1" x14ac:dyDescent="0.35">
      <c r="B164" s="1229" t="s">
        <v>57</v>
      </c>
      <c r="C164" s="439" t="s">
        <v>16</v>
      </c>
      <c r="D164" s="501"/>
      <c r="E164" s="400">
        <v>1545</v>
      </c>
      <c r="F164" s="400">
        <v>1561</v>
      </c>
      <c r="G164" s="400">
        <v>1581</v>
      </c>
      <c r="H164" s="400">
        <v>1817</v>
      </c>
      <c r="I164" s="400">
        <v>2864</v>
      </c>
      <c r="J164" s="400">
        <v>1854</v>
      </c>
      <c r="K164" s="400">
        <v>1624</v>
      </c>
      <c r="L164" s="400">
        <v>1194</v>
      </c>
      <c r="M164" s="400">
        <v>1950</v>
      </c>
      <c r="N164" s="400">
        <v>2361</v>
      </c>
      <c r="O164" s="400">
        <v>1783</v>
      </c>
      <c r="P164" s="400">
        <v>1837</v>
      </c>
      <c r="Q164" s="400">
        <f>SUM(E164:P164)</f>
        <v>21971</v>
      </c>
      <c r="R164" s="548"/>
      <c r="S164" s="534"/>
    </row>
    <row r="165" spans="2:19" ht="42" customHeight="1" thickBot="1" x14ac:dyDescent="0.4">
      <c r="B165" s="1230"/>
      <c r="C165" s="440" t="s">
        <v>17</v>
      </c>
      <c r="D165" s="502"/>
      <c r="E165" s="402">
        <v>1545</v>
      </c>
      <c r="F165" s="402">
        <v>1561</v>
      </c>
      <c r="G165" s="402">
        <v>1581</v>
      </c>
      <c r="H165" s="402">
        <v>1817</v>
      </c>
      <c r="I165" s="402">
        <v>2864</v>
      </c>
      <c r="J165" s="402">
        <v>1854</v>
      </c>
      <c r="K165" s="402">
        <v>1624</v>
      </c>
      <c r="L165" s="402">
        <v>1194</v>
      </c>
      <c r="M165" s="402">
        <v>1950</v>
      </c>
      <c r="N165" s="402">
        <v>2361</v>
      </c>
      <c r="O165" s="402">
        <v>1783</v>
      </c>
      <c r="P165" s="402">
        <v>1837</v>
      </c>
      <c r="Q165" s="402">
        <f>SUM(E165:P165)</f>
        <v>21971</v>
      </c>
      <c r="R165" s="549"/>
      <c r="S165" s="534"/>
    </row>
    <row r="166" spans="2:19" ht="15" customHeight="1" thickBot="1" x14ac:dyDescent="0.4">
      <c r="B166" s="444"/>
      <c r="C166" s="382"/>
      <c r="D166" s="496"/>
      <c r="E166" s="383"/>
      <c r="F166" s="383"/>
      <c r="G166" s="383"/>
      <c r="H166" s="383"/>
      <c r="I166" s="383"/>
      <c r="J166" s="383"/>
      <c r="K166" s="383"/>
      <c r="L166" s="383"/>
      <c r="M166" s="383"/>
      <c r="N166" s="383"/>
      <c r="O166" s="383"/>
      <c r="P166" s="383"/>
      <c r="Q166" s="383"/>
      <c r="R166" s="383"/>
      <c r="S166" s="534"/>
    </row>
    <row r="167" spans="2:19" ht="42" customHeight="1" x14ac:dyDescent="0.35">
      <c r="B167" s="1235" t="s">
        <v>65</v>
      </c>
      <c r="C167" s="439" t="s">
        <v>16</v>
      </c>
      <c r="D167" s="501"/>
      <c r="E167" s="400">
        <v>1580</v>
      </c>
      <c r="F167" s="400">
        <v>2137</v>
      </c>
      <c r="G167" s="400">
        <v>1620</v>
      </c>
      <c r="H167" s="400">
        <v>2012</v>
      </c>
      <c r="I167" s="400">
        <v>1965</v>
      </c>
      <c r="J167" s="400">
        <v>1887</v>
      </c>
      <c r="K167" s="400">
        <v>2314</v>
      </c>
      <c r="L167" s="400">
        <v>2152</v>
      </c>
      <c r="M167" s="400">
        <v>1713</v>
      </c>
      <c r="N167" s="400">
        <v>1267</v>
      </c>
      <c r="O167" s="400">
        <v>1525</v>
      </c>
      <c r="P167" s="400">
        <v>1021</v>
      </c>
      <c r="Q167" s="400">
        <f>SUM(E167:P167)</f>
        <v>21193</v>
      </c>
      <c r="R167" s="548"/>
      <c r="S167" s="534"/>
    </row>
    <row r="168" spans="2:19" ht="42" customHeight="1" thickBot="1" x14ac:dyDescent="0.4">
      <c r="B168" s="1236"/>
      <c r="C168" s="440" t="s">
        <v>17</v>
      </c>
      <c r="D168" s="502"/>
      <c r="E168" s="402">
        <v>1059</v>
      </c>
      <c r="F168" s="402">
        <v>2032</v>
      </c>
      <c r="G168" s="402">
        <v>1731</v>
      </c>
      <c r="H168" s="402">
        <v>1815</v>
      </c>
      <c r="I168" s="402">
        <v>1767</v>
      </c>
      <c r="J168" s="402">
        <v>701</v>
      </c>
      <c r="K168" s="402">
        <v>3414</v>
      </c>
      <c r="L168" s="402">
        <v>2193</v>
      </c>
      <c r="M168" s="402">
        <v>1758</v>
      </c>
      <c r="N168" s="402">
        <v>1391</v>
      </c>
      <c r="O168" s="402">
        <v>1842</v>
      </c>
      <c r="P168" s="402">
        <v>1406</v>
      </c>
      <c r="Q168" s="402">
        <f>SUM(E168:P168)</f>
        <v>21109</v>
      </c>
      <c r="R168" s="549"/>
      <c r="S168" s="534"/>
    </row>
    <row r="169" spans="2:19" ht="15" customHeight="1" thickBot="1" x14ac:dyDescent="0.4">
      <c r="B169" s="444"/>
      <c r="C169" s="382"/>
      <c r="D169" s="517"/>
      <c r="E169" s="446"/>
      <c r="F169" s="446"/>
      <c r="G169" s="446"/>
      <c r="H169" s="446"/>
      <c r="I169" s="446"/>
      <c r="J169" s="446"/>
      <c r="K169" s="446"/>
      <c r="L169" s="446"/>
      <c r="M169" s="446"/>
      <c r="N169" s="446"/>
      <c r="O169" s="446"/>
      <c r="P169" s="446"/>
      <c r="Q169" s="446"/>
      <c r="R169" s="446"/>
      <c r="S169" s="534"/>
    </row>
    <row r="170" spans="2:19" ht="42" customHeight="1" x14ac:dyDescent="0.35">
      <c r="B170" s="1229" t="s">
        <v>190</v>
      </c>
      <c r="C170" s="439" t="s">
        <v>16</v>
      </c>
      <c r="D170" s="501"/>
      <c r="E170" s="400">
        <v>400</v>
      </c>
      <c r="F170" s="400">
        <v>934</v>
      </c>
      <c r="G170" s="400">
        <v>1266</v>
      </c>
      <c r="H170" s="400">
        <v>800</v>
      </c>
      <c r="I170" s="400">
        <v>600</v>
      </c>
      <c r="J170" s="400">
        <v>1000</v>
      </c>
      <c r="K170" s="400">
        <v>1275</v>
      </c>
      <c r="L170" s="400">
        <v>1125</v>
      </c>
      <c r="M170" s="400">
        <v>1000</v>
      </c>
      <c r="N170" s="400">
        <v>1500</v>
      </c>
      <c r="O170" s="400">
        <v>1941</v>
      </c>
      <c r="P170" s="400">
        <v>1079</v>
      </c>
      <c r="Q170" s="400">
        <f>SUM(E170:P170)</f>
        <v>12920</v>
      </c>
      <c r="R170" s="548"/>
      <c r="S170" s="534"/>
    </row>
    <row r="171" spans="2:19" ht="42" customHeight="1" thickBot="1" x14ac:dyDescent="0.4">
      <c r="B171" s="1230"/>
      <c r="C171" s="440" t="s">
        <v>17</v>
      </c>
      <c r="D171" s="502"/>
      <c r="E171" s="402">
        <v>939</v>
      </c>
      <c r="F171" s="402">
        <v>1105</v>
      </c>
      <c r="G171" s="402">
        <v>1008</v>
      </c>
      <c r="H171" s="402">
        <v>1106</v>
      </c>
      <c r="I171" s="402">
        <v>1020</v>
      </c>
      <c r="J171" s="402">
        <v>870</v>
      </c>
      <c r="K171" s="402">
        <v>800</v>
      </c>
      <c r="L171" s="402">
        <v>890</v>
      </c>
      <c r="M171" s="402">
        <v>910</v>
      </c>
      <c r="N171" s="402">
        <v>1589</v>
      </c>
      <c r="O171" s="402">
        <v>2025</v>
      </c>
      <c r="P171" s="402">
        <v>1020</v>
      </c>
      <c r="Q171" s="402">
        <f>SUM(E171:P171)</f>
        <v>13282</v>
      </c>
      <c r="R171" s="549"/>
      <c r="S171" s="534"/>
    </row>
    <row r="172" spans="2:19" ht="15" customHeight="1" thickBot="1" x14ac:dyDescent="0.4">
      <c r="B172" s="444"/>
      <c r="C172" s="382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383"/>
      <c r="O172" s="383"/>
      <c r="P172" s="383"/>
      <c r="Q172" s="383"/>
      <c r="R172" s="383"/>
      <c r="S172" s="534"/>
    </row>
    <row r="173" spans="2:19" ht="42" customHeight="1" x14ac:dyDescent="0.35">
      <c r="B173" s="1227" t="s">
        <v>191</v>
      </c>
      <c r="C173" s="439" t="s">
        <v>16</v>
      </c>
      <c r="D173" s="501"/>
      <c r="E173" s="400">
        <v>15239</v>
      </c>
      <c r="F173" s="400">
        <v>19086</v>
      </c>
      <c r="G173" s="400">
        <v>17540</v>
      </c>
      <c r="H173" s="400">
        <v>19508</v>
      </c>
      <c r="I173" s="400">
        <v>18614</v>
      </c>
      <c r="J173" s="400">
        <v>15930</v>
      </c>
      <c r="K173" s="400">
        <v>16052</v>
      </c>
      <c r="L173" s="400">
        <v>18019</v>
      </c>
      <c r="M173" s="400">
        <v>15244</v>
      </c>
      <c r="N173" s="400">
        <v>15815</v>
      </c>
      <c r="O173" s="400">
        <v>18756</v>
      </c>
      <c r="P173" s="400">
        <v>17441</v>
      </c>
      <c r="Q173" s="400">
        <f>SUM(E173:P173)</f>
        <v>207244</v>
      </c>
      <c r="R173" s="548"/>
      <c r="S173" s="534"/>
    </row>
    <row r="174" spans="2:19" ht="42" customHeight="1" thickBot="1" x14ac:dyDescent="0.4">
      <c r="B174" s="1228"/>
      <c r="C174" s="440" t="s">
        <v>17</v>
      </c>
      <c r="D174" s="502"/>
      <c r="E174" s="402">
        <v>15239</v>
      </c>
      <c r="F174" s="402">
        <v>19086</v>
      </c>
      <c r="G174" s="402">
        <v>17540</v>
      </c>
      <c r="H174" s="402">
        <v>19508</v>
      </c>
      <c r="I174" s="402">
        <v>18614</v>
      </c>
      <c r="J174" s="402">
        <v>15930</v>
      </c>
      <c r="K174" s="402">
        <v>16052</v>
      </c>
      <c r="L174" s="402">
        <v>18019</v>
      </c>
      <c r="M174" s="402">
        <v>15244</v>
      </c>
      <c r="N174" s="402">
        <v>15815</v>
      </c>
      <c r="O174" s="402">
        <v>18756</v>
      </c>
      <c r="P174" s="402">
        <v>17441</v>
      </c>
      <c r="Q174" s="402">
        <f>SUM(E174:P174)</f>
        <v>207244</v>
      </c>
      <c r="R174" s="549"/>
      <c r="S174" s="534"/>
    </row>
    <row r="175" spans="2:19" ht="15" customHeight="1" thickBot="1" x14ac:dyDescent="0.4">
      <c r="B175" s="444"/>
      <c r="C175" s="382"/>
      <c r="D175" s="383"/>
      <c r="E175" s="383"/>
      <c r="F175" s="383"/>
      <c r="G175" s="383"/>
      <c r="H175" s="383"/>
      <c r="I175" s="383"/>
      <c r="J175" s="383"/>
      <c r="K175" s="383"/>
      <c r="L175" s="383"/>
      <c r="M175" s="383"/>
      <c r="N175" s="383"/>
      <c r="O175" s="383"/>
      <c r="P175" s="383"/>
      <c r="Q175" s="383"/>
      <c r="R175" s="383"/>
      <c r="S175" s="534"/>
    </row>
    <row r="176" spans="2:19" ht="42" customHeight="1" x14ac:dyDescent="0.35">
      <c r="B176" s="1227" t="s">
        <v>192</v>
      </c>
      <c r="C176" s="439" t="s">
        <v>16</v>
      </c>
      <c r="D176" s="501"/>
      <c r="E176" s="400">
        <v>154</v>
      </c>
      <c r="F176" s="400">
        <v>115</v>
      </c>
      <c r="G176" s="400">
        <v>93</v>
      </c>
      <c r="H176" s="400">
        <v>157</v>
      </c>
      <c r="I176" s="400">
        <v>476</v>
      </c>
      <c r="J176" s="400">
        <v>882</v>
      </c>
      <c r="K176" s="400">
        <v>1407</v>
      </c>
      <c r="L176" s="400">
        <v>898</v>
      </c>
      <c r="M176" s="400">
        <v>1221</v>
      </c>
      <c r="N176" s="400">
        <v>1196</v>
      </c>
      <c r="O176" s="400">
        <v>1143</v>
      </c>
      <c r="P176" s="400">
        <v>1196</v>
      </c>
      <c r="Q176" s="400">
        <f>SUM(E176:P176)</f>
        <v>8938</v>
      </c>
      <c r="R176" s="548"/>
      <c r="S176" s="534"/>
    </row>
    <row r="177" spans="2:19" ht="42" customHeight="1" thickBot="1" x14ac:dyDescent="0.4">
      <c r="B177" s="1228"/>
      <c r="C177" s="440" t="s">
        <v>17</v>
      </c>
      <c r="D177" s="502"/>
      <c r="E177" s="402">
        <v>154</v>
      </c>
      <c r="F177" s="402">
        <v>115</v>
      </c>
      <c r="G177" s="402">
        <v>93</v>
      </c>
      <c r="H177" s="402">
        <v>157</v>
      </c>
      <c r="I177" s="402">
        <v>476</v>
      </c>
      <c r="J177" s="402">
        <v>882</v>
      </c>
      <c r="K177" s="402">
        <v>1407</v>
      </c>
      <c r="L177" s="402">
        <v>898</v>
      </c>
      <c r="M177" s="402">
        <v>1221</v>
      </c>
      <c r="N177" s="402">
        <v>1196</v>
      </c>
      <c r="O177" s="402">
        <v>1143</v>
      </c>
      <c r="P177" s="402">
        <v>1196</v>
      </c>
      <c r="Q177" s="402">
        <f>SUM(E177:P177)</f>
        <v>8938</v>
      </c>
      <c r="R177" s="549"/>
      <c r="S177" s="534"/>
    </row>
    <row r="178" spans="2:19" ht="15" customHeight="1" thickBot="1" x14ac:dyDescent="0.4">
      <c r="B178" s="444"/>
      <c r="C178" s="382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383"/>
      <c r="O178" s="383"/>
      <c r="P178" s="383"/>
      <c r="Q178" s="383"/>
      <c r="R178" s="383"/>
      <c r="S178" s="534"/>
    </row>
    <row r="179" spans="2:19" ht="42" customHeight="1" x14ac:dyDescent="0.35">
      <c r="B179" s="1227" t="s">
        <v>193</v>
      </c>
      <c r="C179" s="439" t="s">
        <v>16</v>
      </c>
      <c r="D179" s="501"/>
      <c r="E179" s="400">
        <v>22787</v>
      </c>
      <c r="F179" s="400">
        <v>26677</v>
      </c>
      <c r="G179" s="400">
        <v>23502</v>
      </c>
      <c r="H179" s="400">
        <v>29450</v>
      </c>
      <c r="I179" s="400">
        <v>32773</v>
      </c>
      <c r="J179" s="400">
        <v>26639</v>
      </c>
      <c r="K179" s="400">
        <v>28160</v>
      </c>
      <c r="L179" s="400">
        <v>24391</v>
      </c>
      <c r="M179" s="400">
        <v>26688</v>
      </c>
      <c r="N179" s="400">
        <v>25915</v>
      </c>
      <c r="O179" s="400">
        <v>31347</v>
      </c>
      <c r="P179" s="400">
        <v>28402</v>
      </c>
      <c r="Q179" s="400">
        <f>SUM(E179:P179)</f>
        <v>326731</v>
      </c>
      <c r="R179" s="548"/>
      <c r="S179" s="534"/>
    </row>
    <row r="180" spans="2:19" ht="42" customHeight="1" thickBot="1" x14ac:dyDescent="0.4">
      <c r="B180" s="1228"/>
      <c r="C180" s="440" t="s">
        <v>17</v>
      </c>
      <c r="D180" s="502"/>
      <c r="E180" s="402">
        <v>22787</v>
      </c>
      <c r="F180" s="402">
        <v>26677</v>
      </c>
      <c r="G180" s="402">
        <v>23502</v>
      </c>
      <c r="H180" s="402">
        <v>29450</v>
      </c>
      <c r="I180" s="402">
        <v>32773</v>
      </c>
      <c r="J180" s="402">
        <v>26639</v>
      </c>
      <c r="K180" s="402">
        <v>28160</v>
      </c>
      <c r="L180" s="402">
        <v>24391</v>
      </c>
      <c r="M180" s="402">
        <v>26688</v>
      </c>
      <c r="N180" s="402">
        <v>25915</v>
      </c>
      <c r="O180" s="402">
        <v>31347</v>
      </c>
      <c r="P180" s="402">
        <v>27969</v>
      </c>
      <c r="Q180" s="402">
        <f>SUM(E180:P180)</f>
        <v>326298</v>
      </c>
      <c r="R180" s="549"/>
      <c r="S180" s="534"/>
    </row>
    <row r="181" spans="2:19" ht="15" customHeight="1" thickBot="1" x14ac:dyDescent="0.4">
      <c r="B181" s="444"/>
      <c r="C181" s="382"/>
      <c r="D181" s="383"/>
      <c r="E181" s="383"/>
      <c r="F181" s="383"/>
      <c r="G181" s="383"/>
      <c r="H181" s="383"/>
      <c r="I181" s="383"/>
      <c r="J181" s="383"/>
      <c r="K181" s="383"/>
      <c r="L181" s="383"/>
      <c r="M181" s="383"/>
      <c r="N181" s="383"/>
      <c r="O181" s="383"/>
      <c r="P181" s="383"/>
      <c r="Q181" s="383"/>
      <c r="R181" s="383"/>
      <c r="S181" s="534"/>
    </row>
    <row r="182" spans="2:19" ht="42" customHeight="1" x14ac:dyDescent="0.35">
      <c r="B182" s="1227" t="s">
        <v>194</v>
      </c>
      <c r="C182" s="439" t="s">
        <v>16</v>
      </c>
      <c r="D182" s="501"/>
      <c r="E182" s="400">
        <v>213</v>
      </c>
      <c r="F182" s="400">
        <v>338</v>
      </c>
      <c r="G182" s="400">
        <v>354</v>
      </c>
      <c r="H182" s="400">
        <v>427</v>
      </c>
      <c r="I182" s="400">
        <v>256</v>
      </c>
      <c r="J182" s="400">
        <v>361</v>
      </c>
      <c r="K182" s="400">
        <v>698</v>
      </c>
      <c r="L182" s="400">
        <v>609</v>
      </c>
      <c r="M182" s="400">
        <v>714</v>
      </c>
      <c r="N182" s="400">
        <v>664</v>
      </c>
      <c r="O182" s="400">
        <v>891</v>
      </c>
      <c r="P182" s="400">
        <v>554</v>
      </c>
      <c r="Q182" s="400">
        <f>SUM(E182:P182)</f>
        <v>6079</v>
      </c>
      <c r="R182" s="548"/>
      <c r="S182" s="534"/>
    </row>
    <row r="183" spans="2:19" ht="42" customHeight="1" thickBot="1" x14ac:dyDescent="0.4">
      <c r="B183" s="1228"/>
      <c r="C183" s="440" t="s">
        <v>17</v>
      </c>
      <c r="D183" s="502"/>
      <c r="E183" s="402">
        <v>213</v>
      </c>
      <c r="F183" s="402">
        <v>338</v>
      </c>
      <c r="G183" s="402">
        <v>354</v>
      </c>
      <c r="H183" s="402">
        <v>427</v>
      </c>
      <c r="I183" s="402">
        <v>256</v>
      </c>
      <c r="J183" s="402">
        <v>361</v>
      </c>
      <c r="K183" s="402">
        <v>698</v>
      </c>
      <c r="L183" s="402">
        <v>609</v>
      </c>
      <c r="M183" s="402">
        <v>714</v>
      </c>
      <c r="N183" s="402">
        <v>664</v>
      </c>
      <c r="O183" s="402">
        <v>891</v>
      </c>
      <c r="P183" s="402">
        <v>518</v>
      </c>
      <c r="Q183" s="402">
        <f>SUM(E183:P183)</f>
        <v>6043</v>
      </c>
      <c r="R183" s="549"/>
      <c r="S183" s="534"/>
    </row>
    <row r="184" spans="2:19" ht="17.25" customHeight="1" thickBot="1" x14ac:dyDescent="0.4">
      <c r="B184" s="444"/>
      <c r="C184" s="382"/>
      <c r="D184" s="517"/>
      <c r="E184" s="446"/>
      <c r="F184" s="446"/>
      <c r="G184" s="446"/>
      <c r="H184" s="446"/>
      <c r="I184" s="446"/>
      <c r="J184" s="446"/>
      <c r="K184" s="446"/>
      <c r="L184" s="446"/>
      <c r="M184" s="446"/>
      <c r="N184" s="446"/>
      <c r="O184" s="446"/>
      <c r="P184" s="446"/>
      <c r="Q184" s="446"/>
      <c r="R184" s="446"/>
      <c r="S184" s="534"/>
    </row>
    <row r="185" spans="2:19" ht="42" customHeight="1" x14ac:dyDescent="0.4">
      <c r="B185" s="1233" t="s">
        <v>53</v>
      </c>
      <c r="C185" s="447" t="s">
        <v>16</v>
      </c>
      <c r="D185" s="498"/>
      <c r="E185" s="389">
        <f t="shared" ref="E185:Q186" si="10">E140+E143+E146+E149+E152+E155+E158+E161+E164+E167+E170+E173+E176+E179+E182</f>
        <v>107199</v>
      </c>
      <c r="F185" s="389">
        <f t="shared" si="10"/>
        <v>133738</v>
      </c>
      <c r="G185" s="389">
        <f t="shared" si="10"/>
        <v>123599</v>
      </c>
      <c r="H185" s="389">
        <f t="shared" si="10"/>
        <v>140727</v>
      </c>
      <c r="I185" s="389">
        <f t="shared" si="10"/>
        <v>147366</v>
      </c>
      <c r="J185" s="389">
        <f t="shared" si="10"/>
        <v>139465</v>
      </c>
      <c r="K185" s="389">
        <f t="shared" si="10"/>
        <v>143857</v>
      </c>
      <c r="L185" s="389">
        <f t="shared" si="10"/>
        <v>135503</v>
      </c>
      <c r="M185" s="389">
        <f t="shared" si="10"/>
        <v>140000</v>
      </c>
      <c r="N185" s="389">
        <f t="shared" si="10"/>
        <v>139444</v>
      </c>
      <c r="O185" s="389">
        <f t="shared" si="10"/>
        <v>153547</v>
      </c>
      <c r="P185" s="389">
        <f t="shared" si="10"/>
        <v>128520</v>
      </c>
      <c r="Q185" s="389">
        <f t="shared" si="10"/>
        <v>1632965</v>
      </c>
      <c r="R185" s="546"/>
      <c r="S185" s="550"/>
    </row>
    <row r="186" spans="2:19" ht="42" customHeight="1" thickBot="1" x14ac:dyDescent="0.45">
      <c r="B186" s="1234"/>
      <c r="C186" s="449" t="s">
        <v>17</v>
      </c>
      <c r="D186" s="499"/>
      <c r="E186" s="392">
        <f t="shared" si="10"/>
        <v>106823</v>
      </c>
      <c r="F186" s="392">
        <f t="shared" si="10"/>
        <v>133093</v>
      </c>
      <c r="G186" s="392">
        <f t="shared" si="10"/>
        <v>124219</v>
      </c>
      <c r="H186" s="392">
        <f t="shared" si="10"/>
        <v>140644</v>
      </c>
      <c r="I186" s="392">
        <f t="shared" si="10"/>
        <v>147204</v>
      </c>
      <c r="J186" s="392">
        <f t="shared" si="10"/>
        <v>137750</v>
      </c>
      <c r="K186" s="392">
        <f t="shared" si="10"/>
        <v>143871</v>
      </c>
      <c r="L186" s="392">
        <f t="shared" si="10"/>
        <v>135507</v>
      </c>
      <c r="M186" s="392">
        <f t="shared" si="10"/>
        <v>138877</v>
      </c>
      <c r="N186" s="392">
        <f t="shared" si="10"/>
        <v>137550</v>
      </c>
      <c r="O186" s="392">
        <f t="shared" si="10"/>
        <v>155855</v>
      </c>
      <c r="P186" s="392">
        <f t="shared" si="10"/>
        <v>129342</v>
      </c>
      <c r="Q186" s="392">
        <f t="shared" si="10"/>
        <v>1630735</v>
      </c>
      <c r="R186" s="547"/>
      <c r="S186" s="550"/>
    </row>
    <row r="187" spans="2:19" x14ac:dyDescent="0.2">
      <c r="S187" s="534"/>
    </row>
    <row r="188" spans="2:19" x14ac:dyDescent="0.2">
      <c r="S188" s="534"/>
    </row>
    <row r="189" spans="2:19" x14ac:dyDescent="0.2">
      <c r="S189" s="534"/>
    </row>
    <row r="191" spans="2:19" ht="52.5" customHeight="1" x14ac:dyDescent="0.2"/>
    <row r="192" spans="2:19" ht="18" customHeight="1" x14ac:dyDescent="0.25">
      <c r="B192" s="452"/>
      <c r="D192" s="518"/>
      <c r="E192" s="453"/>
      <c r="F192" s="453"/>
      <c r="G192" s="453"/>
      <c r="H192" s="453"/>
      <c r="I192" s="453"/>
      <c r="J192" s="453"/>
      <c r="K192" s="453"/>
      <c r="L192" s="453"/>
      <c r="M192" s="453"/>
      <c r="N192" s="453"/>
      <c r="O192" s="453"/>
      <c r="P192" s="453"/>
      <c r="Q192" s="453"/>
      <c r="R192" s="453"/>
    </row>
    <row r="193" spans="4:20" ht="20.25" x14ac:dyDescent="0.3">
      <c r="D193" s="519"/>
      <c r="E193" s="412"/>
      <c r="F193" s="412"/>
      <c r="G193" s="412"/>
      <c r="H193" s="412"/>
      <c r="I193" s="412"/>
      <c r="J193" s="412"/>
      <c r="K193" s="412"/>
      <c r="L193" s="412"/>
      <c r="M193" s="412"/>
      <c r="N193" s="412"/>
      <c r="O193" s="412"/>
      <c r="P193" s="412"/>
      <c r="Q193" s="412"/>
      <c r="R193" s="412"/>
    </row>
    <row r="194" spans="4:20" ht="15" customHeight="1" x14ac:dyDescent="0.25">
      <c r="D194" s="520"/>
      <c r="E194" s="395"/>
      <c r="F194" s="395"/>
      <c r="G194" s="395"/>
      <c r="H194" s="395"/>
      <c r="I194" s="395"/>
      <c r="J194" s="395"/>
      <c r="K194" s="395"/>
      <c r="L194" s="395"/>
      <c r="M194" s="395"/>
      <c r="N194" s="395"/>
      <c r="O194" s="395"/>
      <c r="P194" s="395"/>
      <c r="Q194" s="395"/>
      <c r="R194" s="395"/>
    </row>
    <row r="195" spans="4:20" ht="15.75" x14ac:dyDescent="0.25">
      <c r="D195" s="521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T195" s="537"/>
    </row>
    <row r="196" spans="4:20" ht="15.75" x14ac:dyDescent="0.25">
      <c r="D196" s="521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  <c r="R196" s="433"/>
    </row>
    <row r="197" spans="4:20" ht="15.75" x14ac:dyDescent="0.25">
      <c r="D197" s="522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</row>
    <row r="198" spans="4:20" ht="15.75" x14ac:dyDescent="0.25">
      <c r="D198" s="521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</row>
    <row r="199" spans="4:20" ht="15.75" x14ac:dyDescent="0.25">
      <c r="D199" s="521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</row>
    <row r="200" spans="4:20" ht="15.75" x14ac:dyDescent="0.25">
      <c r="D200" s="522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</row>
    <row r="201" spans="4:20" ht="15.75" x14ac:dyDescent="0.25">
      <c r="D201" s="521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</row>
    <row r="202" spans="4:20" ht="15.75" x14ac:dyDescent="0.25">
      <c r="D202" s="521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  <c r="R202" s="433"/>
    </row>
    <row r="203" spans="4:20" ht="15.75" x14ac:dyDescent="0.25">
      <c r="D203" s="522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</row>
    <row r="204" spans="4:20" ht="15.75" x14ac:dyDescent="0.25">
      <c r="D204" s="521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  <c r="R204" s="433"/>
    </row>
    <row r="205" spans="4:20" ht="15.75" x14ac:dyDescent="0.25">
      <c r="D205" s="521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3"/>
      <c r="R205" s="433"/>
    </row>
    <row r="206" spans="4:20" ht="15.75" x14ac:dyDescent="0.25">
      <c r="D206" s="522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</row>
    <row r="207" spans="4:20" ht="15.75" x14ac:dyDescent="0.25">
      <c r="D207" s="521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</row>
    <row r="208" spans="4:20" ht="15.75" x14ac:dyDescent="0.25">
      <c r="D208" s="521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</row>
    <row r="209" spans="4:18" ht="15.75" x14ac:dyDescent="0.25">
      <c r="D209" s="522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</row>
    <row r="210" spans="4:18" ht="15.75" x14ac:dyDescent="0.25">
      <c r="D210" s="521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3"/>
      <c r="R210" s="433"/>
    </row>
    <row r="211" spans="4:18" ht="15.75" x14ac:dyDescent="0.25">
      <c r="D211" s="521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  <c r="R211" s="433"/>
    </row>
    <row r="212" spans="4:18" ht="15.75" x14ac:dyDescent="0.25">
      <c r="D212" s="522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</row>
    <row r="213" spans="4:18" ht="15.75" x14ac:dyDescent="0.25">
      <c r="D213" s="521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3"/>
      <c r="R213" s="433"/>
    </row>
    <row r="214" spans="4:18" ht="15.75" x14ac:dyDescent="0.25">
      <c r="D214" s="521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3"/>
      <c r="P214" s="433"/>
      <c r="Q214" s="433"/>
      <c r="R214" s="433"/>
    </row>
    <row r="215" spans="4:18" ht="15.75" x14ac:dyDescent="0.25">
      <c r="D215" s="521"/>
      <c r="E215" s="433"/>
      <c r="F215" s="433"/>
      <c r="G215" s="433"/>
      <c r="H215" s="433"/>
      <c r="I215" s="433"/>
      <c r="J215" s="433"/>
      <c r="K215" s="433"/>
      <c r="L215" s="433"/>
      <c r="M215" s="433"/>
      <c r="N215" s="433"/>
      <c r="O215" s="433"/>
      <c r="P215" s="433"/>
      <c r="Q215" s="433"/>
      <c r="R215" s="433"/>
    </row>
    <row r="216" spans="4:18" ht="15.75" x14ac:dyDescent="0.25">
      <c r="D216" s="521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3"/>
      <c r="R216" s="433"/>
    </row>
    <row r="217" spans="4:18" ht="15.75" x14ac:dyDescent="0.25">
      <c r="D217" s="521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  <c r="R217" s="433"/>
    </row>
    <row r="222" spans="4:18" x14ac:dyDescent="0.2">
      <c r="D222" s="523"/>
      <c r="E222" s="456"/>
      <c r="F222" s="456"/>
      <c r="G222" s="456"/>
      <c r="H222" s="456"/>
      <c r="I222" s="456"/>
      <c r="J222" s="456"/>
      <c r="K222" s="456"/>
      <c r="L222" s="456"/>
      <c r="M222" s="456"/>
      <c r="N222" s="456"/>
      <c r="O222" s="456"/>
      <c r="P222" s="456"/>
      <c r="Q222" s="456"/>
      <c r="R222" s="456"/>
    </row>
    <row r="223" spans="4:18" x14ac:dyDescent="0.2">
      <c r="D223" s="523"/>
      <c r="E223" s="456"/>
      <c r="F223" s="456"/>
      <c r="G223" s="456"/>
      <c r="H223" s="456"/>
      <c r="I223" s="456"/>
      <c r="J223" s="456"/>
      <c r="K223" s="456"/>
      <c r="L223" s="456"/>
      <c r="M223" s="456"/>
      <c r="N223" s="456"/>
      <c r="O223" s="456"/>
      <c r="P223" s="456"/>
      <c r="Q223" s="456"/>
      <c r="R223" s="456"/>
    </row>
    <row r="224" spans="4:18" x14ac:dyDescent="0.2">
      <c r="D224" s="523"/>
      <c r="E224" s="456"/>
      <c r="F224" s="456"/>
      <c r="G224" s="456"/>
      <c r="H224" s="456"/>
      <c r="I224" s="456"/>
      <c r="J224" s="456"/>
      <c r="K224" s="456"/>
      <c r="L224" s="456"/>
      <c r="M224" s="456"/>
      <c r="N224" s="456"/>
      <c r="O224" s="456"/>
      <c r="P224" s="456"/>
      <c r="Q224" s="456"/>
      <c r="R224" s="456"/>
    </row>
    <row r="225" spans="4:18" x14ac:dyDescent="0.2">
      <c r="D225" s="523"/>
      <c r="E225" s="456"/>
      <c r="F225" s="456"/>
      <c r="G225" s="456"/>
      <c r="H225" s="456"/>
      <c r="I225" s="456"/>
      <c r="J225" s="456"/>
      <c r="K225" s="456"/>
      <c r="L225" s="456"/>
      <c r="M225" s="456"/>
      <c r="N225" s="456"/>
      <c r="O225" s="456"/>
      <c r="P225" s="456"/>
      <c r="Q225" s="456"/>
      <c r="R225" s="456"/>
    </row>
    <row r="226" spans="4:18" x14ac:dyDescent="0.2">
      <c r="D226" s="523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</row>
    <row r="227" spans="4:18" x14ac:dyDescent="0.2">
      <c r="D227" s="523"/>
      <c r="E227" s="456"/>
      <c r="F227" s="456"/>
      <c r="G227" s="456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  <c r="R227" s="456"/>
    </row>
    <row r="228" spans="4:18" x14ac:dyDescent="0.2">
      <c r="D228" s="523"/>
      <c r="E228" s="456"/>
      <c r="F228" s="456"/>
      <c r="G228" s="456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</row>
  </sheetData>
  <mergeCells count="60">
    <mergeCell ref="B2:R2"/>
    <mergeCell ref="B3:R3"/>
    <mergeCell ref="B7:B8"/>
    <mergeCell ref="B10:B11"/>
    <mergeCell ref="B13:B14"/>
    <mergeCell ref="B16:B17"/>
    <mergeCell ref="B21:B22"/>
    <mergeCell ref="B24:B25"/>
    <mergeCell ref="B27:B28"/>
    <mergeCell ref="B30:B31"/>
    <mergeCell ref="B35:B36"/>
    <mergeCell ref="B38:B39"/>
    <mergeCell ref="B41:B42"/>
    <mergeCell ref="B44:B45"/>
    <mergeCell ref="B48:R48"/>
    <mergeCell ref="B52:B53"/>
    <mergeCell ref="B55:B56"/>
    <mergeCell ref="B58:B59"/>
    <mergeCell ref="B61:B62"/>
    <mergeCell ref="B64:B65"/>
    <mergeCell ref="B67:R67"/>
    <mergeCell ref="B69:B70"/>
    <mergeCell ref="B72:B73"/>
    <mergeCell ref="B75:B76"/>
    <mergeCell ref="B78:B79"/>
    <mergeCell ref="B81:B82"/>
    <mergeCell ref="B84:B85"/>
    <mergeCell ref="B88:R88"/>
    <mergeCell ref="B92:B93"/>
    <mergeCell ref="B95:B96"/>
    <mergeCell ref="B98:B99"/>
    <mergeCell ref="B101:B102"/>
    <mergeCell ref="B105:B106"/>
    <mergeCell ref="B108:B109"/>
    <mergeCell ref="B111:B112"/>
    <mergeCell ref="B114:B115"/>
    <mergeCell ref="B117:B118"/>
    <mergeCell ref="B121:R121"/>
    <mergeCell ref="B123:B124"/>
    <mergeCell ref="B126:B127"/>
    <mergeCell ref="B129:B130"/>
    <mergeCell ref="B132:B133"/>
    <mergeCell ref="E134:Q134"/>
    <mergeCell ref="B136:R136"/>
    <mergeCell ref="B140:B141"/>
    <mergeCell ref="B143:B144"/>
    <mergeCell ref="B146:B147"/>
    <mergeCell ref="B149:B150"/>
    <mergeCell ref="B152:B153"/>
    <mergeCell ref="B155:B156"/>
    <mergeCell ref="B158:B159"/>
    <mergeCell ref="B161:B162"/>
    <mergeCell ref="B164:B165"/>
    <mergeCell ref="B167:B168"/>
    <mergeCell ref="B170:B171"/>
    <mergeCell ref="B173:B174"/>
    <mergeCell ref="B176:B177"/>
    <mergeCell ref="B179:B180"/>
    <mergeCell ref="B182:B183"/>
    <mergeCell ref="B185:B186"/>
  </mergeCells>
  <pageMargins left="0.2" right="0.2" top="0.52" bottom="0.28000000000000003" header="0.3" footer="0.3"/>
  <pageSetup scale="22" orientation="landscape" r:id="rId1"/>
  <headerFooter alignWithMargins="0">
    <oddFooter>&amp;RPage &amp;P of &amp;N&amp;LPakistan Automotive Manufacturers Association</oddFooter>
  </headerFooter>
  <rowBreaks count="3" manualBreakCount="3">
    <brk id="45" max="31" man="1"/>
    <brk id="85" max="16383" man="1"/>
    <brk id="135" max="31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B1:R231"/>
  <sheetViews>
    <sheetView view="pageBreakPreview" zoomScale="55" zoomScaleNormal="55" zoomScaleSheetLayoutView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1" sqref="P1"/>
    </sheetView>
  </sheetViews>
  <sheetFormatPr defaultRowHeight="15" x14ac:dyDescent="0.2"/>
  <cols>
    <col min="1" max="1" width="3" style="360" customWidth="1"/>
    <col min="2" max="2" width="27.42578125" style="360" customWidth="1"/>
    <col min="3" max="3" width="9" style="360" customWidth="1"/>
    <col min="4" max="4" width="1.42578125" style="491" customWidth="1"/>
    <col min="5" max="16" width="20.7109375" style="360" customWidth="1"/>
    <col min="17" max="17" width="23.7109375" style="360" customWidth="1"/>
    <col min="18" max="18" width="1" style="360" customWidth="1"/>
    <col min="19" max="16384" width="9.140625" style="360"/>
  </cols>
  <sheetData>
    <row r="1" spans="2:18" ht="35.25" customHeight="1" thickBot="1" x14ac:dyDescent="0.45">
      <c r="B1" s="361"/>
      <c r="C1" s="361"/>
      <c r="E1" s="555" t="s">
        <v>212</v>
      </c>
      <c r="Q1" s="555" t="s">
        <v>212</v>
      </c>
    </row>
    <row r="2" spans="2:18" ht="42.75" customHeight="1" thickBot="1" x14ac:dyDescent="0.25">
      <c r="B2" s="1271" t="s">
        <v>161</v>
      </c>
      <c r="C2" s="1272"/>
      <c r="D2" s="1272"/>
      <c r="E2" s="1272"/>
      <c r="F2" s="1272"/>
      <c r="G2" s="1272"/>
      <c r="H2" s="1272"/>
      <c r="I2" s="1272"/>
      <c r="J2" s="1272"/>
      <c r="K2" s="1272"/>
      <c r="L2" s="1272"/>
      <c r="M2" s="1272"/>
      <c r="N2" s="1272"/>
      <c r="O2" s="1272"/>
      <c r="P2" s="1272"/>
      <c r="Q2" s="1272"/>
      <c r="R2" s="1273"/>
    </row>
    <row r="3" spans="2:18" ht="43.5" customHeight="1" thickBot="1" x14ac:dyDescent="0.45">
      <c r="B3" s="1268" t="s">
        <v>46</v>
      </c>
      <c r="C3" s="1269"/>
      <c r="D3" s="1269"/>
      <c r="E3" s="1269"/>
      <c r="F3" s="1269"/>
      <c r="G3" s="1269"/>
      <c r="H3" s="1269"/>
      <c r="I3" s="1269"/>
      <c r="J3" s="1269"/>
      <c r="K3" s="1269"/>
      <c r="L3" s="1269"/>
      <c r="M3" s="1269"/>
      <c r="N3" s="1269"/>
      <c r="O3" s="1269"/>
      <c r="P3" s="1269"/>
      <c r="Q3" s="1269"/>
      <c r="R3" s="1270"/>
    </row>
    <row r="4" spans="2:18" ht="12.75" hidden="1" customHeight="1" thickBot="1" x14ac:dyDescent="0.3">
      <c r="B4" s="363"/>
    </row>
    <row r="5" spans="2:18" ht="50.1" customHeight="1" thickBot="1" x14ac:dyDescent="0.45">
      <c r="B5" s="364" t="s">
        <v>19</v>
      </c>
      <c r="C5" s="365"/>
      <c r="D5" s="492"/>
      <c r="E5" s="556" t="s">
        <v>213</v>
      </c>
      <c r="F5" s="556" t="s">
        <v>214</v>
      </c>
      <c r="G5" s="556" t="s">
        <v>215</v>
      </c>
      <c r="H5" s="556" t="s">
        <v>216</v>
      </c>
      <c r="I5" s="556" t="s">
        <v>217</v>
      </c>
      <c r="J5" s="556" t="s">
        <v>218</v>
      </c>
      <c r="K5" s="556" t="s">
        <v>219</v>
      </c>
      <c r="L5" s="556" t="s">
        <v>220</v>
      </c>
      <c r="M5" s="556" t="s">
        <v>221</v>
      </c>
      <c r="N5" s="556" t="s">
        <v>222</v>
      </c>
      <c r="O5" s="556" t="s">
        <v>223</v>
      </c>
      <c r="P5" s="556" t="s">
        <v>224</v>
      </c>
      <c r="Q5" s="556" t="s">
        <v>54</v>
      </c>
      <c r="R5" s="542"/>
    </row>
    <row r="6" spans="2:18" ht="15.95" customHeight="1" thickBot="1" x14ac:dyDescent="0.3">
      <c r="B6" s="369"/>
      <c r="D6" s="493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</row>
    <row r="7" spans="2:18" ht="50.1" customHeight="1" x14ac:dyDescent="0.4">
      <c r="B7" s="1259" t="s">
        <v>188</v>
      </c>
      <c r="C7" s="528" t="s">
        <v>16</v>
      </c>
      <c r="D7" s="494"/>
      <c r="E7" s="557">
        <v>3935</v>
      </c>
      <c r="F7" s="557">
        <v>3832</v>
      </c>
      <c r="G7" s="557">
        <v>2903</v>
      </c>
      <c r="H7" s="557">
        <v>3351</v>
      </c>
      <c r="I7" s="557">
        <v>3085</v>
      </c>
      <c r="J7" s="557">
        <v>2467</v>
      </c>
      <c r="K7" s="557">
        <v>4100</v>
      </c>
      <c r="L7" s="557">
        <v>3778</v>
      </c>
      <c r="M7" s="557">
        <v>4632</v>
      </c>
      <c r="N7" s="557">
        <v>3939</v>
      </c>
      <c r="O7" s="557">
        <v>3811</v>
      </c>
      <c r="P7" s="557">
        <v>2877</v>
      </c>
      <c r="Q7" s="557">
        <f>SUM(E7:P7)</f>
        <v>42710</v>
      </c>
      <c r="R7" s="543"/>
    </row>
    <row r="8" spans="2:18" ht="50.1" customHeight="1" thickBot="1" x14ac:dyDescent="0.45">
      <c r="B8" s="1260"/>
      <c r="C8" s="529" t="s">
        <v>17</v>
      </c>
      <c r="D8" s="495"/>
      <c r="E8" s="558">
        <v>3820</v>
      </c>
      <c r="F8" s="558">
        <v>3945</v>
      </c>
      <c r="G8" s="558">
        <v>2769</v>
      </c>
      <c r="H8" s="558">
        <v>3415</v>
      </c>
      <c r="I8" s="558">
        <v>3208</v>
      </c>
      <c r="J8" s="558">
        <v>2464</v>
      </c>
      <c r="K8" s="558">
        <v>3888</v>
      </c>
      <c r="L8" s="558">
        <v>3900</v>
      </c>
      <c r="M8" s="558">
        <v>4665</v>
      </c>
      <c r="N8" s="558">
        <v>4045</v>
      </c>
      <c r="O8" s="558">
        <v>3750</v>
      </c>
      <c r="P8" s="558">
        <v>2941</v>
      </c>
      <c r="Q8" s="558">
        <f>SUM(E8:P8)</f>
        <v>42810</v>
      </c>
      <c r="R8" s="544"/>
    </row>
    <row r="9" spans="2:18" ht="42" customHeight="1" thickBot="1" x14ac:dyDescent="0.45">
      <c r="B9" s="381"/>
      <c r="C9" s="382"/>
      <c r="D9" s="496"/>
      <c r="E9" s="559"/>
      <c r="F9" s="559"/>
      <c r="G9" s="559"/>
      <c r="H9" s="559"/>
      <c r="I9" s="559"/>
      <c r="J9" s="559"/>
      <c r="K9" s="559"/>
      <c r="L9" s="559"/>
      <c r="M9" s="559"/>
      <c r="N9" s="559"/>
      <c r="O9" s="559"/>
      <c r="P9" s="559"/>
      <c r="Q9" s="559"/>
      <c r="R9" s="383"/>
    </row>
    <row r="10" spans="2:18" ht="50.1" customHeight="1" x14ac:dyDescent="0.4">
      <c r="B10" s="1261" t="s">
        <v>98</v>
      </c>
      <c r="C10" s="528" t="s">
        <v>16</v>
      </c>
      <c r="D10" s="494"/>
      <c r="E10" s="557">
        <v>319</v>
      </c>
      <c r="F10" s="557">
        <v>448</v>
      </c>
      <c r="G10" s="557">
        <v>404</v>
      </c>
      <c r="H10" s="557">
        <v>446</v>
      </c>
      <c r="I10" s="557">
        <v>348</v>
      </c>
      <c r="J10" s="557">
        <v>501</v>
      </c>
      <c r="K10" s="557">
        <v>532</v>
      </c>
      <c r="L10" s="557">
        <v>412</v>
      </c>
      <c r="M10" s="557">
        <v>481</v>
      </c>
      <c r="N10" s="557">
        <v>322</v>
      </c>
      <c r="O10" s="557">
        <v>366</v>
      </c>
      <c r="P10" s="557">
        <v>341</v>
      </c>
      <c r="Q10" s="557">
        <f>SUM(E10:P10)</f>
        <v>4920</v>
      </c>
      <c r="R10" s="543"/>
    </row>
    <row r="11" spans="2:18" ht="50.1" customHeight="1" thickBot="1" x14ac:dyDescent="0.45">
      <c r="B11" s="1262"/>
      <c r="C11" s="529" t="s">
        <v>17</v>
      </c>
      <c r="D11" s="495"/>
      <c r="E11" s="558">
        <v>288</v>
      </c>
      <c r="F11" s="558">
        <v>434</v>
      </c>
      <c r="G11" s="558">
        <v>322</v>
      </c>
      <c r="H11" s="558">
        <v>374</v>
      </c>
      <c r="I11" s="558">
        <v>342</v>
      </c>
      <c r="J11" s="558">
        <v>381</v>
      </c>
      <c r="K11" s="558">
        <v>512</v>
      </c>
      <c r="L11" s="558">
        <v>479</v>
      </c>
      <c r="M11" s="558">
        <v>461</v>
      </c>
      <c r="N11" s="558">
        <v>532</v>
      </c>
      <c r="O11" s="558">
        <v>439</v>
      </c>
      <c r="P11" s="558">
        <v>352</v>
      </c>
      <c r="Q11" s="558">
        <f>SUM(E11:P11)</f>
        <v>4916</v>
      </c>
      <c r="R11" s="544"/>
    </row>
    <row r="12" spans="2:18" ht="42" customHeight="1" thickBot="1" x14ac:dyDescent="0.45">
      <c r="B12" s="384"/>
      <c r="C12" s="382"/>
      <c r="D12" s="497"/>
      <c r="E12" s="560"/>
      <c r="F12" s="560"/>
      <c r="G12" s="560"/>
      <c r="H12" s="560"/>
      <c r="I12" s="560"/>
      <c r="J12" s="560"/>
      <c r="K12" s="560"/>
      <c r="L12" s="560"/>
      <c r="M12" s="560"/>
      <c r="N12" s="560"/>
      <c r="O12" s="560"/>
      <c r="P12" s="560"/>
      <c r="Q12" s="560"/>
      <c r="R12" s="385"/>
    </row>
    <row r="13" spans="2:18" ht="50.1" customHeight="1" x14ac:dyDescent="0.4">
      <c r="B13" s="1261" t="s">
        <v>22</v>
      </c>
      <c r="C13" s="528" t="s">
        <v>99</v>
      </c>
      <c r="D13" s="494"/>
      <c r="E13" s="557">
        <v>4171</v>
      </c>
      <c r="F13" s="557">
        <v>4291</v>
      </c>
      <c r="G13" s="557">
        <v>4137</v>
      </c>
      <c r="H13" s="557">
        <v>4170</v>
      </c>
      <c r="I13" s="557">
        <v>4543</v>
      </c>
      <c r="J13" s="557">
        <v>3790</v>
      </c>
      <c r="K13" s="557">
        <v>4325</v>
      </c>
      <c r="L13" s="557">
        <v>3955</v>
      </c>
      <c r="M13" s="557">
        <v>4728</v>
      </c>
      <c r="N13" s="557">
        <v>4882</v>
      </c>
      <c r="O13" s="557">
        <v>4665</v>
      </c>
      <c r="P13" s="557">
        <v>3561</v>
      </c>
      <c r="Q13" s="557">
        <f>SUM(E13:P13)</f>
        <v>51218</v>
      </c>
      <c r="R13" s="543"/>
    </row>
    <row r="14" spans="2:18" ht="50.1" customHeight="1" thickBot="1" x14ac:dyDescent="0.45">
      <c r="B14" s="1262"/>
      <c r="C14" s="529" t="s">
        <v>17</v>
      </c>
      <c r="D14" s="495"/>
      <c r="E14" s="558">
        <v>3875</v>
      </c>
      <c r="F14" s="558">
        <v>4782</v>
      </c>
      <c r="G14" s="558">
        <v>4108</v>
      </c>
      <c r="H14" s="558">
        <v>4216</v>
      </c>
      <c r="I14" s="558">
        <v>4537</v>
      </c>
      <c r="J14" s="558">
        <v>3807</v>
      </c>
      <c r="K14" s="558">
        <v>4243</v>
      </c>
      <c r="L14" s="558">
        <v>4034</v>
      </c>
      <c r="M14" s="558">
        <v>4642</v>
      </c>
      <c r="N14" s="558">
        <v>4946</v>
      </c>
      <c r="O14" s="558">
        <v>4676</v>
      </c>
      <c r="P14" s="558">
        <v>3546</v>
      </c>
      <c r="Q14" s="558">
        <f>SUM(E14:P14)</f>
        <v>51412</v>
      </c>
      <c r="R14" s="544"/>
    </row>
    <row r="15" spans="2:18" ht="42" customHeight="1" thickBot="1" x14ac:dyDescent="0.4">
      <c r="B15" s="384"/>
      <c r="C15" s="382"/>
      <c r="D15" s="497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</row>
    <row r="16" spans="2:18" ht="50.1" customHeight="1" x14ac:dyDescent="0.4">
      <c r="B16" s="1263" t="s">
        <v>21</v>
      </c>
      <c r="C16" s="530" t="s">
        <v>16</v>
      </c>
      <c r="D16" s="498"/>
      <c r="E16" s="561">
        <f t="shared" ref="E16:Q17" si="0">E7+E10+E13</f>
        <v>8425</v>
      </c>
      <c r="F16" s="561">
        <f t="shared" si="0"/>
        <v>8571</v>
      </c>
      <c r="G16" s="561">
        <f t="shared" si="0"/>
        <v>7444</v>
      </c>
      <c r="H16" s="561">
        <f t="shared" si="0"/>
        <v>7967</v>
      </c>
      <c r="I16" s="561">
        <f t="shared" si="0"/>
        <v>7976</v>
      </c>
      <c r="J16" s="561">
        <f t="shared" si="0"/>
        <v>6758</v>
      </c>
      <c r="K16" s="561">
        <f t="shared" si="0"/>
        <v>8957</v>
      </c>
      <c r="L16" s="561">
        <f t="shared" si="0"/>
        <v>8145</v>
      </c>
      <c r="M16" s="561">
        <f t="shared" si="0"/>
        <v>9841</v>
      </c>
      <c r="N16" s="561">
        <f t="shared" si="0"/>
        <v>9143</v>
      </c>
      <c r="O16" s="561">
        <f t="shared" si="0"/>
        <v>8842</v>
      </c>
      <c r="P16" s="561">
        <f t="shared" si="0"/>
        <v>6779</v>
      </c>
      <c r="Q16" s="561">
        <f t="shared" si="0"/>
        <v>98848</v>
      </c>
      <c r="R16" s="546"/>
    </row>
    <row r="17" spans="2:18" ht="50.1" customHeight="1" thickBot="1" x14ac:dyDescent="0.45">
      <c r="B17" s="1264"/>
      <c r="C17" s="531" t="s">
        <v>17</v>
      </c>
      <c r="D17" s="499"/>
      <c r="E17" s="562">
        <f t="shared" si="0"/>
        <v>7983</v>
      </c>
      <c r="F17" s="562">
        <f t="shared" si="0"/>
        <v>9161</v>
      </c>
      <c r="G17" s="562">
        <f t="shared" si="0"/>
        <v>7199</v>
      </c>
      <c r="H17" s="562">
        <f t="shared" si="0"/>
        <v>8005</v>
      </c>
      <c r="I17" s="562">
        <f t="shared" si="0"/>
        <v>8087</v>
      </c>
      <c r="J17" s="562">
        <f t="shared" si="0"/>
        <v>6652</v>
      </c>
      <c r="K17" s="562">
        <f t="shared" si="0"/>
        <v>8643</v>
      </c>
      <c r="L17" s="562">
        <f t="shared" si="0"/>
        <v>8413</v>
      </c>
      <c r="M17" s="562">
        <f t="shared" si="0"/>
        <v>9768</v>
      </c>
      <c r="N17" s="562">
        <f t="shared" si="0"/>
        <v>9523</v>
      </c>
      <c r="O17" s="562">
        <f t="shared" si="0"/>
        <v>8865</v>
      </c>
      <c r="P17" s="562">
        <f t="shared" si="0"/>
        <v>6839</v>
      </c>
      <c r="Q17" s="562">
        <f t="shared" si="0"/>
        <v>99138</v>
      </c>
      <c r="R17" s="547"/>
    </row>
    <row r="18" spans="2:18" ht="42" customHeight="1" thickBot="1" x14ac:dyDescent="0.4">
      <c r="B18" s="393"/>
      <c r="C18" s="382"/>
      <c r="D18" s="496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3"/>
      <c r="Q18" s="383"/>
      <c r="R18" s="383"/>
    </row>
    <row r="19" spans="2:18" ht="50.1" customHeight="1" thickBot="1" x14ac:dyDescent="0.4">
      <c r="B19" s="394" t="s">
        <v>50</v>
      </c>
      <c r="C19" s="395"/>
      <c r="D19" s="496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</row>
    <row r="20" spans="2:18" ht="42" customHeight="1" thickBot="1" x14ac:dyDescent="0.4">
      <c r="B20" s="396"/>
      <c r="C20" s="395"/>
      <c r="D20" s="496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</row>
    <row r="21" spans="2:18" ht="50.1" customHeight="1" x14ac:dyDescent="0.4">
      <c r="B21" s="1261" t="s">
        <v>23</v>
      </c>
      <c r="C21" s="528" t="s">
        <v>16</v>
      </c>
      <c r="D21" s="494"/>
      <c r="E21" s="557">
        <v>2044</v>
      </c>
      <c r="F21" s="557">
        <v>1721</v>
      </c>
      <c r="G21" s="557">
        <v>1654</v>
      </c>
      <c r="H21" s="557">
        <v>1728</v>
      </c>
      <c r="I21" s="557">
        <v>1603</v>
      </c>
      <c r="J21" s="557">
        <v>1234</v>
      </c>
      <c r="K21" s="557">
        <v>2002</v>
      </c>
      <c r="L21" s="557">
        <v>1716</v>
      </c>
      <c r="M21" s="557">
        <v>1871</v>
      </c>
      <c r="N21" s="557">
        <v>1510</v>
      </c>
      <c r="O21" s="557">
        <v>1312</v>
      </c>
      <c r="P21" s="557">
        <v>1499</v>
      </c>
      <c r="Q21" s="557">
        <f>SUM(E21:P21)</f>
        <v>19894</v>
      </c>
      <c r="R21" s="543"/>
    </row>
    <row r="22" spans="2:18" ht="50.1" customHeight="1" thickBot="1" x14ac:dyDescent="0.45">
      <c r="B22" s="1262"/>
      <c r="C22" s="529" t="s">
        <v>17</v>
      </c>
      <c r="D22" s="495"/>
      <c r="E22" s="558">
        <v>1894</v>
      </c>
      <c r="F22" s="558">
        <v>1776</v>
      </c>
      <c r="G22" s="558">
        <v>1511</v>
      </c>
      <c r="H22" s="558">
        <v>1458</v>
      </c>
      <c r="I22" s="558">
        <v>1363</v>
      </c>
      <c r="J22" s="558">
        <v>1499</v>
      </c>
      <c r="K22" s="558">
        <v>2046</v>
      </c>
      <c r="L22" s="558">
        <v>2150</v>
      </c>
      <c r="M22" s="558">
        <v>1927</v>
      </c>
      <c r="N22" s="558">
        <v>2085</v>
      </c>
      <c r="O22" s="558">
        <v>1412</v>
      </c>
      <c r="P22" s="558">
        <v>1362</v>
      </c>
      <c r="Q22" s="558">
        <f>SUM(E22:P22)</f>
        <v>20483</v>
      </c>
      <c r="R22" s="544"/>
    </row>
    <row r="23" spans="2:18" ht="42" customHeight="1" thickBot="1" x14ac:dyDescent="0.45">
      <c r="B23" s="384"/>
      <c r="C23" s="395"/>
      <c r="D23" s="500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63"/>
      <c r="P23" s="563"/>
      <c r="Q23" s="563"/>
      <c r="R23" s="398"/>
    </row>
    <row r="24" spans="2:18" ht="50.1" customHeight="1" x14ac:dyDescent="0.4">
      <c r="B24" s="1261" t="s">
        <v>159</v>
      </c>
      <c r="C24" s="528" t="s">
        <v>16</v>
      </c>
      <c r="D24" s="501"/>
      <c r="E24" s="557">
        <v>2380</v>
      </c>
      <c r="F24" s="557">
        <v>2547</v>
      </c>
      <c r="G24" s="557">
        <v>2661</v>
      </c>
      <c r="H24" s="557">
        <v>2980</v>
      </c>
      <c r="I24" s="557">
        <v>2110</v>
      </c>
      <c r="J24" s="557">
        <v>2992</v>
      </c>
      <c r="K24" s="557">
        <v>2550</v>
      </c>
      <c r="L24" s="557">
        <v>2191</v>
      </c>
      <c r="M24" s="557">
        <v>2393</v>
      </c>
      <c r="N24" s="557">
        <v>2510</v>
      </c>
      <c r="O24" s="557">
        <v>2276</v>
      </c>
      <c r="P24" s="557">
        <v>2364</v>
      </c>
      <c r="Q24" s="557">
        <f>SUM(E24:P24)</f>
        <v>29954</v>
      </c>
      <c r="R24" s="548"/>
    </row>
    <row r="25" spans="2:18" ht="50.1" customHeight="1" thickBot="1" x14ac:dyDescent="0.45">
      <c r="B25" s="1262"/>
      <c r="C25" s="529" t="s">
        <v>17</v>
      </c>
      <c r="D25" s="502"/>
      <c r="E25" s="558">
        <v>1936</v>
      </c>
      <c r="F25" s="558">
        <v>2201</v>
      </c>
      <c r="G25" s="558">
        <v>1652</v>
      </c>
      <c r="H25" s="558">
        <v>3478</v>
      </c>
      <c r="I25" s="558">
        <v>2116</v>
      </c>
      <c r="J25" s="558">
        <v>2758</v>
      </c>
      <c r="K25" s="558">
        <v>2703</v>
      </c>
      <c r="L25" s="558">
        <v>2092</v>
      </c>
      <c r="M25" s="558">
        <v>1835</v>
      </c>
      <c r="N25" s="558">
        <v>3053</v>
      </c>
      <c r="O25" s="558">
        <v>2702</v>
      </c>
      <c r="P25" s="558">
        <v>2680</v>
      </c>
      <c r="Q25" s="558">
        <f>SUM(E25:P25)</f>
        <v>29206</v>
      </c>
      <c r="R25" s="549"/>
    </row>
    <row r="26" spans="2:18" ht="42" customHeight="1" thickBot="1" x14ac:dyDescent="0.45">
      <c r="B26" s="403"/>
      <c r="C26" s="395"/>
      <c r="D26" s="503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  <c r="P26" s="564"/>
      <c r="Q26" s="564"/>
      <c r="R26" s="405"/>
    </row>
    <row r="27" spans="2:18" ht="50.1" customHeight="1" x14ac:dyDescent="0.4">
      <c r="B27" s="1261" t="s">
        <v>25</v>
      </c>
      <c r="C27" s="528" t="s">
        <v>16</v>
      </c>
      <c r="D27" s="501"/>
      <c r="E27" s="557">
        <v>0</v>
      </c>
      <c r="F27" s="557">
        <v>0</v>
      </c>
      <c r="G27" s="557">
        <v>0</v>
      </c>
      <c r="H27" s="557">
        <v>0</v>
      </c>
      <c r="I27" s="557">
        <v>0</v>
      </c>
      <c r="J27" s="557">
        <v>0</v>
      </c>
      <c r="K27" s="557">
        <v>0</v>
      </c>
      <c r="L27" s="557">
        <v>0</v>
      </c>
      <c r="M27" s="557">
        <v>0</v>
      </c>
      <c r="N27" s="557">
        <v>0</v>
      </c>
      <c r="O27" s="557">
        <v>0</v>
      </c>
      <c r="P27" s="557">
        <v>0</v>
      </c>
      <c r="Q27" s="557">
        <f>SUM(E27:P27)</f>
        <v>0</v>
      </c>
      <c r="R27" s="548"/>
    </row>
    <row r="28" spans="2:18" ht="50.1" customHeight="1" thickBot="1" x14ac:dyDescent="0.45">
      <c r="B28" s="1262"/>
      <c r="C28" s="529" t="s">
        <v>17</v>
      </c>
      <c r="D28" s="502"/>
      <c r="E28" s="558">
        <v>0</v>
      </c>
      <c r="F28" s="558">
        <v>0</v>
      </c>
      <c r="G28" s="558">
        <v>0</v>
      </c>
      <c r="H28" s="558">
        <v>0</v>
      </c>
      <c r="I28" s="558">
        <v>0</v>
      </c>
      <c r="J28" s="558">
        <v>0</v>
      </c>
      <c r="K28" s="558">
        <v>0</v>
      </c>
      <c r="L28" s="558">
        <v>0</v>
      </c>
      <c r="M28" s="558">
        <v>0</v>
      </c>
      <c r="N28" s="558">
        <v>0</v>
      </c>
      <c r="O28" s="558">
        <v>0</v>
      </c>
      <c r="P28" s="558">
        <v>0</v>
      </c>
      <c r="Q28" s="558">
        <f>SUM(E28:P28)</f>
        <v>0</v>
      </c>
      <c r="R28" s="549"/>
    </row>
    <row r="29" spans="2:18" ht="42" customHeight="1" thickBot="1" x14ac:dyDescent="0.4">
      <c r="B29" s="403"/>
      <c r="C29" s="395"/>
      <c r="D29" s="503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</row>
    <row r="30" spans="2:18" ht="50.1" customHeight="1" x14ac:dyDescent="0.4">
      <c r="B30" s="1263" t="s">
        <v>21</v>
      </c>
      <c r="C30" s="530" t="s">
        <v>16</v>
      </c>
      <c r="D30" s="498"/>
      <c r="E30" s="561">
        <f t="shared" ref="E30:Q31" si="1">E21+E24+E27</f>
        <v>4424</v>
      </c>
      <c r="F30" s="561">
        <f t="shared" si="1"/>
        <v>4268</v>
      </c>
      <c r="G30" s="561">
        <f t="shared" si="1"/>
        <v>4315</v>
      </c>
      <c r="H30" s="561">
        <f t="shared" si="1"/>
        <v>4708</v>
      </c>
      <c r="I30" s="561">
        <f t="shared" si="1"/>
        <v>3713</v>
      </c>
      <c r="J30" s="561">
        <f t="shared" si="1"/>
        <v>4226</v>
      </c>
      <c r="K30" s="561">
        <f t="shared" si="1"/>
        <v>4552</v>
      </c>
      <c r="L30" s="561">
        <f t="shared" si="1"/>
        <v>3907</v>
      </c>
      <c r="M30" s="561">
        <f t="shared" si="1"/>
        <v>4264</v>
      </c>
      <c r="N30" s="561">
        <f t="shared" si="1"/>
        <v>4020</v>
      </c>
      <c r="O30" s="561">
        <f t="shared" si="1"/>
        <v>3588</v>
      </c>
      <c r="P30" s="561">
        <f t="shared" si="1"/>
        <v>3863</v>
      </c>
      <c r="Q30" s="561">
        <f t="shared" si="1"/>
        <v>49848</v>
      </c>
      <c r="R30" s="546"/>
    </row>
    <row r="31" spans="2:18" ht="50.1" customHeight="1" thickBot="1" x14ac:dyDescent="0.45">
      <c r="B31" s="1264"/>
      <c r="C31" s="531" t="s">
        <v>17</v>
      </c>
      <c r="D31" s="499"/>
      <c r="E31" s="562">
        <f t="shared" si="1"/>
        <v>3830</v>
      </c>
      <c r="F31" s="562">
        <f t="shared" si="1"/>
        <v>3977</v>
      </c>
      <c r="G31" s="562">
        <f t="shared" si="1"/>
        <v>3163</v>
      </c>
      <c r="H31" s="562">
        <f t="shared" si="1"/>
        <v>4936</v>
      </c>
      <c r="I31" s="562">
        <f t="shared" si="1"/>
        <v>3479</v>
      </c>
      <c r="J31" s="562">
        <f t="shared" si="1"/>
        <v>4257</v>
      </c>
      <c r="K31" s="562">
        <f t="shared" si="1"/>
        <v>4749</v>
      </c>
      <c r="L31" s="562">
        <f t="shared" si="1"/>
        <v>4242</v>
      </c>
      <c r="M31" s="562">
        <f t="shared" si="1"/>
        <v>3762</v>
      </c>
      <c r="N31" s="562">
        <f t="shared" si="1"/>
        <v>5138</v>
      </c>
      <c r="O31" s="562">
        <f t="shared" si="1"/>
        <v>4114</v>
      </c>
      <c r="P31" s="562">
        <f t="shared" si="1"/>
        <v>4042</v>
      </c>
      <c r="Q31" s="562">
        <f t="shared" si="1"/>
        <v>49689</v>
      </c>
      <c r="R31" s="547"/>
    </row>
    <row r="32" spans="2:18" ht="42" customHeight="1" thickBot="1" x14ac:dyDescent="0.4">
      <c r="B32" s="393"/>
      <c r="C32" s="382"/>
      <c r="D32" s="503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5"/>
      <c r="P32" s="405"/>
      <c r="Q32" s="405"/>
      <c r="R32" s="405"/>
    </row>
    <row r="33" spans="2:18" ht="50.1" customHeight="1" thickBot="1" x14ac:dyDescent="0.4">
      <c r="B33" s="394" t="s">
        <v>51</v>
      </c>
      <c r="C33" s="395"/>
      <c r="D33" s="496"/>
      <c r="E33" s="383"/>
      <c r="F33" s="383"/>
      <c r="G33" s="383"/>
      <c r="H33" s="383"/>
      <c r="I33" s="383"/>
      <c r="J33" s="383"/>
      <c r="K33" s="383"/>
      <c r="L33" s="383"/>
      <c r="M33" s="383"/>
      <c r="N33" s="383"/>
      <c r="O33" s="383"/>
      <c r="P33" s="383"/>
      <c r="Q33" s="383"/>
      <c r="R33" s="383"/>
    </row>
    <row r="34" spans="2:18" ht="42" customHeight="1" thickBot="1" x14ac:dyDescent="0.45">
      <c r="B34" s="403"/>
      <c r="C34" s="395"/>
      <c r="D34" s="504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408"/>
    </row>
    <row r="35" spans="2:18" ht="50.1" customHeight="1" x14ac:dyDescent="0.4">
      <c r="B35" s="1261" t="s">
        <v>43</v>
      </c>
      <c r="C35" s="528" t="s">
        <v>16</v>
      </c>
      <c r="D35" s="501"/>
      <c r="E35" s="557">
        <v>3983</v>
      </c>
      <c r="F35" s="557">
        <v>4000</v>
      </c>
      <c r="G35" s="557">
        <v>3868</v>
      </c>
      <c r="H35" s="557">
        <v>4105</v>
      </c>
      <c r="I35" s="557">
        <v>3838</v>
      </c>
      <c r="J35" s="557">
        <v>3695</v>
      </c>
      <c r="K35" s="557">
        <v>4822</v>
      </c>
      <c r="L35" s="557">
        <v>3833</v>
      </c>
      <c r="M35" s="557">
        <v>4294</v>
      </c>
      <c r="N35" s="557">
        <v>4235</v>
      </c>
      <c r="O35" s="557">
        <v>3222</v>
      </c>
      <c r="P35" s="557">
        <v>3304</v>
      </c>
      <c r="Q35" s="557">
        <f>SUM(E35:P35)</f>
        <v>47199</v>
      </c>
      <c r="R35" s="548"/>
    </row>
    <row r="36" spans="2:18" ht="50.1" customHeight="1" thickBot="1" x14ac:dyDescent="0.45">
      <c r="B36" s="1262"/>
      <c r="C36" s="529" t="s">
        <v>17</v>
      </c>
      <c r="D36" s="502"/>
      <c r="E36" s="558">
        <v>2863</v>
      </c>
      <c r="F36" s="558">
        <v>3963</v>
      </c>
      <c r="G36" s="558">
        <v>3690</v>
      </c>
      <c r="H36" s="558">
        <v>4355</v>
      </c>
      <c r="I36" s="558">
        <v>3958</v>
      </c>
      <c r="J36" s="558">
        <v>3390</v>
      </c>
      <c r="K36" s="558">
        <v>4324</v>
      </c>
      <c r="L36" s="558">
        <v>4360</v>
      </c>
      <c r="M36" s="558">
        <v>3899</v>
      </c>
      <c r="N36" s="558">
        <v>4648</v>
      </c>
      <c r="O36" s="558">
        <v>3557</v>
      </c>
      <c r="P36" s="558">
        <v>3214</v>
      </c>
      <c r="Q36" s="558">
        <f>SUM(E36:P36)</f>
        <v>46221</v>
      </c>
      <c r="R36" s="549"/>
    </row>
    <row r="37" spans="2:18" ht="42" customHeight="1" thickBot="1" x14ac:dyDescent="0.45">
      <c r="B37" s="403"/>
      <c r="C37" s="395"/>
      <c r="D37" s="496"/>
      <c r="E37" s="559"/>
      <c r="F37" s="559"/>
      <c r="G37" s="559"/>
      <c r="H37" s="559"/>
      <c r="I37" s="559"/>
      <c r="J37" s="559"/>
      <c r="K37" s="559"/>
      <c r="L37" s="559"/>
      <c r="M37" s="559"/>
      <c r="N37" s="559"/>
      <c r="O37" s="559"/>
      <c r="P37" s="559"/>
      <c r="Q37" s="559"/>
      <c r="R37" s="383"/>
    </row>
    <row r="38" spans="2:18" ht="50.1" customHeight="1" x14ac:dyDescent="0.4">
      <c r="B38" s="1261" t="s">
        <v>47</v>
      </c>
      <c r="C38" s="528" t="s">
        <v>16</v>
      </c>
      <c r="D38" s="501"/>
      <c r="E38" s="557">
        <v>1849</v>
      </c>
      <c r="F38" s="557">
        <v>1842</v>
      </c>
      <c r="G38" s="557">
        <v>1884</v>
      </c>
      <c r="H38" s="557">
        <v>2113</v>
      </c>
      <c r="I38" s="557">
        <v>1896</v>
      </c>
      <c r="J38" s="557">
        <v>1919</v>
      </c>
      <c r="K38" s="557">
        <v>2103</v>
      </c>
      <c r="L38" s="557">
        <v>1748</v>
      </c>
      <c r="M38" s="557">
        <v>1913</v>
      </c>
      <c r="N38" s="557">
        <v>1828</v>
      </c>
      <c r="O38" s="557">
        <v>1382</v>
      </c>
      <c r="P38" s="557">
        <v>1402</v>
      </c>
      <c r="Q38" s="557">
        <f>SUM(E38:P38)</f>
        <v>21879</v>
      </c>
      <c r="R38" s="548"/>
    </row>
    <row r="39" spans="2:18" ht="50.1" customHeight="1" thickBot="1" x14ac:dyDescent="0.45">
      <c r="B39" s="1262"/>
      <c r="C39" s="529" t="s">
        <v>17</v>
      </c>
      <c r="D39" s="502"/>
      <c r="E39" s="558">
        <v>1661</v>
      </c>
      <c r="F39" s="558">
        <v>1563</v>
      </c>
      <c r="G39" s="558">
        <v>1587</v>
      </c>
      <c r="H39" s="558">
        <v>2104</v>
      </c>
      <c r="I39" s="558">
        <v>1709</v>
      </c>
      <c r="J39" s="558">
        <v>1860</v>
      </c>
      <c r="K39" s="558">
        <v>2208</v>
      </c>
      <c r="L39" s="558">
        <v>2012</v>
      </c>
      <c r="M39" s="558">
        <v>1559</v>
      </c>
      <c r="N39" s="558">
        <v>2231</v>
      </c>
      <c r="O39" s="558">
        <v>1687</v>
      </c>
      <c r="P39" s="558">
        <v>1557</v>
      </c>
      <c r="Q39" s="558">
        <f>SUM(E39:P39)</f>
        <v>21738</v>
      </c>
      <c r="R39" s="549"/>
    </row>
    <row r="40" spans="2:18" ht="42" customHeight="1" thickBot="1" x14ac:dyDescent="0.4">
      <c r="B40" s="403"/>
      <c r="C40" s="395"/>
      <c r="D40" s="505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09"/>
    </row>
    <row r="41" spans="2:18" ht="50.1" customHeight="1" x14ac:dyDescent="0.4">
      <c r="B41" s="1263" t="s">
        <v>21</v>
      </c>
      <c r="C41" s="530" t="s">
        <v>16</v>
      </c>
      <c r="D41" s="498"/>
      <c r="E41" s="561">
        <f t="shared" ref="E41:Q42" si="2">E35+E38</f>
        <v>5832</v>
      </c>
      <c r="F41" s="561">
        <f t="shared" si="2"/>
        <v>5842</v>
      </c>
      <c r="G41" s="561">
        <f t="shared" si="2"/>
        <v>5752</v>
      </c>
      <c r="H41" s="561">
        <f t="shared" si="2"/>
        <v>6218</v>
      </c>
      <c r="I41" s="561">
        <f t="shared" si="2"/>
        <v>5734</v>
      </c>
      <c r="J41" s="561">
        <f t="shared" si="2"/>
        <v>5614</v>
      </c>
      <c r="K41" s="561">
        <f t="shared" si="2"/>
        <v>6925</v>
      </c>
      <c r="L41" s="561">
        <f t="shared" si="2"/>
        <v>5581</v>
      </c>
      <c r="M41" s="561">
        <f t="shared" si="2"/>
        <v>6207</v>
      </c>
      <c r="N41" s="561">
        <f t="shared" si="2"/>
        <v>6063</v>
      </c>
      <c r="O41" s="561">
        <f t="shared" si="2"/>
        <v>4604</v>
      </c>
      <c r="P41" s="561">
        <f t="shared" si="2"/>
        <v>4706</v>
      </c>
      <c r="Q41" s="561">
        <f t="shared" si="2"/>
        <v>69078</v>
      </c>
      <c r="R41" s="546"/>
    </row>
    <row r="42" spans="2:18" ht="50.1" customHeight="1" thickBot="1" x14ac:dyDescent="0.45">
      <c r="B42" s="1264"/>
      <c r="C42" s="531" t="s">
        <v>17</v>
      </c>
      <c r="D42" s="499"/>
      <c r="E42" s="562">
        <f t="shared" si="2"/>
        <v>4524</v>
      </c>
      <c r="F42" s="562">
        <f t="shared" si="2"/>
        <v>5526</v>
      </c>
      <c r="G42" s="562">
        <f t="shared" si="2"/>
        <v>5277</v>
      </c>
      <c r="H42" s="562">
        <f t="shared" si="2"/>
        <v>6459</v>
      </c>
      <c r="I42" s="562">
        <f t="shared" si="2"/>
        <v>5667</v>
      </c>
      <c r="J42" s="562">
        <f t="shared" si="2"/>
        <v>5250</v>
      </c>
      <c r="K42" s="562">
        <f t="shared" si="2"/>
        <v>6532</v>
      </c>
      <c r="L42" s="562">
        <f t="shared" si="2"/>
        <v>6372</v>
      </c>
      <c r="M42" s="562">
        <f t="shared" si="2"/>
        <v>5458</v>
      </c>
      <c r="N42" s="562">
        <f t="shared" si="2"/>
        <v>6879</v>
      </c>
      <c r="O42" s="562">
        <f t="shared" si="2"/>
        <v>5244</v>
      </c>
      <c r="P42" s="562">
        <f t="shared" si="2"/>
        <v>4771</v>
      </c>
      <c r="Q42" s="562">
        <f t="shared" si="2"/>
        <v>67959</v>
      </c>
      <c r="R42" s="547"/>
    </row>
    <row r="43" spans="2:18" ht="42" customHeight="1" thickBot="1" x14ac:dyDescent="0.4">
      <c r="B43" s="403"/>
      <c r="C43" s="395"/>
      <c r="D43" s="506"/>
      <c r="E43" s="566"/>
      <c r="F43" s="566"/>
      <c r="G43" s="566"/>
      <c r="H43" s="566"/>
      <c r="I43" s="566"/>
      <c r="J43" s="566"/>
      <c r="K43" s="566"/>
      <c r="L43" s="566"/>
      <c r="M43" s="566"/>
      <c r="N43" s="566"/>
      <c r="O43" s="566"/>
      <c r="P43" s="566"/>
      <c r="Q43" s="566"/>
      <c r="R43" s="410"/>
    </row>
    <row r="44" spans="2:18" ht="50.1" customHeight="1" x14ac:dyDescent="0.4">
      <c r="B44" s="1265" t="s">
        <v>27</v>
      </c>
      <c r="C44" s="530" t="s">
        <v>16</v>
      </c>
      <c r="D44" s="498"/>
      <c r="E44" s="561">
        <f t="shared" ref="E44:Q45" si="3">E16+E30+E41</f>
        <v>18681</v>
      </c>
      <c r="F44" s="561">
        <f t="shared" si="3"/>
        <v>18681</v>
      </c>
      <c r="G44" s="561">
        <f t="shared" si="3"/>
        <v>17511</v>
      </c>
      <c r="H44" s="561">
        <f t="shared" si="3"/>
        <v>18893</v>
      </c>
      <c r="I44" s="561">
        <f t="shared" si="3"/>
        <v>17423</v>
      </c>
      <c r="J44" s="561">
        <f t="shared" si="3"/>
        <v>16598</v>
      </c>
      <c r="K44" s="561">
        <f t="shared" si="3"/>
        <v>20434</v>
      </c>
      <c r="L44" s="561">
        <f t="shared" si="3"/>
        <v>17633</v>
      </c>
      <c r="M44" s="561">
        <f t="shared" si="3"/>
        <v>20312</v>
      </c>
      <c r="N44" s="561">
        <f t="shared" si="3"/>
        <v>19226</v>
      </c>
      <c r="O44" s="561">
        <f t="shared" si="3"/>
        <v>17034</v>
      </c>
      <c r="P44" s="561">
        <f t="shared" si="3"/>
        <v>15348</v>
      </c>
      <c r="Q44" s="561">
        <f t="shared" si="3"/>
        <v>217774</v>
      </c>
      <c r="R44" s="546"/>
    </row>
    <row r="45" spans="2:18" ht="50.1" customHeight="1" thickBot="1" x14ac:dyDescent="0.45">
      <c r="B45" s="1266"/>
      <c r="C45" s="531" t="s">
        <v>17</v>
      </c>
      <c r="D45" s="499"/>
      <c r="E45" s="562">
        <f t="shared" si="3"/>
        <v>16337</v>
      </c>
      <c r="F45" s="562">
        <f t="shared" si="3"/>
        <v>18664</v>
      </c>
      <c r="G45" s="562">
        <f t="shared" si="3"/>
        <v>15639</v>
      </c>
      <c r="H45" s="562">
        <f t="shared" si="3"/>
        <v>19400</v>
      </c>
      <c r="I45" s="562">
        <f t="shared" si="3"/>
        <v>17233</v>
      </c>
      <c r="J45" s="562">
        <f t="shared" si="3"/>
        <v>16159</v>
      </c>
      <c r="K45" s="562">
        <f t="shared" si="3"/>
        <v>19924</v>
      </c>
      <c r="L45" s="562">
        <f t="shared" si="3"/>
        <v>19027</v>
      </c>
      <c r="M45" s="562">
        <f t="shared" si="3"/>
        <v>18988</v>
      </c>
      <c r="N45" s="562">
        <f t="shared" si="3"/>
        <v>21540</v>
      </c>
      <c r="O45" s="562">
        <f t="shared" si="3"/>
        <v>18223</v>
      </c>
      <c r="P45" s="562">
        <f t="shared" si="3"/>
        <v>15652</v>
      </c>
      <c r="Q45" s="562">
        <f t="shared" si="3"/>
        <v>216786</v>
      </c>
      <c r="R45" s="547"/>
    </row>
    <row r="46" spans="2:18" ht="47.25" customHeight="1" x14ac:dyDescent="0.25">
      <c r="C46" s="395"/>
      <c r="D46" s="507"/>
      <c r="E46" s="532"/>
      <c r="F46" s="532"/>
      <c r="G46" s="532"/>
      <c r="H46" s="532"/>
      <c r="I46" s="532"/>
      <c r="J46" s="532"/>
      <c r="K46" s="532"/>
      <c r="L46" s="532"/>
      <c r="M46" s="532"/>
      <c r="N46" s="532"/>
      <c r="O46" s="532"/>
      <c r="P46" s="532"/>
      <c r="Q46" s="532"/>
      <c r="R46" s="532"/>
    </row>
    <row r="47" spans="2:18" ht="56.25" customHeight="1" thickBot="1" x14ac:dyDescent="0.3">
      <c r="C47" s="395"/>
      <c r="D47" s="507"/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33"/>
      <c r="P47" s="533"/>
      <c r="Q47" s="533"/>
      <c r="R47" s="533"/>
    </row>
    <row r="48" spans="2:18" ht="40.5" customHeight="1" thickBot="1" x14ac:dyDescent="0.45">
      <c r="B48" s="1268" t="s">
        <v>28</v>
      </c>
      <c r="C48" s="1269"/>
      <c r="D48" s="1269"/>
      <c r="E48" s="1269"/>
      <c r="F48" s="1269"/>
      <c r="G48" s="1269"/>
      <c r="H48" s="1269"/>
      <c r="I48" s="1269"/>
      <c r="J48" s="1269"/>
      <c r="K48" s="1269"/>
      <c r="L48" s="1269"/>
      <c r="M48" s="1269"/>
      <c r="N48" s="1269"/>
      <c r="O48" s="1269"/>
      <c r="P48" s="1269"/>
      <c r="Q48" s="1269"/>
      <c r="R48" s="1270"/>
    </row>
    <row r="49" spans="2:18" ht="12" customHeight="1" thickBot="1" x14ac:dyDescent="0.3">
      <c r="B49" s="415"/>
      <c r="C49" s="415"/>
      <c r="D49" s="507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</row>
    <row r="50" spans="2:18" ht="50.1" customHeight="1" thickBot="1" x14ac:dyDescent="0.45">
      <c r="B50" s="416"/>
      <c r="C50" s="417"/>
      <c r="D50" s="492"/>
      <c r="E50" s="556" t="s">
        <v>213</v>
      </c>
      <c r="F50" s="556" t="s">
        <v>214</v>
      </c>
      <c r="G50" s="556" t="s">
        <v>215</v>
      </c>
      <c r="H50" s="556" t="s">
        <v>216</v>
      </c>
      <c r="I50" s="556" t="s">
        <v>217</v>
      </c>
      <c r="J50" s="556" t="s">
        <v>218</v>
      </c>
      <c r="K50" s="556" t="s">
        <v>219</v>
      </c>
      <c r="L50" s="556" t="s">
        <v>220</v>
      </c>
      <c r="M50" s="556" t="s">
        <v>221</v>
      </c>
      <c r="N50" s="556" t="s">
        <v>222</v>
      </c>
      <c r="O50" s="556" t="s">
        <v>223</v>
      </c>
      <c r="P50" s="556" t="s">
        <v>224</v>
      </c>
      <c r="Q50" s="556" t="s">
        <v>54</v>
      </c>
      <c r="R50" s="542"/>
    </row>
    <row r="51" spans="2:18" ht="18.75" customHeight="1" thickBot="1" x14ac:dyDescent="0.3">
      <c r="B51" s="419"/>
      <c r="D51" s="508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</row>
    <row r="52" spans="2:18" ht="50.1" customHeight="1" x14ac:dyDescent="0.4">
      <c r="B52" s="1261" t="s">
        <v>0</v>
      </c>
      <c r="C52" s="528" t="s">
        <v>16</v>
      </c>
      <c r="D52" s="501"/>
      <c r="E52" s="557">
        <v>240</v>
      </c>
      <c r="F52" s="557">
        <v>376</v>
      </c>
      <c r="G52" s="557">
        <v>356</v>
      </c>
      <c r="H52" s="557">
        <v>372</v>
      </c>
      <c r="I52" s="557">
        <v>290</v>
      </c>
      <c r="J52" s="557">
        <v>286</v>
      </c>
      <c r="K52" s="557">
        <v>412</v>
      </c>
      <c r="L52" s="557">
        <v>324</v>
      </c>
      <c r="M52" s="557">
        <v>354</v>
      </c>
      <c r="N52" s="557">
        <v>324</v>
      </c>
      <c r="O52" s="557">
        <v>356</v>
      </c>
      <c r="P52" s="557">
        <v>270</v>
      </c>
      <c r="Q52" s="557">
        <f>SUM(E52:P52)</f>
        <v>3960</v>
      </c>
      <c r="R52" s="548"/>
    </row>
    <row r="53" spans="2:18" ht="50.1" customHeight="1" thickBot="1" x14ac:dyDescent="0.45">
      <c r="B53" s="1262"/>
      <c r="C53" s="529" t="s">
        <v>17</v>
      </c>
      <c r="D53" s="502"/>
      <c r="E53" s="558">
        <v>252</v>
      </c>
      <c r="F53" s="558">
        <v>345</v>
      </c>
      <c r="G53" s="558">
        <v>342</v>
      </c>
      <c r="H53" s="558">
        <v>285</v>
      </c>
      <c r="I53" s="558">
        <v>272</v>
      </c>
      <c r="J53" s="558">
        <v>395</v>
      </c>
      <c r="K53" s="558">
        <v>355</v>
      </c>
      <c r="L53" s="558">
        <v>338</v>
      </c>
      <c r="M53" s="558">
        <v>425</v>
      </c>
      <c r="N53" s="558">
        <v>295</v>
      </c>
      <c r="O53" s="558">
        <v>288</v>
      </c>
      <c r="P53" s="558">
        <v>282</v>
      </c>
      <c r="Q53" s="558">
        <f>SUM(E53:P53)</f>
        <v>3874</v>
      </c>
      <c r="R53" s="549"/>
    </row>
    <row r="54" spans="2:18" ht="42" customHeight="1" thickBot="1" x14ac:dyDescent="0.45">
      <c r="B54" s="403"/>
      <c r="C54" s="395"/>
      <c r="D54" s="496"/>
      <c r="E54" s="559"/>
      <c r="F54" s="559"/>
      <c r="G54" s="559"/>
      <c r="H54" s="559"/>
      <c r="I54" s="559"/>
      <c r="J54" s="559"/>
      <c r="K54" s="559"/>
      <c r="L54" s="559"/>
      <c r="M54" s="559"/>
      <c r="N54" s="559"/>
      <c r="O54" s="559"/>
      <c r="P54" s="559"/>
      <c r="Q54" s="559"/>
      <c r="R54" s="383"/>
    </row>
    <row r="55" spans="2:18" ht="50.1" customHeight="1" x14ac:dyDescent="0.4">
      <c r="B55" s="1261" t="s">
        <v>1</v>
      </c>
      <c r="C55" s="528" t="s">
        <v>16</v>
      </c>
      <c r="D55" s="501"/>
      <c r="E55" s="557">
        <v>1</v>
      </c>
      <c r="F55" s="557">
        <v>0</v>
      </c>
      <c r="G55" s="557">
        <v>0</v>
      </c>
      <c r="H55" s="557">
        <v>0</v>
      </c>
      <c r="I55" s="557">
        <v>0</v>
      </c>
      <c r="J55" s="557">
        <v>0</v>
      </c>
      <c r="K55" s="557">
        <v>0</v>
      </c>
      <c r="L55" s="557">
        <v>0</v>
      </c>
      <c r="M55" s="557">
        <v>0</v>
      </c>
      <c r="N55" s="557">
        <v>0</v>
      </c>
      <c r="O55" s="557">
        <v>0</v>
      </c>
      <c r="P55" s="557">
        <v>0</v>
      </c>
      <c r="Q55" s="557">
        <f>SUM(E55:P55)</f>
        <v>1</v>
      </c>
      <c r="R55" s="548"/>
    </row>
    <row r="56" spans="2:18" ht="50.1" customHeight="1" thickBot="1" x14ac:dyDescent="0.45">
      <c r="B56" s="1262"/>
      <c r="C56" s="529" t="s">
        <v>17</v>
      </c>
      <c r="D56" s="502"/>
      <c r="E56" s="558">
        <v>18</v>
      </c>
      <c r="F56" s="558">
        <v>0</v>
      </c>
      <c r="G56" s="558">
        <v>0</v>
      </c>
      <c r="H56" s="558">
        <v>0</v>
      </c>
      <c r="I56" s="558">
        <v>0</v>
      </c>
      <c r="J56" s="558">
        <v>0</v>
      </c>
      <c r="K56" s="558">
        <v>0</v>
      </c>
      <c r="L56" s="558">
        <v>0</v>
      </c>
      <c r="M56" s="558">
        <v>0</v>
      </c>
      <c r="N56" s="558">
        <v>0</v>
      </c>
      <c r="O56" s="558">
        <v>0</v>
      </c>
      <c r="P56" s="558">
        <v>0</v>
      </c>
      <c r="Q56" s="558">
        <f>SUM(E56:P56)</f>
        <v>18</v>
      </c>
      <c r="R56" s="549"/>
    </row>
    <row r="57" spans="2:18" ht="42" customHeight="1" thickBot="1" x14ac:dyDescent="0.45">
      <c r="B57" s="403"/>
      <c r="C57" s="395"/>
      <c r="D57" s="500"/>
      <c r="E57" s="563"/>
      <c r="F57" s="563"/>
      <c r="G57" s="563"/>
      <c r="H57" s="563"/>
      <c r="I57" s="563"/>
      <c r="J57" s="563"/>
      <c r="K57" s="563"/>
      <c r="L57" s="563"/>
      <c r="M57" s="563"/>
      <c r="N57" s="563"/>
      <c r="O57" s="563"/>
      <c r="P57" s="563"/>
      <c r="Q57" s="563"/>
      <c r="R57" s="398"/>
    </row>
    <row r="58" spans="2:18" ht="50.1" customHeight="1" x14ac:dyDescent="0.4">
      <c r="B58" s="1261" t="s">
        <v>3</v>
      </c>
      <c r="C58" s="528" t="s">
        <v>16</v>
      </c>
      <c r="D58" s="501"/>
      <c r="E58" s="557">
        <v>141</v>
      </c>
      <c r="F58" s="557">
        <v>138</v>
      </c>
      <c r="G58" s="557">
        <v>150</v>
      </c>
      <c r="H58" s="557">
        <v>127</v>
      </c>
      <c r="I58" s="557">
        <v>127</v>
      </c>
      <c r="J58" s="557">
        <v>104</v>
      </c>
      <c r="K58" s="557">
        <v>116</v>
      </c>
      <c r="L58" s="557">
        <v>115</v>
      </c>
      <c r="M58" s="557">
        <v>109</v>
      </c>
      <c r="N58" s="557">
        <v>191</v>
      </c>
      <c r="O58" s="557">
        <v>122</v>
      </c>
      <c r="P58" s="557">
        <v>139</v>
      </c>
      <c r="Q58" s="557">
        <f>SUM(E58:P58)</f>
        <v>1579</v>
      </c>
      <c r="R58" s="548"/>
    </row>
    <row r="59" spans="2:18" ht="50.1" customHeight="1" thickBot="1" x14ac:dyDescent="0.45">
      <c r="B59" s="1262"/>
      <c r="C59" s="529" t="s">
        <v>17</v>
      </c>
      <c r="D59" s="502"/>
      <c r="E59" s="558">
        <v>126</v>
      </c>
      <c r="F59" s="558">
        <v>133</v>
      </c>
      <c r="G59" s="558">
        <v>133</v>
      </c>
      <c r="H59" s="558">
        <v>114</v>
      </c>
      <c r="I59" s="558">
        <v>115</v>
      </c>
      <c r="J59" s="558">
        <v>55</v>
      </c>
      <c r="K59" s="558">
        <v>132</v>
      </c>
      <c r="L59" s="558">
        <v>99</v>
      </c>
      <c r="M59" s="558">
        <v>172</v>
      </c>
      <c r="N59" s="558">
        <v>217</v>
      </c>
      <c r="O59" s="558">
        <v>136</v>
      </c>
      <c r="P59" s="558">
        <v>129</v>
      </c>
      <c r="Q59" s="558">
        <f>SUM(E59:P59)</f>
        <v>1561</v>
      </c>
      <c r="R59" s="549"/>
    </row>
    <row r="60" spans="2:18" ht="42" customHeight="1" thickBot="1" x14ac:dyDescent="0.45">
      <c r="B60" s="403"/>
      <c r="C60" s="395"/>
      <c r="D60" s="504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408"/>
    </row>
    <row r="61" spans="2:18" ht="50.1" customHeight="1" x14ac:dyDescent="0.4">
      <c r="B61" s="1261" t="s">
        <v>4</v>
      </c>
      <c r="C61" s="528" t="s">
        <v>16</v>
      </c>
      <c r="D61" s="501"/>
      <c r="E61" s="557">
        <v>255</v>
      </c>
      <c r="F61" s="557">
        <v>386</v>
      </c>
      <c r="G61" s="557">
        <v>409</v>
      </c>
      <c r="H61" s="557">
        <v>282</v>
      </c>
      <c r="I61" s="557">
        <v>239</v>
      </c>
      <c r="J61" s="557">
        <v>235</v>
      </c>
      <c r="K61" s="557">
        <v>336</v>
      </c>
      <c r="L61" s="557">
        <v>264</v>
      </c>
      <c r="M61" s="557">
        <v>363</v>
      </c>
      <c r="N61" s="557">
        <v>314</v>
      </c>
      <c r="O61" s="557">
        <v>330</v>
      </c>
      <c r="P61" s="557">
        <v>373</v>
      </c>
      <c r="Q61" s="557">
        <f>SUM(E61:P61)</f>
        <v>3786</v>
      </c>
      <c r="R61" s="548"/>
    </row>
    <row r="62" spans="2:18" ht="50.1" customHeight="1" thickBot="1" x14ac:dyDescent="0.45">
      <c r="B62" s="1262"/>
      <c r="C62" s="529" t="s">
        <v>17</v>
      </c>
      <c r="D62" s="502"/>
      <c r="E62" s="558">
        <v>306</v>
      </c>
      <c r="F62" s="558">
        <v>298</v>
      </c>
      <c r="G62" s="558">
        <v>277</v>
      </c>
      <c r="H62" s="558">
        <v>288</v>
      </c>
      <c r="I62" s="558">
        <v>270</v>
      </c>
      <c r="J62" s="558">
        <v>228</v>
      </c>
      <c r="K62" s="558">
        <v>397</v>
      </c>
      <c r="L62" s="558">
        <v>286</v>
      </c>
      <c r="M62" s="558">
        <v>340</v>
      </c>
      <c r="N62" s="558">
        <v>395</v>
      </c>
      <c r="O62" s="558">
        <v>380</v>
      </c>
      <c r="P62" s="558">
        <v>413</v>
      </c>
      <c r="Q62" s="558">
        <f>SUM(E62:P62)</f>
        <v>3878</v>
      </c>
      <c r="R62" s="549"/>
    </row>
    <row r="63" spans="2:18" ht="42" customHeight="1" thickBot="1" x14ac:dyDescent="0.4">
      <c r="B63" s="403"/>
      <c r="C63" s="395"/>
      <c r="D63" s="496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</row>
    <row r="64" spans="2:18" ht="50.1" customHeight="1" x14ac:dyDescent="0.4">
      <c r="B64" s="1265" t="s">
        <v>6</v>
      </c>
      <c r="C64" s="530" t="s">
        <v>16</v>
      </c>
      <c r="D64" s="498"/>
      <c r="E64" s="561">
        <f t="shared" ref="E64:Q65" si="4">E52+E55+E58+E61</f>
        <v>637</v>
      </c>
      <c r="F64" s="561">
        <f t="shared" si="4"/>
        <v>900</v>
      </c>
      <c r="G64" s="561">
        <f t="shared" si="4"/>
        <v>915</v>
      </c>
      <c r="H64" s="561">
        <f t="shared" si="4"/>
        <v>781</v>
      </c>
      <c r="I64" s="561">
        <f t="shared" si="4"/>
        <v>656</v>
      </c>
      <c r="J64" s="561">
        <f t="shared" si="4"/>
        <v>625</v>
      </c>
      <c r="K64" s="561">
        <f t="shared" si="4"/>
        <v>864</v>
      </c>
      <c r="L64" s="561">
        <f t="shared" si="4"/>
        <v>703</v>
      </c>
      <c r="M64" s="561">
        <f t="shared" si="4"/>
        <v>826</v>
      </c>
      <c r="N64" s="561">
        <f t="shared" si="4"/>
        <v>829</v>
      </c>
      <c r="O64" s="561">
        <f t="shared" si="4"/>
        <v>808</v>
      </c>
      <c r="P64" s="561">
        <f t="shared" si="4"/>
        <v>782</v>
      </c>
      <c r="Q64" s="561">
        <f t="shared" si="4"/>
        <v>9326</v>
      </c>
      <c r="R64" s="546"/>
    </row>
    <row r="65" spans="2:18" ht="50.1" customHeight="1" thickBot="1" x14ac:dyDescent="0.45">
      <c r="B65" s="1266"/>
      <c r="C65" s="531" t="s">
        <v>17</v>
      </c>
      <c r="D65" s="499"/>
      <c r="E65" s="562">
        <f t="shared" si="4"/>
        <v>702</v>
      </c>
      <c r="F65" s="562">
        <f t="shared" si="4"/>
        <v>776</v>
      </c>
      <c r="G65" s="562">
        <f t="shared" si="4"/>
        <v>752</v>
      </c>
      <c r="H65" s="562">
        <f t="shared" si="4"/>
        <v>687</v>
      </c>
      <c r="I65" s="562">
        <f t="shared" si="4"/>
        <v>657</v>
      </c>
      <c r="J65" s="562">
        <f t="shared" si="4"/>
        <v>678</v>
      </c>
      <c r="K65" s="562">
        <f t="shared" si="4"/>
        <v>884</v>
      </c>
      <c r="L65" s="562">
        <f t="shared" si="4"/>
        <v>723</v>
      </c>
      <c r="M65" s="562">
        <f t="shared" si="4"/>
        <v>937</v>
      </c>
      <c r="N65" s="562">
        <f t="shared" si="4"/>
        <v>907</v>
      </c>
      <c r="O65" s="562">
        <f t="shared" si="4"/>
        <v>804</v>
      </c>
      <c r="P65" s="562">
        <f t="shared" si="4"/>
        <v>824</v>
      </c>
      <c r="Q65" s="562">
        <f t="shared" si="4"/>
        <v>9331</v>
      </c>
      <c r="R65" s="547"/>
    </row>
    <row r="66" spans="2:18" ht="42" customHeight="1" thickBot="1" x14ac:dyDescent="0.3">
      <c r="C66" s="395"/>
      <c r="D66" s="507"/>
      <c r="E66" s="414"/>
      <c r="F66" s="414"/>
      <c r="G66" s="414"/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</row>
    <row r="67" spans="2:18" ht="42" customHeight="1" thickBot="1" x14ac:dyDescent="0.25">
      <c r="B67" s="1271" t="s">
        <v>29</v>
      </c>
      <c r="C67" s="1272"/>
      <c r="D67" s="1272"/>
      <c r="E67" s="1272"/>
      <c r="F67" s="1272"/>
      <c r="G67" s="1272"/>
      <c r="H67" s="1272"/>
      <c r="I67" s="1272"/>
      <c r="J67" s="1272"/>
      <c r="K67" s="1272"/>
      <c r="L67" s="1272"/>
      <c r="M67" s="1272"/>
      <c r="N67" s="1272"/>
      <c r="O67" s="1272"/>
      <c r="P67" s="1272"/>
      <c r="Q67" s="1272"/>
      <c r="R67" s="1273"/>
    </row>
    <row r="68" spans="2:18" ht="42" customHeight="1" thickBot="1" x14ac:dyDescent="0.3">
      <c r="B68" s="361"/>
      <c r="D68" s="507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</row>
    <row r="69" spans="2:18" ht="50.1" customHeight="1" x14ac:dyDescent="0.4">
      <c r="B69" s="1261" t="s">
        <v>0</v>
      </c>
      <c r="C69" s="528" t="s">
        <v>16</v>
      </c>
      <c r="D69" s="501"/>
      <c r="E69" s="557">
        <v>44</v>
      </c>
      <c r="F69" s="557">
        <v>68</v>
      </c>
      <c r="G69" s="557">
        <v>44</v>
      </c>
      <c r="H69" s="557">
        <v>18</v>
      </c>
      <c r="I69" s="557">
        <v>4</v>
      </c>
      <c r="J69" s="557">
        <v>4</v>
      </c>
      <c r="K69" s="557">
        <v>8</v>
      </c>
      <c r="L69" s="557">
        <v>18</v>
      </c>
      <c r="M69" s="557">
        <v>20</v>
      </c>
      <c r="N69" s="557">
        <v>48</v>
      </c>
      <c r="O69" s="557">
        <v>24</v>
      </c>
      <c r="P69" s="557">
        <v>40</v>
      </c>
      <c r="Q69" s="557">
        <f>SUM(E69:P69)</f>
        <v>340</v>
      </c>
      <c r="R69" s="548"/>
    </row>
    <row r="70" spans="2:18" ht="50.1" customHeight="1" thickBot="1" x14ac:dyDescent="0.45">
      <c r="B70" s="1262"/>
      <c r="C70" s="529" t="s">
        <v>17</v>
      </c>
      <c r="D70" s="502"/>
      <c r="E70" s="558">
        <v>50</v>
      </c>
      <c r="F70" s="558">
        <v>55</v>
      </c>
      <c r="G70" s="558">
        <v>18</v>
      </c>
      <c r="H70" s="558">
        <v>17</v>
      </c>
      <c r="I70" s="558">
        <v>9</v>
      </c>
      <c r="J70" s="558">
        <v>4</v>
      </c>
      <c r="K70" s="558">
        <v>12</v>
      </c>
      <c r="L70" s="558">
        <v>14</v>
      </c>
      <c r="M70" s="558">
        <v>40</v>
      </c>
      <c r="N70" s="558">
        <v>33</v>
      </c>
      <c r="O70" s="558">
        <v>42</v>
      </c>
      <c r="P70" s="558">
        <v>40</v>
      </c>
      <c r="Q70" s="558">
        <f>SUM(E70:P70)</f>
        <v>334</v>
      </c>
      <c r="R70" s="549"/>
    </row>
    <row r="71" spans="2:18" ht="42" customHeight="1" thickBot="1" x14ac:dyDescent="0.45">
      <c r="B71" s="403"/>
      <c r="C71" s="395"/>
      <c r="D71" s="496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383"/>
    </row>
    <row r="72" spans="2:18" ht="50.1" customHeight="1" x14ac:dyDescent="0.4">
      <c r="B72" s="1261" t="s">
        <v>1</v>
      </c>
      <c r="C72" s="528" t="s">
        <v>16</v>
      </c>
      <c r="D72" s="501"/>
      <c r="E72" s="557">
        <v>0</v>
      </c>
      <c r="F72" s="557">
        <v>0</v>
      </c>
      <c r="G72" s="557">
        <v>0</v>
      </c>
      <c r="H72" s="557">
        <v>0</v>
      </c>
      <c r="I72" s="557">
        <v>0</v>
      </c>
      <c r="J72" s="557">
        <v>0</v>
      </c>
      <c r="K72" s="557">
        <v>0</v>
      </c>
      <c r="L72" s="557">
        <v>0</v>
      </c>
      <c r="M72" s="557">
        <v>0</v>
      </c>
      <c r="N72" s="557">
        <v>0</v>
      </c>
      <c r="O72" s="557">
        <v>0</v>
      </c>
      <c r="P72" s="557">
        <v>0</v>
      </c>
      <c r="Q72" s="557">
        <f>SUM(E72:P72)</f>
        <v>0</v>
      </c>
      <c r="R72" s="548"/>
    </row>
    <row r="73" spans="2:18" ht="50.1" customHeight="1" thickBot="1" x14ac:dyDescent="0.45">
      <c r="B73" s="1262"/>
      <c r="C73" s="529" t="s">
        <v>17</v>
      </c>
      <c r="D73" s="502"/>
      <c r="E73" s="558">
        <v>0</v>
      </c>
      <c r="F73" s="558">
        <v>0</v>
      </c>
      <c r="G73" s="558">
        <v>0</v>
      </c>
      <c r="H73" s="558">
        <v>0</v>
      </c>
      <c r="I73" s="558">
        <v>0</v>
      </c>
      <c r="J73" s="558">
        <v>0</v>
      </c>
      <c r="K73" s="558">
        <v>0</v>
      </c>
      <c r="L73" s="558">
        <v>0</v>
      </c>
      <c r="M73" s="558">
        <v>0</v>
      </c>
      <c r="N73" s="558">
        <v>0</v>
      </c>
      <c r="O73" s="558">
        <v>0</v>
      </c>
      <c r="P73" s="558">
        <v>0</v>
      </c>
      <c r="Q73" s="558">
        <f>SUM(E73:P73)</f>
        <v>0</v>
      </c>
      <c r="R73" s="549"/>
    </row>
    <row r="74" spans="2:18" ht="42" customHeight="1" thickBot="1" x14ac:dyDescent="0.45">
      <c r="B74" s="403"/>
      <c r="C74" s="395"/>
      <c r="D74" s="496"/>
      <c r="E74" s="559"/>
      <c r="F74" s="559"/>
      <c r="G74" s="559"/>
      <c r="H74" s="559"/>
      <c r="I74" s="559"/>
      <c r="J74" s="559"/>
      <c r="K74" s="559"/>
      <c r="L74" s="559"/>
      <c r="M74" s="559"/>
      <c r="N74" s="559"/>
      <c r="O74" s="559"/>
      <c r="P74" s="559"/>
      <c r="Q74" s="559"/>
      <c r="R74" s="383"/>
    </row>
    <row r="75" spans="2:18" ht="50.1" customHeight="1" x14ac:dyDescent="0.4">
      <c r="B75" s="1261" t="s">
        <v>3</v>
      </c>
      <c r="C75" s="528" t="s">
        <v>16</v>
      </c>
      <c r="D75" s="501"/>
      <c r="E75" s="557">
        <v>23</v>
      </c>
      <c r="F75" s="557">
        <v>35</v>
      </c>
      <c r="G75" s="557">
        <v>20</v>
      </c>
      <c r="H75" s="557">
        <v>27</v>
      </c>
      <c r="I75" s="557">
        <v>15</v>
      </c>
      <c r="J75" s="557">
        <v>30</v>
      </c>
      <c r="K75" s="557">
        <v>18</v>
      </c>
      <c r="L75" s="557">
        <v>34</v>
      </c>
      <c r="M75" s="557">
        <v>20</v>
      </c>
      <c r="N75" s="557">
        <v>33</v>
      </c>
      <c r="O75" s="557">
        <v>30</v>
      </c>
      <c r="P75" s="557">
        <v>19</v>
      </c>
      <c r="Q75" s="557">
        <f>SUM(E75:P75)</f>
        <v>304</v>
      </c>
      <c r="R75" s="548"/>
    </row>
    <row r="76" spans="2:18" ht="50.1" customHeight="1" thickBot="1" x14ac:dyDescent="0.45">
      <c r="B76" s="1262"/>
      <c r="C76" s="529" t="s">
        <v>17</v>
      </c>
      <c r="D76" s="502"/>
      <c r="E76" s="558">
        <v>40</v>
      </c>
      <c r="F76" s="558">
        <v>28</v>
      </c>
      <c r="G76" s="558">
        <v>20</v>
      </c>
      <c r="H76" s="558">
        <v>14</v>
      </c>
      <c r="I76" s="558">
        <v>5</v>
      </c>
      <c r="J76" s="558">
        <v>7</v>
      </c>
      <c r="K76" s="558">
        <v>38</v>
      </c>
      <c r="L76" s="558">
        <v>26</v>
      </c>
      <c r="M76" s="558">
        <v>39</v>
      </c>
      <c r="N76" s="558">
        <v>32</v>
      </c>
      <c r="O76" s="558">
        <v>39</v>
      </c>
      <c r="P76" s="558">
        <v>18</v>
      </c>
      <c r="Q76" s="558">
        <f>SUM(E76:P76)</f>
        <v>306</v>
      </c>
      <c r="R76" s="549"/>
    </row>
    <row r="77" spans="2:18" ht="42" customHeight="1" thickBot="1" x14ac:dyDescent="0.45">
      <c r="B77" s="403"/>
      <c r="C77" s="395"/>
      <c r="D77" s="500"/>
      <c r="E77" s="563"/>
      <c r="F77" s="563"/>
      <c r="G77" s="563"/>
      <c r="H77" s="563"/>
      <c r="I77" s="563"/>
      <c r="J77" s="563"/>
      <c r="K77" s="563"/>
      <c r="L77" s="563"/>
      <c r="M77" s="563"/>
      <c r="N77" s="563"/>
      <c r="O77" s="563"/>
      <c r="P77" s="563"/>
      <c r="Q77" s="563"/>
      <c r="R77" s="398"/>
    </row>
    <row r="78" spans="2:18" ht="50.1" customHeight="1" x14ac:dyDescent="0.4">
      <c r="B78" s="1261" t="s">
        <v>4</v>
      </c>
      <c r="C78" s="528" t="s">
        <v>16</v>
      </c>
      <c r="D78" s="501"/>
      <c r="E78" s="557">
        <v>12</v>
      </c>
      <c r="F78" s="557">
        <v>18</v>
      </c>
      <c r="G78" s="557">
        <v>30</v>
      </c>
      <c r="H78" s="557">
        <v>17</v>
      </c>
      <c r="I78" s="557">
        <v>0</v>
      </c>
      <c r="J78" s="557">
        <v>0</v>
      </c>
      <c r="K78" s="557">
        <v>0</v>
      </c>
      <c r="L78" s="557">
        <v>0</v>
      </c>
      <c r="M78" s="557">
        <v>28</v>
      </c>
      <c r="N78" s="557">
        <v>12</v>
      </c>
      <c r="O78" s="557">
        <v>12</v>
      </c>
      <c r="P78" s="557">
        <v>30</v>
      </c>
      <c r="Q78" s="557">
        <f>SUM(E78:P78)</f>
        <v>159</v>
      </c>
      <c r="R78" s="548"/>
    </row>
    <row r="79" spans="2:18" ht="50.1" customHeight="1" thickBot="1" x14ac:dyDescent="0.45">
      <c r="B79" s="1262"/>
      <c r="C79" s="529" t="s">
        <v>17</v>
      </c>
      <c r="D79" s="502"/>
      <c r="E79" s="558">
        <v>0</v>
      </c>
      <c r="F79" s="558">
        <v>2</v>
      </c>
      <c r="G79" s="558">
        <v>3</v>
      </c>
      <c r="H79" s="558">
        <v>12</v>
      </c>
      <c r="I79" s="558">
        <v>3</v>
      </c>
      <c r="J79" s="558">
        <v>23</v>
      </c>
      <c r="K79" s="558">
        <v>4</v>
      </c>
      <c r="L79" s="558">
        <v>16</v>
      </c>
      <c r="M79" s="558">
        <v>10</v>
      </c>
      <c r="N79" s="558">
        <v>11</v>
      </c>
      <c r="O79" s="558">
        <v>21</v>
      </c>
      <c r="P79" s="558">
        <v>17</v>
      </c>
      <c r="Q79" s="558">
        <f>SUM(E79:P79)</f>
        <v>122</v>
      </c>
      <c r="R79" s="549"/>
    </row>
    <row r="80" spans="2:18" ht="42" customHeight="1" thickBot="1" x14ac:dyDescent="0.4">
      <c r="B80" s="403"/>
      <c r="C80" s="395"/>
      <c r="D80" s="504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</row>
    <row r="81" spans="2:18" ht="50.1" customHeight="1" x14ac:dyDescent="0.4">
      <c r="B81" s="1265" t="s">
        <v>30</v>
      </c>
      <c r="C81" s="530" t="s">
        <v>16</v>
      </c>
      <c r="D81" s="498"/>
      <c r="E81" s="561">
        <f t="shared" ref="E81:Q82" si="5">E69+E72+E75+E78</f>
        <v>79</v>
      </c>
      <c r="F81" s="561">
        <f t="shared" si="5"/>
        <v>121</v>
      </c>
      <c r="G81" s="561">
        <f t="shared" si="5"/>
        <v>94</v>
      </c>
      <c r="H81" s="561">
        <f t="shared" si="5"/>
        <v>62</v>
      </c>
      <c r="I81" s="561">
        <f t="shared" si="5"/>
        <v>19</v>
      </c>
      <c r="J81" s="561">
        <f t="shared" si="5"/>
        <v>34</v>
      </c>
      <c r="K81" s="561">
        <f t="shared" si="5"/>
        <v>26</v>
      </c>
      <c r="L81" s="561">
        <f t="shared" si="5"/>
        <v>52</v>
      </c>
      <c r="M81" s="561">
        <f t="shared" si="5"/>
        <v>68</v>
      </c>
      <c r="N81" s="561">
        <f t="shared" si="5"/>
        <v>93</v>
      </c>
      <c r="O81" s="561">
        <f t="shared" si="5"/>
        <v>66</v>
      </c>
      <c r="P81" s="561">
        <f t="shared" si="5"/>
        <v>89</v>
      </c>
      <c r="Q81" s="561">
        <f t="shared" si="5"/>
        <v>803</v>
      </c>
      <c r="R81" s="546"/>
    </row>
    <row r="82" spans="2:18" ht="50.1" customHeight="1" thickBot="1" x14ac:dyDescent="0.45">
      <c r="B82" s="1266"/>
      <c r="C82" s="531" t="s">
        <v>17</v>
      </c>
      <c r="D82" s="499"/>
      <c r="E82" s="562">
        <f t="shared" si="5"/>
        <v>90</v>
      </c>
      <c r="F82" s="562">
        <f t="shared" si="5"/>
        <v>85</v>
      </c>
      <c r="G82" s="562">
        <f t="shared" si="5"/>
        <v>41</v>
      </c>
      <c r="H82" s="562">
        <f t="shared" si="5"/>
        <v>43</v>
      </c>
      <c r="I82" s="562">
        <f t="shared" si="5"/>
        <v>17</v>
      </c>
      <c r="J82" s="562">
        <f t="shared" si="5"/>
        <v>34</v>
      </c>
      <c r="K82" s="562">
        <f t="shared" si="5"/>
        <v>54</v>
      </c>
      <c r="L82" s="562">
        <f t="shared" si="5"/>
        <v>56</v>
      </c>
      <c r="M82" s="562">
        <f t="shared" si="5"/>
        <v>89</v>
      </c>
      <c r="N82" s="562">
        <f t="shared" si="5"/>
        <v>76</v>
      </c>
      <c r="O82" s="562">
        <f t="shared" si="5"/>
        <v>102</v>
      </c>
      <c r="P82" s="562">
        <f t="shared" si="5"/>
        <v>75</v>
      </c>
      <c r="Q82" s="562">
        <f t="shared" si="5"/>
        <v>762</v>
      </c>
      <c r="R82" s="547"/>
    </row>
    <row r="83" spans="2:18" ht="30" customHeight="1" thickBot="1" x14ac:dyDescent="0.4">
      <c r="B83" s="423"/>
      <c r="C83" s="395"/>
      <c r="D83" s="506"/>
      <c r="E83" s="566"/>
      <c r="F83" s="566"/>
      <c r="G83" s="566"/>
      <c r="H83" s="566"/>
      <c r="I83" s="566"/>
      <c r="J83" s="566"/>
      <c r="K83" s="566"/>
      <c r="L83" s="566"/>
      <c r="M83" s="566"/>
      <c r="N83" s="566"/>
      <c r="O83" s="566"/>
      <c r="P83" s="566"/>
      <c r="Q83" s="566"/>
      <c r="R83" s="410"/>
    </row>
    <row r="84" spans="2:18" ht="50.1" customHeight="1" x14ac:dyDescent="0.4">
      <c r="B84" s="1265" t="s">
        <v>31</v>
      </c>
      <c r="C84" s="530" t="s">
        <v>16</v>
      </c>
      <c r="D84" s="498"/>
      <c r="E84" s="561">
        <f t="shared" ref="E84:Q85" si="6">E64+E81</f>
        <v>716</v>
      </c>
      <c r="F84" s="561">
        <f t="shared" si="6"/>
        <v>1021</v>
      </c>
      <c r="G84" s="561">
        <f t="shared" si="6"/>
        <v>1009</v>
      </c>
      <c r="H84" s="561">
        <f t="shared" si="6"/>
        <v>843</v>
      </c>
      <c r="I84" s="561">
        <f t="shared" si="6"/>
        <v>675</v>
      </c>
      <c r="J84" s="561">
        <f t="shared" si="6"/>
        <v>659</v>
      </c>
      <c r="K84" s="561">
        <f t="shared" si="6"/>
        <v>890</v>
      </c>
      <c r="L84" s="561">
        <f t="shared" si="6"/>
        <v>755</v>
      </c>
      <c r="M84" s="561">
        <f t="shared" si="6"/>
        <v>894</v>
      </c>
      <c r="N84" s="561">
        <f t="shared" si="6"/>
        <v>922</v>
      </c>
      <c r="O84" s="561">
        <f t="shared" si="6"/>
        <v>874</v>
      </c>
      <c r="P84" s="561">
        <f t="shared" si="6"/>
        <v>871</v>
      </c>
      <c r="Q84" s="561">
        <f t="shared" si="6"/>
        <v>10129</v>
      </c>
      <c r="R84" s="546"/>
    </row>
    <row r="85" spans="2:18" ht="50.1" customHeight="1" thickBot="1" x14ac:dyDescent="0.45">
      <c r="B85" s="1266"/>
      <c r="C85" s="531" t="s">
        <v>17</v>
      </c>
      <c r="D85" s="499"/>
      <c r="E85" s="562">
        <f t="shared" si="6"/>
        <v>792</v>
      </c>
      <c r="F85" s="562">
        <f t="shared" si="6"/>
        <v>861</v>
      </c>
      <c r="G85" s="562">
        <f t="shared" si="6"/>
        <v>793</v>
      </c>
      <c r="H85" s="562">
        <f t="shared" si="6"/>
        <v>730</v>
      </c>
      <c r="I85" s="562">
        <f t="shared" si="6"/>
        <v>674</v>
      </c>
      <c r="J85" s="562">
        <f t="shared" si="6"/>
        <v>712</v>
      </c>
      <c r="K85" s="562">
        <f t="shared" si="6"/>
        <v>938</v>
      </c>
      <c r="L85" s="562">
        <f t="shared" si="6"/>
        <v>779</v>
      </c>
      <c r="M85" s="562">
        <f t="shared" si="6"/>
        <v>1026</v>
      </c>
      <c r="N85" s="562">
        <f t="shared" si="6"/>
        <v>983</v>
      </c>
      <c r="O85" s="562">
        <f t="shared" si="6"/>
        <v>906</v>
      </c>
      <c r="P85" s="562">
        <f t="shared" si="6"/>
        <v>899</v>
      </c>
      <c r="Q85" s="562">
        <f t="shared" si="6"/>
        <v>10093</v>
      </c>
      <c r="R85" s="547"/>
    </row>
    <row r="86" spans="2:18" ht="15.75" x14ac:dyDescent="0.25">
      <c r="D86" s="507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</row>
    <row r="87" spans="2:18" ht="16.5" thickBot="1" x14ac:dyDescent="0.3">
      <c r="D87" s="507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</row>
    <row r="88" spans="2:18" ht="42" customHeight="1" thickBot="1" x14ac:dyDescent="0.45">
      <c r="B88" s="1268" t="s">
        <v>32</v>
      </c>
      <c r="C88" s="1269"/>
      <c r="D88" s="1269"/>
      <c r="E88" s="1269"/>
      <c r="F88" s="1269"/>
      <c r="G88" s="1269"/>
      <c r="H88" s="1269"/>
      <c r="I88" s="1269"/>
      <c r="J88" s="1269"/>
      <c r="K88" s="1269"/>
      <c r="L88" s="1269"/>
      <c r="M88" s="1269"/>
      <c r="N88" s="1269"/>
      <c r="O88" s="1269"/>
      <c r="P88" s="1269"/>
      <c r="Q88" s="1269"/>
      <c r="R88" s="1270"/>
    </row>
    <row r="89" spans="2:18" ht="12.75" customHeight="1" thickBot="1" x14ac:dyDescent="0.3">
      <c r="B89" s="395"/>
      <c r="C89" s="395"/>
      <c r="D89" s="507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</row>
    <row r="90" spans="2:18" ht="50.1" customHeight="1" thickBot="1" x14ac:dyDescent="0.45">
      <c r="B90" s="424"/>
      <c r="C90" s="425"/>
      <c r="D90" s="492"/>
      <c r="E90" s="556" t="s">
        <v>213</v>
      </c>
      <c r="F90" s="538" t="s">
        <v>214</v>
      </c>
      <c r="G90" s="556" t="s">
        <v>215</v>
      </c>
      <c r="H90" s="538" t="s">
        <v>216</v>
      </c>
      <c r="I90" s="556" t="s">
        <v>217</v>
      </c>
      <c r="J90" s="556" t="s">
        <v>218</v>
      </c>
      <c r="K90" s="538" t="s">
        <v>219</v>
      </c>
      <c r="L90" s="538" t="s">
        <v>220</v>
      </c>
      <c r="M90" s="538" t="s">
        <v>221</v>
      </c>
      <c r="N90" s="556" t="s">
        <v>222</v>
      </c>
      <c r="O90" s="538" t="s">
        <v>223</v>
      </c>
      <c r="P90" s="538" t="s">
        <v>224</v>
      </c>
      <c r="Q90" s="538" t="s">
        <v>54</v>
      </c>
      <c r="R90" s="542"/>
    </row>
    <row r="91" spans="2:18" ht="30.75" customHeight="1" thickBot="1" x14ac:dyDescent="0.4">
      <c r="B91" s="426" t="s">
        <v>33</v>
      </c>
      <c r="D91" s="509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1"/>
      <c r="P91" s="421"/>
      <c r="Q91" s="421"/>
      <c r="R91" s="421"/>
    </row>
    <row r="92" spans="2:18" ht="50.1" customHeight="1" x14ac:dyDescent="0.4">
      <c r="B92" s="1274" t="s">
        <v>208</v>
      </c>
      <c r="C92" s="528" t="s">
        <v>16</v>
      </c>
      <c r="D92" s="501"/>
      <c r="E92" s="557">
        <v>265</v>
      </c>
      <c r="F92" s="557">
        <v>266</v>
      </c>
      <c r="G92" s="557">
        <v>255</v>
      </c>
      <c r="H92" s="557">
        <v>341</v>
      </c>
      <c r="I92" s="557">
        <v>280</v>
      </c>
      <c r="J92" s="557">
        <v>259</v>
      </c>
      <c r="K92" s="557">
        <v>452</v>
      </c>
      <c r="L92" s="557">
        <v>366</v>
      </c>
      <c r="M92" s="557">
        <v>379</v>
      </c>
      <c r="N92" s="557">
        <v>501</v>
      </c>
      <c r="O92" s="557">
        <v>413</v>
      </c>
      <c r="P92" s="557">
        <v>406</v>
      </c>
      <c r="Q92" s="557">
        <f>SUM(E92:P92)</f>
        <v>4183</v>
      </c>
      <c r="R92" s="548"/>
    </row>
    <row r="93" spans="2:18" ht="50.1" customHeight="1" thickBot="1" x14ac:dyDescent="0.45">
      <c r="B93" s="1275"/>
      <c r="C93" s="529" t="s">
        <v>17</v>
      </c>
      <c r="D93" s="502"/>
      <c r="E93" s="558">
        <v>270</v>
      </c>
      <c r="F93" s="558">
        <v>265</v>
      </c>
      <c r="G93" s="558">
        <v>257</v>
      </c>
      <c r="H93" s="558">
        <v>337</v>
      </c>
      <c r="I93" s="558">
        <v>279</v>
      </c>
      <c r="J93" s="558">
        <v>230</v>
      </c>
      <c r="K93" s="558">
        <v>465</v>
      </c>
      <c r="L93" s="558">
        <v>184</v>
      </c>
      <c r="M93" s="558">
        <v>454</v>
      </c>
      <c r="N93" s="558">
        <v>523</v>
      </c>
      <c r="O93" s="558">
        <v>508</v>
      </c>
      <c r="P93" s="558">
        <v>414</v>
      </c>
      <c r="Q93" s="558">
        <f>SUM(E93:P93)</f>
        <v>4186</v>
      </c>
      <c r="R93" s="549"/>
    </row>
    <row r="94" spans="2:18" ht="42" customHeight="1" thickBot="1" x14ac:dyDescent="0.45">
      <c r="B94" s="427"/>
      <c r="C94" s="395"/>
      <c r="D94" s="500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398"/>
    </row>
    <row r="95" spans="2:18" ht="50.1" customHeight="1" x14ac:dyDescent="0.4">
      <c r="B95" s="1274" t="s">
        <v>209</v>
      </c>
      <c r="C95" s="528" t="s">
        <v>16</v>
      </c>
      <c r="D95" s="501"/>
      <c r="E95" s="557">
        <v>0</v>
      </c>
      <c r="F95" s="557">
        <v>0</v>
      </c>
      <c r="G95" s="557">
        <v>0</v>
      </c>
      <c r="H95" s="557">
        <v>0</v>
      </c>
      <c r="I95" s="557">
        <v>0</v>
      </c>
      <c r="J95" s="557">
        <v>0</v>
      </c>
      <c r="K95" s="557">
        <v>0</v>
      </c>
      <c r="L95" s="557">
        <v>0</v>
      </c>
      <c r="M95" s="557">
        <v>0</v>
      </c>
      <c r="N95" s="557">
        <v>0</v>
      </c>
      <c r="O95" s="557">
        <v>0</v>
      </c>
      <c r="P95" s="557">
        <v>0</v>
      </c>
      <c r="Q95" s="557">
        <f>SUM(E95:P95)</f>
        <v>0</v>
      </c>
      <c r="R95" s="548"/>
    </row>
    <row r="96" spans="2:18" ht="50.1" customHeight="1" thickBot="1" x14ac:dyDescent="0.45">
      <c r="B96" s="1275"/>
      <c r="C96" s="529" t="s">
        <v>17</v>
      </c>
      <c r="D96" s="502"/>
      <c r="E96" s="558">
        <v>0</v>
      </c>
      <c r="F96" s="558">
        <v>0</v>
      </c>
      <c r="G96" s="558">
        <v>0</v>
      </c>
      <c r="H96" s="558">
        <v>0</v>
      </c>
      <c r="I96" s="558">
        <v>0</v>
      </c>
      <c r="J96" s="558">
        <v>0</v>
      </c>
      <c r="K96" s="558">
        <v>0</v>
      </c>
      <c r="L96" s="558">
        <v>0</v>
      </c>
      <c r="M96" s="558">
        <v>0</v>
      </c>
      <c r="N96" s="558">
        <v>0</v>
      </c>
      <c r="O96" s="558">
        <v>0</v>
      </c>
      <c r="P96" s="558">
        <v>0</v>
      </c>
      <c r="Q96" s="558">
        <f>SUM(E96:P96)</f>
        <v>0</v>
      </c>
      <c r="R96" s="549"/>
    </row>
    <row r="97" spans="2:18" ht="42" customHeight="1" thickBot="1" x14ac:dyDescent="0.45">
      <c r="B97" s="567" t="s">
        <v>225</v>
      </c>
      <c r="C97" s="382"/>
      <c r="D97" s="383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59"/>
      <c r="P97" s="559"/>
      <c r="Q97" s="559"/>
      <c r="R97" s="383"/>
    </row>
    <row r="98" spans="2:18" ht="50.1" customHeight="1" x14ac:dyDescent="0.4">
      <c r="B98" s="1274" t="s">
        <v>210</v>
      </c>
      <c r="C98" s="528" t="s">
        <v>16</v>
      </c>
      <c r="D98" s="501"/>
      <c r="E98" s="557">
        <v>601</v>
      </c>
      <c r="F98" s="557">
        <v>704</v>
      </c>
      <c r="G98" s="557">
        <v>678</v>
      </c>
      <c r="H98" s="557">
        <v>1197</v>
      </c>
      <c r="I98" s="557">
        <v>1260</v>
      </c>
      <c r="J98" s="557">
        <v>928</v>
      </c>
      <c r="K98" s="557">
        <v>452</v>
      </c>
      <c r="L98" s="557">
        <v>574</v>
      </c>
      <c r="M98" s="557">
        <v>584</v>
      </c>
      <c r="N98" s="557">
        <v>943</v>
      </c>
      <c r="O98" s="557">
        <v>780</v>
      </c>
      <c r="P98" s="557">
        <v>480</v>
      </c>
      <c r="Q98" s="557">
        <f>SUM(E98:P98)</f>
        <v>9181</v>
      </c>
      <c r="R98" s="548"/>
    </row>
    <row r="99" spans="2:18" ht="50.1" customHeight="1" thickBot="1" x14ac:dyDescent="0.45">
      <c r="B99" s="1275"/>
      <c r="C99" s="529" t="s">
        <v>17</v>
      </c>
      <c r="D99" s="502"/>
      <c r="E99" s="558">
        <v>691</v>
      </c>
      <c r="F99" s="558">
        <v>720</v>
      </c>
      <c r="G99" s="558">
        <v>660</v>
      </c>
      <c r="H99" s="558">
        <v>1091</v>
      </c>
      <c r="I99" s="558">
        <v>1248</v>
      </c>
      <c r="J99" s="558">
        <v>749</v>
      </c>
      <c r="K99" s="558">
        <v>500</v>
      </c>
      <c r="L99" s="558">
        <v>601</v>
      </c>
      <c r="M99" s="558">
        <v>679</v>
      </c>
      <c r="N99" s="558">
        <v>558</v>
      </c>
      <c r="O99" s="558">
        <v>502</v>
      </c>
      <c r="P99" s="558">
        <v>685</v>
      </c>
      <c r="Q99" s="558">
        <f>SUM(E99:P99)</f>
        <v>8684</v>
      </c>
      <c r="R99" s="549"/>
    </row>
    <row r="100" spans="2:18" ht="42" customHeight="1" thickBot="1" x14ac:dyDescent="0.45">
      <c r="B100" s="381"/>
      <c r="C100" s="382"/>
      <c r="D100" s="496"/>
      <c r="E100" s="383"/>
      <c r="F100" s="383"/>
      <c r="G100" s="383"/>
      <c r="H100" s="383"/>
      <c r="I100" s="383"/>
      <c r="J100" s="383"/>
      <c r="K100" s="383"/>
      <c r="L100" s="383"/>
      <c r="M100" s="383"/>
      <c r="N100" s="383"/>
      <c r="O100" s="383"/>
      <c r="P100" s="383"/>
      <c r="Q100" s="383"/>
      <c r="R100" s="552"/>
    </row>
    <row r="101" spans="2:18" ht="50.1" customHeight="1" x14ac:dyDescent="0.4">
      <c r="B101" s="1265" t="s">
        <v>36</v>
      </c>
      <c r="C101" s="530" t="s">
        <v>16</v>
      </c>
      <c r="D101" s="498"/>
      <c r="E101" s="561">
        <f t="shared" ref="E101:Q102" si="7">E92+E95+E98</f>
        <v>866</v>
      </c>
      <c r="F101" s="561">
        <f t="shared" si="7"/>
        <v>970</v>
      </c>
      <c r="G101" s="561">
        <f t="shared" si="7"/>
        <v>933</v>
      </c>
      <c r="H101" s="561">
        <f t="shared" si="7"/>
        <v>1538</v>
      </c>
      <c r="I101" s="561">
        <f t="shared" si="7"/>
        <v>1540</v>
      </c>
      <c r="J101" s="561">
        <f t="shared" si="7"/>
        <v>1187</v>
      </c>
      <c r="K101" s="561">
        <f t="shared" si="7"/>
        <v>904</v>
      </c>
      <c r="L101" s="561">
        <f t="shared" si="7"/>
        <v>940</v>
      </c>
      <c r="M101" s="561">
        <f t="shared" si="7"/>
        <v>963</v>
      </c>
      <c r="N101" s="561">
        <f t="shared" si="7"/>
        <v>1444</v>
      </c>
      <c r="O101" s="561">
        <f t="shared" si="7"/>
        <v>1193</v>
      </c>
      <c r="P101" s="561">
        <f t="shared" si="7"/>
        <v>886</v>
      </c>
      <c r="Q101" s="561">
        <f t="shared" si="7"/>
        <v>13364</v>
      </c>
      <c r="R101" s="546"/>
    </row>
    <row r="102" spans="2:18" ht="50.1" customHeight="1" thickBot="1" x14ac:dyDescent="0.45">
      <c r="B102" s="1266"/>
      <c r="C102" s="531" t="s">
        <v>17</v>
      </c>
      <c r="D102" s="499"/>
      <c r="E102" s="562">
        <f t="shared" si="7"/>
        <v>961</v>
      </c>
      <c r="F102" s="562">
        <f t="shared" si="7"/>
        <v>985</v>
      </c>
      <c r="G102" s="562">
        <f t="shared" si="7"/>
        <v>917</v>
      </c>
      <c r="H102" s="562">
        <f t="shared" si="7"/>
        <v>1428</v>
      </c>
      <c r="I102" s="562">
        <f t="shared" si="7"/>
        <v>1527</v>
      </c>
      <c r="J102" s="562">
        <f t="shared" si="7"/>
        <v>979</v>
      </c>
      <c r="K102" s="562">
        <f t="shared" si="7"/>
        <v>965</v>
      </c>
      <c r="L102" s="562">
        <f t="shared" si="7"/>
        <v>785</v>
      </c>
      <c r="M102" s="562">
        <f t="shared" si="7"/>
        <v>1133</v>
      </c>
      <c r="N102" s="562">
        <f t="shared" si="7"/>
        <v>1081</v>
      </c>
      <c r="O102" s="562">
        <f t="shared" si="7"/>
        <v>1010</v>
      </c>
      <c r="P102" s="562">
        <f t="shared" si="7"/>
        <v>1099</v>
      </c>
      <c r="Q102" s="562">
        <f t="shared" si="7"/>
        <v>12870</v>
      </c>
      <c r="R102" s="547"/>
    </row>
    <row r="103" spans="2:18" ht="42" customHeight="1" thickBot="1" x14ac:dyDescent="0.4">
      <c r="B103" s="428"/>
      <c r="C103" s="382"/>
      <c r="D103" s="496"/>
      <c r="E103" s="383"/>
      <c r="F103" s="383"/>
      <c r="G103" s="383"/>
      <c r="H103" s="383"/>
      <c r="I103" s="383"/>
      <c r="J103" s="383"/>
      <c r="K103" s="383"/>
      <c r="L103" s="383"/>
      <c r="M103" s="383"/>
      <c r="N103" s="383"/>
      <c r="O103" s="383"/>
      <c r="P103" s="383"/>
      <c r="Q103" s="383"/>
      <c r="R103" s="383"/>
    </row>
    <row r="104" spans="2:18" ht="42" customHeight="1" thickBot="1" x14ac:dyDescent="0.4">
      <c r="B104" s="429" t="s">
        <v>40</v>
      </c>
      <c r="C104" s="430"/>
      <c r="D104" s="500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</row>
    <row r="105" spans="2:18" ht="50.1" customHeight="1" x14ac:dyDescent="0.4">
      <c r="B105" s="1274" t="s">
        <v>37</v>
      </c>
      <c r="C105" s="528" t="s">
        <v>16</v>
      </c>
      <c r="D105" s="501"/>
      <c r="E105" s="557">
        <v>1842</v>
      </c>
      <c r="F105" s="557">
        <v>1973</v>
      </c>
      <c r="G105" s="557">
        <v>1777</v>
      </c>
      <c r="H105" s="557">
        <v>1982</v>
      </c>
      <c r="I105" s="557">
        <v>1790</v>
      </c>
      <c r="J105" s="557">
        <v>1803</v>
      </c>
      <c r="K105" s="557">
        <v>2099</v>
      </c>
      <c r="L105" s="557">
        <v>1731</v>
      </c>
      <c r="M105" s="557">
        <v>1909</v>
      </c>
      <c r="N105" s="557">
        <v>1817</v>
      </c>
      <c r="O105" s="557">
        <v>1394</v>
      </c>
      <c r="P105" s="557">
        <v>1453</v>
      </c>
      <c r="Q105" s="557">
        <f>SUM(E105:P105)</f>
        <v>21570</v>
      </c>
      <c r="R105" s="548"/>
    </row>
    <row r="106" spans="2:18" ht="50.1" customHeight="1" thickBot="1" x14ac:dyDescent="0.45">
      <c r="B106" s="1275"/>
      <c r="C106" s="529" t="s">
        <v>17</v>
      </c>
      <c r="D106" s="502"/>
      <c r="E106" s="558">
        <v>1806</v>
      </c>
      <c r="F106" s="558">
        <v>1951</v>
      </c>
      <c r="G106" s="558">
        <v>1679</v>
      </c>
      <c r="H106" s="558">
        <v>1945</v>
      </c>
      <c r="I106" s="558">
        <v>1797</v>
      </c>
      <c r="J106" s="558">
        <v>1560</v>
      </c>
      <c r="K106" s="558">
        <v>2000</v>
      </c>
      <c r="L106" s="558">
        <v>1952</v>
      </c>
      <c r="M106" s="558">
        <v>1551</v>
      </c>
      <c r="N106" s="558">
        <v>2232</v>
      </c>
      <c r="O106" s="558">
        <v>1854</v>
      </c>
      <c r="P106" s="558">
        <v>1179</v>
      </c>
      <c r="Q106" s="558">
        <f>SUM(E106:P106)</f>
        <v>21506</v>
      </c>
      <c r="R106" s="549"/>
    </row>
    <row r="107" spans="2:18" ht="42" customHeight="1" thickBot="1" x14ac:dyDescent="0.45">
      <c r="B107" s="403"/>
      <c r="C107" s="395"/>
      <c r="D107" s="496"/>
      <c r="E107" s="559"/>
      <c r="F107" s="559"/>
      <c r="G107" s="559"/>
      <c r="H107" s="559"/>
      <c r="I107" s="559"/>
      <c r="J107" s="559"/>
      <c r="K107" s="559"/>
      <c r="L107" s="559"/>
      <c r="M107" s="559"/>
      <c r="N107" s="559"/>
      <c r="O107" s="559"/>
      <c r="P107" s="559"/>
      <c r="Q107" s="559"/>
      <c r="R107" s="383"/>
    </row>
    <row r="108" spans="2:18" ht="50.1" customHeight="1" x14ac:dyDescent="0.4">
      <c r="B108" s="1261" t="s">
        <v>38</v>
      </c>
      <c r="C108" s="528" t="s">
        <v>16</v>
      </c>
      <c r="D108" s="501"/>
      <c r="E108" s="557">
        <v>467</v>
      </c>
      <c r="F108" s="557">
        <v>544</v>
      </c>
      <c r="G108" s="557">
        <v>575</v>
      </c>
      <c r="H108" s="557">
        <v>540</v>
      </c>
      <c r="I108" s="557">
        <v>857</v>
      </c>
      <c r="J108" s="557">
        <v>751</v>
      </c>
      <c r="K108" s="557">
        <v>586</v>
      </c>
      <c r="L108" s="557">
        <v>590</v>
      </c>
      <c r="M108" s="557">
        <v>789</v>
      </c>
      <c r="N108" s="557">
        <v>695</v>
      </c>
      <c r="O108" s="557">
        <v>667</v>
      </c>
      <c r="P108" s="557">
        <v>424</v>
      </c>
      <c r="Q108" s="557">
        <f>SUM(E108:P108)</f>
        <v>7485</v>
      </c>
      <c r="R108" s="548"/>
    </row>
    <row r="109" spans="2:18" ht="50.1" customHeight="1" thickBot="1" x14ac:dyDescent="0.45">
      <c r="B109" s="1262"/>
      <c r="C109" s="529" t="s">
        <v>17</v>
      </c>
      <c r="D109" s="502"/>
      <c r="E109" s="558">
        <v>473</v>
      </c>
      <c r="F109" s="558">
        <v>494</v>
      </c>
      <c r="G109" s="558">
        <v>563</v>
      </c>
      <c r="H109" s="558">
        <v>568</v>
      </c>
      <c r="I109" s="558">
        <v>534</v>
      </c>
      <c r="J109" s="558">
        <v>539</v>
      </c>
      <c r="K109" s="558">
        <v>673</v>
      </c>
      <c r="L109" s="558">
        <v>890</v>
      </c>
      <c r="M109" s="558">
        <v>708</v>
      </c>
      <c r="N109" s="558">
        <v>714</v>
      </c>
      <c r="O109" s="558">
        <v>726</v>
      </c>
      <c r="P109" s="558">
        <v>588</v>
      </c>
      <c r="Q109" s="558">
        <f>SUM(E109:P109)</f>
        <v>7470</v>
      </c>
      <c r="R109" s="549"/>
    </row>
    <row r="110" spans="2:18" ht="42" customHeight="1" thickBot="1" x14ac:dyDescent="0.45">
      <c r="B110" s="403"/>
      <c r="C110" s="395"/>
      <c r="D110" s="510"/>
      <c r="E110" s="568"/>
      <c r="F110" s="568"/>
      <c r="G110" s="568"/>
      <c r="H110" s="568"/>
      <c r="I110" s="568"/>
      <c r="J110" s="568"/>
      <c r="K110" s="568"/>
      <c r="L110" s="568"/>
      <c r="M110" s="568"/>
      <c r="N110" s="568"/>
      <c r="O110" s="568"/>
      <c r="P110" s="568"/>
      <c r="Q110" s="568"/>
      <c r="R110" s="431"/>
    </row>
    <row r="111" spans="2:18" ht="50.1" customHeight="1" x14ac:dyDescent="0.4">
      <c r="B111" s="1274" t="s">
        <v>39</v>
      </c>
      <c r="C111" s="528" t="s">
        <v>16</v>
      </c>
      <c r="D111" s="501"/>
      <c r="E111" s="557">
        <v>0</v>
      </c>
      <c r="F111" s="557">
        <v>0</v>
      </c>
      <c r="G111" s="557">
        <v>0</v>
      </c>
      <c r="H111" s="557">
        <v>0</v>
      </c>
      <c r="I111" s="557">
        <v>0</v>
      </c>
      <c r="J111" s="557">
        <v>0</v>
      </c>
      <c r="K111" s="557">
        <v>0</v>
      </c>
      <c r="L111" s="557">
        <v>0</v>
      </c>
      <c r="M111" s="557">
        <v>0</v>
      </c>
      <c r="N111" s="557">
        <v>0</v>
      </c>
      <c r="O111" s="557">
        <v>0</v>
      </c>
      <c r="P111" s="557">
        <v>0</v>
      </c>
      <c r="Q111" s="557">
        <f>SUM(E111:P111)</f>
        <v>0</v>
      </c>
      <c r="R111" s="548"/>
    </row>
    <row r="112" spans="2:18" ht="50.1" customHeight="1" thickBot="1" x14ac:dyDescent="0.45">
      <c r="B112" s="1275"/>
      <c r="C112" s="529" t="s">
        <v>17</v>
      </c>
      <c r="D112" s="502"/>
      <c r="E112" s="558">
        <v>0</v>
      </c>
      <c r="F112" s="558">
        <v>0</v>
      </c>
      <c r="G112" s="558">
        <v>0</v>
      </c>
      <c r="H112" s="558">
        <v>0</v>
      </c>
      <c r="I112" s="558">
        <v>0</v>
      </c>
      <c r="J112" s="558">
        <v>0</v>
      </c>
      <c r="K112" s="558">
        <v>0</v>
      </c>
      <c r="L112" s="558">
        <v>0</v>
      </c>
      <c r="M112" s="558">
        <v>0</v>
      </c>
      <c r="N112" s="558">
        <v>0</v>
      </c>
      <c r="O112" s="558">
        <v>0</v>
      </c>
      <c r="P112" s="558">
        <v>0</v>
      </c>
      <c r="Q112" s="558">
        <f>SUM(E112:P112)</f>
        <v>0</v>
      </c>
      <c r="R112" s="549"/>
    </row>
    <row r="113" spans="2:18" ht="42" customHeight="1" thickBot="1" x14ac:dyDescent="0.45">
      <c r="B113" s="403"/>
      <c r="C113" s="395"/>
      <c r="D113" s="496"/>
      <c r="E113" s="559"/>
      <c r="F113" s="559"/>
      <c r="G113" s="559"/>
      <c r="H113" s="559"/>
      <c r="I113" s="559"/>
      <c r="J113" s="559"/>
      <c r="K113" s="559"/>
      <c r="L113" s="559"/>
      <c r="M113" s="559"/>
      <c r="N113" s="559"/>
      <c r="O113" s="559"/>
      <c r="P113" s="559"/>
      <c r="Q113" s="559"/>
      <c r="R113" s="383"/>
    </row>
    <row r="114" spans="2:18" ht="50.1" customHeight="1" x14ac:dyDescent="0.4">
      <c r="B114" s="1231" t="s">
        <v>3</v>
      </c>
      <c r="C114" s="372" t="s">
        <v>16</v>
      </c>
      <c r="D114" s="501"/>
      <c r="E114" s="557">
        <v>0</v>
      </c>
      <c r="F114" s="557">
        <v>0</v>
      </c>
      <c r="G114" s="557">
        <v>0</v>
      </c>
      <c r="H114" s="557">
        <v>0</v>
      </c>
      <c r="I114" s="557">
        <v>0</v>
      </c>
      <c r="J114" s="557">
        <v>0</v>
      </c>
      <c r="K114" s="557">
        <v>0</v>
      </c>
      <c r="L114" s="557">
        <v>0</v>
      </c>
      <c r="M114" s="557">
        <v>0</v>
      </c>
      <c r="N114" s="557">
        <v>0</v>
      </c>
      <c r="O114" s="557">
        <v>0</v>
      </c>
      <c r="P114" s="557">
        <v>0</v>
      </c>
      <c r="Q114" s="557">
        <f>SUM(E114:P114)</f>
        <v>0</v>
      </c>
      <c r="R114" s="548"/>
    </row>
    <row r="115" spans="2:18" ht="50.1" customHeight="1" thickBot="1" x14ac:dyDescent="0.45">
      <c r="B115" s="1232"/>
      <c r="C115" s="377" t="s">
        <v>17</v>
      </c>
      <c r="D115" s="502"/>
      <c r="E115" s="558">
        <v>0</v>
      </c>
      <c r="F115" s="558">
        <v>0</v>
      </c>
      <c r="G115" s="558">
        <v>0</v>
      </c>
      <c r="H115" s="558">
        <v>0</v>
      </c>
      <c r="I115" s="558">
        <v>0</v>
      </c>
      <c r="J115" s="558">
        <v>0</v>
      </c>
      <c r="K115" s="558">
        <v>0</v>
      </c>
      <c r="L115" s="558">
        <v>0</v>
      </c>
      <c r="M115" s="558">
        <v>0</v>
      </c>
      <c r="N115" s="558">
        <v>0</v>
      </c>
      <c r="O115" s="558">
        <v>0</v>
      </c>
      <c r="P115" s="558">
        <v>0</v>
      </c>
      <c r="Q115" s="558">
        <f>SUM(E115:P115)</f>
        <v>0</v>
      </c>
      <c r="R115" s="549"/>
    </row>
    <row r="116" spans="2:18" ht="50.1" customHeight="1" thickBot="1" x14ac:dyDescent="0.45">
      <c r="B116" s="381"/>
      <c r="C116" s="382"/>
      <c r="D116" s="383"/>
      <c r="E116" s="559"/>
      <c r="F116" s="559"/>
      <c r="G116" s="559"/>
      <c r="H116" s="559"/>
      <c r="I116" s="559"/>
      <c r="J116" s="559"/>
      <c r="K116" s="559"/>
      <c r="L116" s="559"/>
      <c r="M116" s="559"/>
      <c r="N116" s="559"/>
      <c r="O116" s="559"/>
      <c r="P116" s="559"/>
      <c r="Q116" s="559"/>
      <c r="R116" s="383"/>
    </row>
    <row r="117" spans="2:18" ht="50.1" customHeight="1" x14ac:dyDescent="0.4">
      <c r="B117" s="1231" t="s">
        <v>227</v>
      </c>
      <c r="C117" s="372" t="s">
        <v>16</v>
      </c>
      <c r="D117" s="501"/>
      <c r="E117" s="557">
        <v>0</v>
      </c>
      <c r="F117" s="557">
        <v>0</v>
      </c>
      <c r="G117" s="557">
        <v>0</v>
      </c>
      <c r="H117" s="557">
        <v>0</v>
      </c>
      <c r="I117" s="557">
        <v>0</v>
      </c>
      <c r="J117" s="557">
        <v>0</v>
      </c>
      <c r="K117" s="557">
        <v>0</v>
      </c>
      <c r="L117" s="557">
        <v>0</v>
      </c>
      <c r="M117" s="557">
        <v>108</v>
      </c>
      <c r="N117" s="557">
        <v>175</v>
      </c>
      <c r="O117" s="557">
        <v>75</v>
      </c>
      <c r="P117" s="557">
        <v>1</v>
      </c>
      <c r="Q117" s="557">
        <f>SUM(E117:P117)</f>
        <v>359</v>
      </c>
      <c r="R117" s="548"/>
    </row>
    <row r="118" spans="2:18" ht="50.1" customHeight="1" thickBot="1" x14ac:dyDescent="0.45">
      <c r="B118" s="1232"/>
      <c r="C118" s="377" t="s">
        <v>17</v>
      </c>
      <c r="D118" s="502"/>
      <c r="E118" s="558">
        <v>0</v>
      </c>
      <c r="F118" s="558">
        <v>0</v>
      </c>
      <c r="G118" s="558">
        <v>0</v>
      </c>
      <c r="H118" s="558">
        <v>0</v>
      </c>
      <c r="I118" s="558">
        <v>0</v>
      </c>
      <c r="J118" s="558">
        <v>0</v>
      </c>
      <c r="K118" s="558">
        <v>0</v>
      </c>
      <c r="L118" s="558">
        <v>0</v>
      </c>
      <c r="M118" s="558">
        <v>4</v>
      </c>
      <c r="N118" s="558">
        <v>44</v>
      </c>
      <c r="O118" s="558">
        <v>65</v>
      </c>
      <c r="P118" s="558">
        <v>47</v>
      </c>
      <c r="Q118" s="558">
        <f>SUM(E118:P118)</f>
        <v>160</v>
      </c>
      <c r="R118" s="549"/>
    </row>
    <row r="119" spans="2:18" ht="50.1" customHeight="1" thickBot="1" x14ac:dyDescent="0.45">
      <c r="B119" s="381"/>
      <c r="C119" s="382"/>
      <c r="D119" s="383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383"/>
    </row>
    <row r="120" spans="2:18" ht="50.1" customHeight="1" x14ac:dyDescent="0.4">
      <c r="B120" s="1237" t="s">
        <v>44</v>
      </c>
      <c r="C120" s="386" t="s">
        <v>16</v>
      </c>
      <c r="D120" s="498"/>
      <c r="E120" s="561">
        <f>E105+E108+E111+E114+E117</f>
        <v>2309</v>
      </c>
      <c r="F120" s="561">
        <f t="shared" ref="F120:Q120" si="8">F105+F108+F111+F114+F117</f>
        <v>2517</v>
      </c>
      <c r="G120" s="561">
        <f t="shared" si="8"/>
        <v>2352</v>
      </c>
      <c r="H120" s="561">
        <f t="shared" si="8"/>
        <v>2522</v>
      </c>
      <c r="I120" s="561">
        <f t="shared" si="8"/>
        <v>2647</v>
      </c>
      <c r="J120" s="561">
        <f t="shared" si="8"/>
        <v>2554</v>
      </c>
      <c r="K120" s="561">
        <f t="shared" si="8"/>
        <v>2685</v>
      </c>
      <c r="L120" s="561">
        <f t="shared" si="8"/>
        <v>2321</v>
      </c>
      <c r="M120" s="561">
        <f t="shared" si="8"/>
        <v>2806</v>
      </c>
      <c r="N120" s="561">
        <f t="shared" si="8"/>
        <v>2687</v>
      </c>
      <c r="O120" s="561">
        <f t="shared" si="8"/>
        <v>2136</v>
      </c>
      <c r="P120" s="561">
        <f t="shared" si="8"/>
        <v>1878</v>
      </c>
      <c r="Q120" s="561">
        <f t="shared" si="8"/>
        <v>29414</v>
      </c>
      <c r="R120" s="546"/>
    </row>
    <row r="121" spans="2:18" ht="50.1" customHeight="1" thickBot="1" x14ac:dyDescent="0.45">
      <c r="B121" s="1238"/>
      <c r="C121" s="390" t="s">
        <v>17</v>
      </c>
      <c r="D121" s="499"/>
      <c r="E121" s="562">
        <f>E106+E109+E112+E115+E118</f>
        <v>2279</v>
      </c>
      <c r="F121" s="562">
        <f t="shared" ref="F121:Q121" si="9">F106+F109+F112+F115+F118</f>
        <v>2445</v>
      </c>
      <c r="G121" s="562">
        <f t="shared" si="9"/>
        <v>2242</v>
      </c>
      <c r="H121" s="562">
        <f t="shared" si="9"/>
        <v>2513</v>
      </c>
      <c r="I121" s="562">
        <f t="shared" si="9"/>
        <v>2331</v>
      </c>
      <c r="J121" s="562">
        <f t="shared" si="9"/>
        <v>2099</v>
      </c>
      <c r="K121" s="562">
        <f t="shared" si="9"/>
        <v>2673</v>
      </c>
      <c r="L121" s="562">
        <f t="shared" si="9"/>
        <v>2842</v>
      </c>
      <c r="M121" s="562">
        <f t="shared" si="9"/>
        <v>2263</v>
      </c>
      <c r="N121" s="562">
        <f t="shared" si="9"/>
        <v>2990</v>
      </c>
      <c r="O121" s="562">
        <f t="shared" si="9"/>
        <v>2645</v>
      </c>
      <c r="P121" s="562">
        <f t="shared" si="9"/>
        <v>1814</v>
      </c>
      <c r="Q121" s="562">
        <f t="shared" si="9"/>
        <v>29136</v>
      </c>
      <c r="R121" s="547"/>
    </row>
    <row r="122" spans="2:18" ht="27" customHeight="1" x14ac:dyDescent="0.25">
      <c r="D122" s="507"/>
      <c r="E122" s="535"/>
      <c r="F122" s="535"/>
      <c r="G122" s="535"/>
      <c r="H122" s="535"/>
      <c r="I122" s="535"/>
      <c r="J122" s="535"/>
      <c r="K122" s="535"/>
      <c r="L122" s="535"/>
      <c r="M122" s="535"/>
      <c r="N122" s="535"/>
      <c r="O122" s="535"/>
      <c r="P122" s="535"/>
      <c r="Q122" s="535"/>
      <c r="R122" s="535"/>
    </row>
    <row r="123" spans="2:18" ht="30" customHeight="1" thickBot="1" x14ac:dyDescent="0.3">
      <c r="D123" s="507"/>
      <c r="E123" s="536"/>
      <c r="F123" s="536"/>
      <c r="G123" s="536"/>
      <c r="H123" s="536"/>
      <c r="I123" s="536"/>
      <c r="J123" s="536"/>
      <c r="K123" s="536"/>
      <c r="L123" s="536"/>
      <c r="M123" s="536"/>
      <c r="N123" s="536"/>
      <c r="O123" s="536"/>
      <c r="P123" s="536"/>
      <c r="Q123" s="536"/>
      <c r="R123" s="536"/>
    </row>
    <row r="124" spans="2:18" ht="50.1" customHeight="1" thickBot="1" x14ac:dyDescent="0.25">
      <c r="B124" s="1271" t="s">
        <v>41</v>
      </c>
      <c r="C124" s="1272"/>
      <c r="D124" s="1272"/>
      <c r="E124" s="1272"/>
      <c r="F124" s="1272"/>
      <c r="G124" s="1272"/>
      <c r="H124" s="1272"/>
      <c r="I124" s="1272"/>
      <c r="J124" s="1272"/>
      <c r="K124" s="1272"/>
      <c r="L124" s="1272"/>
      <c r="M124" s="1272"/>
      <c r="N124" s="1272"/>
      <c r="O124" s="1272"/>
      <c r="P124" s="1272"/>
      <c r="Q124" s="1272"/>
      <c r="R124" s="1273"/>
    </row>
    <row r="125" spans="2:18" ht="15" customHeight="1" thickBot="1" x14ac:dyDescent="0.3">
      <c r="B125" s="395"/>
      <c r="C125" s="395"/>
      <c r="D125" s="507"/>
      <c r="E125" s="414"/>
      <c r="F125" s="414"/>
      <c r="G125" s="414"/>
      <c r="H125" s="414"/>
      <c r="I125" s="414"/>
      <c r="J125" s="414"/>
      <c r="K125" s="414"/>
      <c r="L125" s="414"/>
      <c r="M125" s="414"/>
      <c r="N125" s="414"/>
      <c r="O125" s="414"/>
      <c r="P125" s="414"/>
      <c r="Q125" s="414"/>
      <c r="R125" s="414"/>
    </row>
    <row r="126" spans="2:18" ht="50.1" customHeight="1" x14ac:dyDescent="0.4">
      <c r="B126" s="1231" t="s">
        <v>7</v>
      </c>
      <c r="C126" s="372" t="s">
        <v>16</v>
      </c>
      <c r="D126" s="501"/>
      <c r="E126" s="557">
        <v>1853</v>
      </c>
      <c r="F126" s="557">
        <v>2014</v>
      </c>
      <c r="G126" s="557">
        <v>1807</v>
      </c>
      <c r="H126" s="557">
        <v>2715</v>
      </c>
      <c r="I126" s="557">
        <v>2701</v>
      </c>
      <c r="J126" s="557">
        <v>1247</v>
      </c>
      <c r="K126" s="557">
        <v>2770</v>
      </c>
      <c r="L126" s="557">
        <v>2640</v>
      </c>
      <c r="M126" s="557">
        <v>3143</v>
      </c>
      <c r="N126" s="557">
        <v>3201</v>
      </c>
      <c r="O126" s="557">
        <v>2652</v>
      </c>
      <c r="P126" s="557">
        <v>2128</v>
      </c>
      <c r="Q126" s="557">
        <f>SUM(E126:P126)</f>
        <v>28871</v>
      </c>
      <c r="R126" s="548"/>
    </row>
    <row r="127" spans="2:18" ht="50.1" customHeight="1" thickBot="1" x14ac:dyDescent="0.45">
      <c r="B127" s="1232"/>
      <c r="C127" s="377" t="s">
        <v>17</v>
      </c>
      <c r="D127" s="502"/>
      <c r="E127" s="558">
        <v>1505</v>
      </c>
      <c r="F127" s="558">
        <v>1902</v>
      </c>
      <c r="G127" s="558">
        <v>2265</v>
      </c>
      <c r="H127" s="558">
        <v>2713</v>
      </c>
      <c r="I127" s="558">
        <v>2453</v>
      </c>
      <c r="J127" s="558">
        <v>1223</v>
      </c>
      <c r="K127" s="558">
        <v>2715</v>
      </c>
      <c r="L127" s="558">
        <v>2910</v>
      </c>
      <c r="M127" s="558">
        <v>3202</v>
      </c>
      <c r="N127" s="558">
        <v>2941</v>
      </c>
      <c r="O127" s="558">
        <v>2505</v>
      </c>
      <c r="P127" s="558">
        <v>1505</v>
      </c>
      <c r="Q127" s="558">
        <f>SUM(E127:P127)</f>
        <v>27839</v>
      </c>
      <c r="R127" s="549"/>
    </row>
    <row r="128" spans="2:18" ht="42" customHeight="1" thickBot="1" x14ac:dyDescent="0.45">
      <c r="B128" s="403"/>
      <c r="C128" s="395"/>
      <c r="D128" s="510"/>
      <c r="E128" s="568"/>
      <c r="F128" s="568"/>
      <c r="G128" s="568"/>
      <c r="H128" s="568"/>
      <c r="I128" s="568"/>
      <c r="J128" s="568"/>
      <c r="K128" s="568"/>
      <c r="L128" s="568"/>
      <c r="M128" s="568"/>
      <c r="N128" s="568"/>
      <c r="O128" s="568"/>
      <c r="P128" s="568"/>
      <c r="Q128" s="568"/>
      <c r="R128" s="431"/>
    </row>
    <row r="129" spans="2:18" ht="50.1" customHeight="1" x14ac:dyDescent="0.4">
      <c r="B129" s="1227" t="s">
        <v>8</v>
      </c>
      <c r="C129" s="372" t="s">
        <v>16</v>
      </c>
      <c r="D129" s="501"/>
      <c r="E129" s="557">
        <v>3169</v>
      </c>
      <c r="F129" s="557">
        <v>3137</v>
      </c>
      <c r="G129" s="557">
        <v>3507</v>
      </c>
      <c r="H129" s="557">
        <v>3401</v>
      </c>
      <c r="I129" s="557">
        <v>3226</v>
      </c>
      <c r="J129" s="557">
        <v>3659</v>
      </c>
      <c r="K129" s="557">
        <v>3628</v>
      </c>
      <c r="L129" s="557">
        <v>3851</v>
      </c>
      <c r="M129" s="557">
        <v>3777</v>
      </c>
      <c r="N129" s="557">
        <v>4685</v>
      </c>
      <c r="O129" s="557">
        <v>4172</v>
      </c>
      <c r="P129" s="557">
        <v>2295</v>
      </c>
      <c r="Q129" s="557">
        <f>SUM(E129:P129)</f>
        <v>42507</v>
      </c>
      <c r="R129" s="548"/>
    </row>
    <row r="130" spans="2:18" ht="50.1" customHeight="1" thickBot="1" x14ac:dyDescent="0.45">
      <c r="B130" s="1228"/>
      <c r="C130" s="377" t="s">
        <v>17</v>
      </c>
      <c r="D130" s="502"/>
      <c r="E130" s="558">
        <v>3101</v>
      </c>
      <c r="F130" s="558">
        <v>3225</v>
      </c>
      <c r="G130" s="558">
        <v>3674</v>
      </c>
      <c r="H130" s="558">
        <v>3318</v>
      </c>
      <c r="I130" s="558">
        <v>3103</v>
      </c>
      <c r="J130" s="558">
        <v>3733</v>
      </c>
      <c r="K130" s="558">
        <v>3109</v>
      </c>
      <c r="L130" s="558">
        <v>3509</v>
      </c>
      <c r="M130" s="558">
        <v>4407</v>
      </c>
      <c r="N130" s="558">
        <v>5005</v>
      </c>
      <c r="O130" s="558">
        <v>4165</v>
      </c>
      <c r="P130" s="558">
        <v>2358</v>
      </c>
      <c r="Q130" s="558">
        <f>SUM(E130:P130)</f>
        <v>42707</v>
      </c>
      <c r="R130" s="549"/>
    </row>
    <row r="131" spans="2:18" ht="42" customHeight="1" thickBot="1" x14ac:dyDescent="0.45">
      <c r="B131" s="434"/>
      <c r="C131" s="382"/>
      <c r="D131" s="496"/>
      <c r="E131" s="559"/>
      <c r="F131" s="559"/>
      <c r="G131" s="559"/>
      <c r="H131" s="559"/>
      <c r="I131" s="559"/>
      <c r="J131" s="559"/>
      <c r="K131" s="559"/>
      <c r="L131" s="559"/>
      <c r="M131" s="559"/>
      <c r="N131" s="559"/>
      <c r="O131" s="559"/>
      <c r="P131" s="559"/>
      <c r="Q131" s="559"/>
      <c r="R131" s="383"/>
    </row>
    <row r="132" spans="2:18" ht="50.1" customHeight="1" x14ac:dyDescent="0.4">
      <c r="B132" s="1227" t="s">
        <v>160</v>
      </c>
      <c r="C132" s="372" t="s">
        <v>16</v>
      </c>
      <c r="D132" s="501"/>
      <c r="E132" s="557">
        <v>65</v>
      </c>
      <c r="F132" s="557">
        <v>42</v>
      </c>
      <c r="G132" s="557">
        <v>24</v>
      </c>
      <c r="H132" s="557">
        <v>17</v>
      </c>
      <c r="I132" s="557">
        <v>20</v>
      </c>
      <c r="J132" s="557">
        <v>10</v>
      </c>
      <c r="K132" s="557">
        <v>21</v>
      </c>
      <c r="L132" s="557">
        <v>52</v>
      </c>
      <c r="M132" s="557">
        <v>55</v>
      </c>
      <c r="N132" s="557">
        <v>64</v>
      </c>
      <c r="O132" s="557">
        <v>46</v>
      </c>
      <c r="P132" s="557">
        <v>100</v>
      </c>
      <c r="Q132" s="557">
        <f>SUM(E132:P132)</f>
        <v>516</v>
      </c>
      <c r="R132" s="548"/>
    </row>
    <row r="133" spans="2:18" ht="50.1" customHeight="1" thickBot="1" x14ac:dyDescent="0.45">
      <c r="B133" s="1228"/>
      <c r="C133" s="377" t="s">
        <v>17</v>
      </c>
      <c r="D133" s="502"/>
      <c r="E133" s="558">
        <v>13</v>
      </c>
      <c r="F133" s="558">
        <v>11</v>
      </c>
      <c r="G133" s="558">
        <v>14</v>
      </c>
      <c r="H133" s="558">
        <v>16</v>
      </c>
      <c r="I133" s="558">
        <v>21</v>
      </c>
      <c r="J133" s="558">
        <v>20</v>
      </c>
      <c r="K133" s="558">
        <v>39</v>
      </c>
      <c r="L133" s="558">
        <v>35</v>
      </c>
      <c r="M133" s="558">
        <v>24</v>
      </c>
      <c r="N133" s="558">
        <v>33</v>
      </c>
      <c r="O133" s="558">
        <v>83</v>
      </c>
      <c r="P133" s="558">
        <v>32</v>
      </c>
      <c r="Q133" s="558">
        <f>SUM(E133:P133)</f>
        <v>341</v>
      </c>
      <c r="R133" s="549"/>
    </row>
    <row r="134" spans="2:18" ht="42" customHeight="1" thickBot="1" x14ac:dyDescent="0.4">
      <c r="B134" s="403"/>
      <c r="C134" s="395"/>
      <c r="D134" s="511"/>
      <c r="E134" s="435"/>
      <c r="F134" s="435"/>
      <c r="G134" s="435"/>
      <c r="H134" s="435"/>
      <c r="I134" s="435"/>
      <c r="J134" s="435"/>
      <c r="K134" s="435"/>
      <c r="L134" s="435"/>
      <c r="M134" s="435"/>
      <c r="N134" s="435"/>
      <c r="O134" s="435"/>
      <c r="P134" s="435"/>
      <c r="Q134" s="435"/>
      <c r="R134" s="435"/>
    </row>
    <row r="135" spans="2:18" ht="50.1" customHeight="1" x14ac:dyDescent="0.4">
      <c r="B135" s="1237" t="s">
        <v>42</v>
      </c>
      <c r="C135" s="386" t="s">
        <v>16</v>
      </c>
      <c r="D135" s="498"/>
      <c r="E135" s="561">
        <f t="shared" ref="E135:Q136" si="10">E126+E129+E132</f>
        <v>5087</v>
      </c>
      <c r="F135" s="561">
        <f t="shared" si="10"/>
        <v>5193</v>
      </c>
      <c r="G135" s="561">
        <f t="shared" si="10"/>
        <v>5338</v>
      </c>
      <c r="H135" s="561">
        <f t="shared" si="10"/>
        <v>6133</v>
      </c>
      <c r="I135" s="561">
        <f t="shared" si="10"/>
        <v>5947</v>
      </c>
      <c r="J135" s="561">
        <f t="shared" si="10"/>
        <v>4916</v>
      </c>
      <c r="K135" s="561">
        <f t="shared" si="10"/>
        <v>6419</v>
      </c>
      <c r="L135" s="561">
        <f t="shared" si="10"/>
        <v>6543</v>
      </c>
      <c r="M135" s="561">
        <f t="shared" si="10"/>
        <v>6975</v>
      </c>
      <c r="N135" s="561">
        <f t="shared" si="10"/>
        <v>7950</v>
      </c>
      <c r="O135" s="561">
        <f t="shared" si="10"/>
        <v>6870</v>
      </c>
      <c r="P135" s="561">
        <f t="shared" si="10"/>
        <v>4523</v>
      </c>
      <c r="Q135" s="561">
        <f t="shared" si="10"/>
        <v>71894</v>
      </c>
      <c r="R135" s="546"/>
    </row>
    <row r="136" spans="2:18" ht="50.1" customHeight="1" thickBot="1" x14ac:dyDescent="0.45">
      <c r="B136" s="1238"/>
      <c r="C136" s="390" t="s">
        <v>17</v>
      </c>
      <c r="D136" s="499"/>
      <c r="E136" s="562">
        <f t="shared" si="10"/>
        <v>4619</v>
      </c>
      <c r="F136" s="562">
        <f t="shared" si="10"/>
        <v>5138</v>
      </c>
      <c r="G136" s="562">
        <f t="shared" si="10"/>
        <v>5953</v>
      </c>
      <c r="H136" s="562">
        <f t="shared" si="10"/>
        <v>6047</v>
      </c>
      <c r="I136" s="562">
        <f t="shared" si="10"/>
        <v>5577</v>
      </c>
      <c r="J136" s="562">
        <f t="shared" si="10"/>
        <v>4976</v>
      </c>
      <c r="K136" s="562">
        <f t="shared" si="10"/>
        <v>5863</v>
      </c>
      <c r="L136" s="562">
        <f t="shared" si="10"/>
        <v>6454</v>
      </c>
      <c r="M136" s="562">
        <f t="shared" si="10"/>
        <v>7633</v>
      </c>
      <c r="N136" s="562">
        <f t="shared" si="10"/>
        <v>7979</v>
      </c>
      <c r="O136" s="562">
        <f t="shared" si="10"/>
        <v>6753</v>
      </c>
      <c r="P136" s="562">
        <f t="shared" si="10"/>
        <v>3895</v>
      </c>
      <c r="Q136" s="562">
        <f t="shared" si="10"/>
        <v>70887</v>
      </c>
      <c r="R136" s="547"/>
    </row>
    <row r="137" spans="2:18" ht="45" customHeight="1" x14ac:dyDescent="0.4">
      <c r="D137" s="507"/>
      <c r="E137" s="569"/>
      <c r="F137" s="570"/>
      <c r="G137" s="570"/>
      <c r="H137" s="570"/>
      <c r="I137" s="570"/>
      <c r="J137" s="570"/>
      <c r="K137" s="570"/>
      <c r="L137" s="570"/>
      <c r="M137" s="570"/>
      <c r="N137" s="570"/>
      <c r="O137" s="570"/>
      <c r="P137" s="570"/>
      <c r="Q137" s="570"/>
      <c r="R137" s="414"/>
    </row>
    <row r="138" spans="2:18" ht="34.5" customHeight="1" thickBot="1" x14ac:dyDescent="0.3">
      <c r="D138" s="507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</row>
    <row r="139" spans="2:18" ht="44.25" customHeight="1" thickBot="1" x14ac:dyDescent="0.45">
      <c r="B139" s="1268" t="s">
        <v>52</v>
      </c>
      <c r="C139" s="1269"/>
      <c r="D139" s="1269"/>
      <c r="E139" s="1269"/>
      <c r="F139" s="1269"/>
      <c r="G139" s="1269"/>
      <c r="H139" s="1269"/>
      <c r="I139" s="1269"/>
      <c r="J139" s="1269"/>
      <c r="K139" s="1269"/>
      <c r="L139" s="1269"/>
      <c r="M139" s="1269"/>
      <c r="N139" s="1269"/>
      <c r="O139" s="1269"/>
      <c r="P139" s="1269"/>
      <c r="Q139" s="1269"/>
      <c r="R139" s="1270"/>
    </row>
    <row r="140" spans="2:18" ht="13.5" customHeight="1" thickBot="1" x14ac:dyDescent="0.3">
      <c r="B140" s="415"/>
      <c r="C140" s="415"/>
      <c r="D140" s="507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</row>
    <row r="141" spans="2:18" ht="50.1" customHeight="1" thickBot="1" x14ac:dyDescent="0.45">
      <c r="B141" s="436"/>
      <c r="C141" s="437"/>
      <c r="D141" s="492"/>
      <c r="E141" s="556" t="s">
        <v>213</v>
      </c>
      <c r="F141" s="556" t="s">
        <v>214</v>
      </c>
      <c r="G141" s="556" t="s">
        <v>215</v>
      </c>
      <c r="H141" s="556" t="s">
        <v>216</v>
      </c>
      <c r="I141" s="556" t="s">
        <v>217</v>
      </c>
      <c r="J141" s="556" t="s">
        <v>218</v>
      </c>
      <c r="K141" s="556" t="s">
        <v>219</v>
      </c>
      <c r="L141" s="556" t="s">
        <v>220</v>
      </c>
      <c r="M141" s="556" t="s">
        <v>221</v>
      </c>
      <c r="N141" s="556" t="s">
        <v>222</v>
      </c>
      <c r="O141" s="556" t="s">
        <v>223</v>
      </c>
      <c r="P141" s="556" t="s">
        <v>224</v>
      </c>
      <c r="Q141" s="556" t="s">
        <v>54</v>
      </c>
      <c r="R141" s="542"/>
    </row>
    <row r="142" spans="2:18" ht="15" customHeight="1" thickBot="1" x14ac:dyDescent="0.3">
      <c r="B142" s="369"/>
      <c r="C142" s="438"/>
      <c r="D142" s="512"/>
      <c r="E142" s="388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</row>
    <row r="143" spans="2:18" ht="50.1" customHeight="1" x14ac:dyDescent="0.4">
      <c r="B143" s="1276" t="s">
        <v>9</v>
      </c>
      <c r="C143" s="528" t="s">
        <v>16</v>
      </c>
      <c r="D143" s="513"/>
      <c r="E143" s="557">
        <v>92210</v>
      </c>
      <c r="F143" s="557">
        <v>95200</v>
      </c>
      <c r="G143" s="557">
        <v>80500</v>
      </c>
      <c r="H143" s="557">
        <v>92422</v>
      </c>
      <c r="I143" s="557">
        <v>93672</v>
      </c>
      <c r="J143" s="557">
        <v>90822</v>
      </c>
      <c r="K143" s="557">
        <v>100000</v>
      </c>
      <c r="L143" s="557">
        <v>84556</v>
      </c>
      <c r="M143" s="557">
        <v>108718</v>
      </c>
      <c r="N143" s="557">
        <v>115972</v>
      </c>
      <c r="O143" s="557">
        <v>104886</v>
      </c>
      <c r="P143" s="557">
        <v>91470</v>
      </c>
      <c r="Q143" s="557">
        <f>SUM(E143:P143)</f>
        <v>1150428</v>
      </c>
      <c r="R143" s="553"/>
    </row>
    <row r="144" spans="2:18" ht="50.1" customHeight="1" thickBot="1" x14ac:dyDescent="0.45">
      <c r="B144" s="1277"/>
      <c r="C144" s="529" t="s">
        <v>17</v>
      </c>
      <c r="D144" s="514"/>
      <c r="E144" s="558">
        <v>91599</v>
      </c>
      <c r="F144" s="558">
        <v>95650</v>
      </c>
      <c r="G144" s="558">
        <v>81060</v>
      </c>
      <c r="H144" s="558">
        <v>92207</v>
      </c>
      <c r="I144" s="558">
        <v>93679</v>
      </c>
      <c r="J144" s="558">
        <v>90823</v>
      </c>
      <c r="K144" s="558">
        <v>100011</v>
      </c>
      <c r="L144" s="558">
        <v>84630</v>
      </c>
      <c r="M144" s="558">
        <v>108736</v>
      </c>
      <c r="N144" s="558">
        <v>115161</v>
      </c>
      <c r="O144" s="558">
        <v>105283</v>
      </c>
      <c r="P144" s="558">
        <v>91507</v>
      </c>
      <c r="Q144" s="558">
        <f>SUM(E144:P144)</f>
        <v>1150346</v>
      </c>
      <c r="R144" s="554"/>
    </row>
    <row r="145" spans="2:18" ht="15" customHeight="1" thickBot="1" x14ac:dyDescent="0.45">
      <c r="B145" s="403"/>
      <c r="C145" s="395"/>
      <c r="D145" s="496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383"/>
    </row>
    <row r="146" spans="2:18" ht="50.1" customHeight="1" x14ac:dyDescent="0.4">
      <c r="B146" s="1227" t="s">
        <v>144</v>
      </c>
      <c r="C146" s="439" t="s">
        <v>16</v>
      </c>
      <c r="D146" s="494"/>
      <c r="E146" s="557">
        <v>659</v>
      </c>
      <c r="F146" s="557">
        <v>629</v>
      </c>
      <c r="G146" s="557">
        <v>452</v>
      </c>
      <c r="H146" s="557">
        <v>531</v>
      </c>
      <c r="I146" s="557">
        <v>441</v>
      </c>
      <c r="J146" s="557">
        <v>494</v>
      </c>
      <c r="K146" s="557">
        <v>507</v>
      </c>
      <c r="L146" s="557">
        <v>381</v>
      </c>
      <c r="M146" s="557">
        <v>537</v>
      </c>
      <c r="N146" s="557">
        <v>493</v>
      </c>
      <c r="O146" s="557">
        <v>335</v>
      </c>
      <c r="P146" s="557">
        <v>241</v>
      </c>
      <c r="Q146" s="557">
        <f>SUM(E146:P146)</f>
        <v>5700</v>
      </c>
      <c r="R146" s="543"/>
    </row>
    <row r="147" spans="2:18" ht="50.1" customHeight="1" thickBot="1" x14ac:dyDescent="0.45">
      <c r="B147" s="1228"/>
      <c r="C147" s="440" t="s">
        <v>17</v>
      </c>
      <c r="D147" s="495"/>
      <c r="E147" s="558">
        <v>530</v>
      </c>
      <c r="F147" s="558">
        <v>749</v>
      </c>
      <c r="G147" s="558">
        <v>461</v>
      </c>
      <c r="H147" s="558">
        <v>538</v>
      </c>
      <c r="I147" s="558">
        <v>421</v>
      </c>
      <c r="J147" s="558">
        <v>500</v>
      </c>
      <c r="K147" s="558">
        <v>512</v>
      </c>
      <c r="L147" s="558">
        <v>383</v>
      </c>
      <c r="M147" s="558">
        <v>538</v>
      </c>
      <c r="N147" s="558">
        <v>493</v>
      </c>
      <c r="O147" s="558">
        <v>335</v>
      </c>
      <c r="P147" s="558">
        <v>243</v>
      </c>
      <c r="Q147" s="558">
        <f>SUM(E147:P147)</f>
        <v>5703</v>
      </c>
      <c r="R147" s="544"/>
    </row>
    <row r="148" spans="2:18" ht="15" customHeight="1" thickBot="1" x14ac:dyDescent="0.45">
      <c r="B148" s="403"/>
      <c r="C148" s="395"/>
      <c r="D148" s="496"/>
      <c r="E148" s="559"/>
      <c r="F148" s="559"/>
      <c r="G148" s="559"/>
      <c r="H148" s="559"/>
      <c r="I148" s="559"/>
      <c r="J148" s="559"/>
      <c r="K148" s="559"/>
      <c r="L148" s="559"/>
      <c r="M148" s="559"/>
      <c r="N148" s="559"/>
      <c r="O148" s="559"/>
      <c r="P148" s="559"/>
      <c r="Q148" s="559"/>
      <c r="R148" s="383"/>
    </row>
    <row r="149" spans="2:18" ht="50.1" customHeight="1" x14ac:dyDescent="0.4">
      <c r="B149" s="1229" t="s">
        <v>11</v>
      </c>
      <c r="C149" s="439" t="s">
        <v>16</v>
      </c>
      <c r="D149" s="501"/>
      <c r="E149" s="557">
        <v>1660</v>
      </c>
      <c r="F149" s="557">
        <v>1828</v>
      </c>
      <c r="G149" s="557">
        <v>1708</v>
      </c>
      <c r="H149" s="557">
        <v>1907</v>
      </c>
      <c r="I149" s="557">
        <v>1625</v>
      </c>
      <c r="J149" s="557">
        <v>1794</v>
      </c>
      <c r="K149" s="557">
        <v>2197</v>
      </c>
      <c r="L149" s="557">
        <v>1736</v>
      </c>
      <c r="M149" s="557">
        <v>2025</v>
      </c>
      <c r="N149" s="557">
        <v>1981</v>
      </c>
      <c r="O149" s="557">
        <v>1706</v>
      </c>
      <c r="P149" s="557">
        <v>1497</v>
      </c>
      <c r="Q149" s="557">
        <f>SUM(E149:P149)</f>
        <v>21664</v>
      </c>
      <c r="R149" s="548"/>
    </row>
    <row r="150" spans="2:18" ht="50.1" customHeight="1" thickBot="1" x14ac:dyDescent="0.45">
      <c r="B150" s="1230"/>
      <c r="C150" s="440" t="s">
        <v>17</v>
      </c>
      <c r="D150" s="502"/>
      <c r="E150" s="558">
        <v>1545</v>
      </c>
      <c r="F150" s="558">
        <v>1733</v>
      </c>
      <c r="G150" s="558">
        <v>1736</v>
      </c>
      <c r="H150" s="558">
        <v>1761</v>
      </c>
      <c r="I150" s="558">
        <v>1753</v>
      </c>
      <c r="J150" s="558">
        <v>1914</v>
      </c>
      <c r="K150" s="558">
        <v>1510</v>
      </c>
      <c r="L150" s="558">
        <v>2055</v>
      </c>
      <c r="M150" s="558">
        <v>1964</v>
      </c>
      <c r="N150" s="558">
        <v>1840</v>
      </c>
      <c r="O150" s="558">
        <v>1846</v>
      </c>
      <c r="P150" s="558">
        <v>2067</v>
      </c>
      <c r="Q150" s="558">
        <f>SUM(E150:P150)</f>
        <v>21724</v>
      </c>
      <c r="R150" s="549"/>
    </row>
    <row r="151" spans="2:18" ht="15" customHeight="1" thickBot="1" x14ac:dyDescent="0.45">
      <c r="B151" s="403"/>
      <c r="C151" s="395"/>
      <c r="D151" s="510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431"/>
    </row>
    <row r="152" spans="2:18" ht="50.1" customHeight="1" x14ac:dyDescent="0.4">
      <c r="B152" s="1281" t="s">
        <v>12</v>
      </c>
      <c r="C152" s="571" t="s">
        <v>16</v>
      </c>
      <c r="D152" s="572"/>
      <c r="E152" s="573">
        <v>0</v>
      </c>
      <c r="F152" s="573">
        <v>11</v>
      </c>
      <c r="G152" s="573">
        <v>0</v>
      </c>
      <c r="H152" s="573"/>
      <c r="I152" s="573"/>
      <c r="J152" s="573"/>
      <c r="K152" s="573"/>
      <c r="L152" s="573"/>
      <c r="M152" s="573"/>
      <c r="N152" s="573"/>
      <c r="O152" s="573"/>
      <c r="P152" s="573"/>
      <c r="Q152" s="573">
        <f>SUM(E152:J152)</f>
        <v>11</v>
      </c>
      <c r="R152" s="572"/>
    </row>
    <row r="153" spans="2:18" ht="50.1" customHeight="1" thickBot="1" x14ac:dyDescent="0.45">
      <c r="B153" s="1282"/>
      <c r="C153" s="574" t="s">
        <v>17</v>
      </c>
      <c r="D153" s="575"/>
      <c r="E153" s="576">
        <v>0</v>
      </c>
      <c r="F153" s="576">
        <v>11</v>
      </c>
      <c r="G153" s="576">
        <v>0</v>
      </c>
      <c r="H153" s="576"/>
      <c r="I153" s="576"/>
      <c r="J153" s="576"/>
      <c r="K153" s="576"/>
      <c r="L153" s="576"/>
      <c r="M153" s="576"/>
      <c r="N153" s="576"/>
      <c r="O153" s="576"/>
      <c r="P153" s="576"/>
      <c r="Q153" s="576">
        <f>SUM(E153:J153)</f>
        <v>11</v>
      </c>
      <c r="R153" s="575"/>
    </row>
    <row r="154" spans="2:18" ht="15" customHeight="1" thickBot="1" x14ac:dyDescent="0.45">
      <c r="B154" s="403"/>
      <c r="C154" s="395"/>
      <c r="D154" s="515"/>
      <c r="E154" s="577"/>
      <c r="F154" s="577"/>
      <c r="G154" s="577"/>
      <c r="H154" s="577"/>
      <c r="I154" s="577"/>
      <c r="J154" s="577"/>
      <c r="K154" s="577"/>
      <c r="L154" s="577"/>
      <c r="M154" s="577"/>
      <c r="N154" s="577"/>
      <c r="O154" s="577"/>
      <c r="P154" s="577"/>
      <c r="Q154" s="577"/>
      <c r="R154" s="441"/>
    </row>
    <row r="155" spans="2:18" ht="50.1" customHeight="1" x14ac:dyDescent="0.4">
      <c r="B155" s="1283" t="s">
        <v>45</v>
      </c>
      <c r="C155" s="578" t="s">
        <v>16</v>
      </c>
      <c r="D155" s="572"/>
      <c r="E155" s="573">
        <v>343</v>
      </c>
      <c r="F155" s="573">
        <v>597</v>
      </c>
      <c r="G155" s="573">
        <v>536</v>
      </c>
      <c r="H155" s="573"/>
      <c r="I155" s="573"/>
      <c r="J155" s="573"/>
      <c r="K155" s="573"/>
      <c r="L155" s="573"/>
      <c r="M155" s="573"/>
      <c r="N155" s="573"/>
      <c r="O155" s="573"/>
      <c r="P155" s="573"/>
      <c r="Q155" s="573">
        <f>SUM(E155:J155)</f>
        <v>1476</v>
      </c>
      <c r="R155" s="572"/>
    </row>
    <row r="156" spans="2:18" ht="50.1" customHeight="1" thickBot="1" x14ac:dyDescent="0.45">
      <c r="B156" s="1284"/>
      <c r="C156" s="579" t="s">
        <v>17</v>
      </c>
      <c r="D156" s="575"/>
      <c r="E156" s="576">
        <v>343</v>
      </c>
      <c r="F156" s="576">
        <v>597</v>
      </c>
      <c r="G156" s="576">
        <v>536</v>
      </c>
      <c r="H156" s="576"/>
      <c r="I156" s="576"/>
      <c r="J156" s="576"/>
      <c r="K156" s="576"/>
      <c r="L156" s="576"/>
      <c r="M156" s="576"/>
      <c r="N156" s="576"/>
      <c r="O156" s="576"/>
      <c r="P156" s="576"/>
      <c r="Q156" s="576">
        <f>SUM(E156:J156)</f>
        <v>1476</v>
      </c>
      <c r="R156" s="575"/>
    </row>
    <row r="157" spans="2:18" ht="15" customHeight="1" thickBot="1" x14ac:dyDescent="0.45">
      <c r="B157" s="403"/>
      <c r="C157" s="395"/>
      <c r="D157" s="443"/>
      <c r="E157" s="580"/>
      <c r="F157" s="580"/>
      <c r="G157" s="580"/>
      <c r="H157" s="580"/>
      <c r="I157" s="580"/>
      <c r="J157" s="580"/>
      <c r="K157" s="580"/>
      <c r="L157" s="580"/>
      <c r="M157" s="580"/>
      <c r="N157" s="580"/>
      <c r="O157" s="580"/>
      <c r="P157" s="580"/>
      <c r="Q157" s="580"/>
      <c r="R157" s="443"/>
    </row>
    <row r="158" spans="2:18" ht="50.1" customHeight="1" x14ac:dyDescent="0.4">
      <c r="B158" s="1229" t="s">
        <v>13</v>
      </c>
      <c r="C158" s="439" t="s">
        <v>16</v>
      </c>
      <c r="D158" s="501"/>
      <c r="E158" s="557">
        <v>0</v>
      </c>
      <c r="F158" s="557">
        <v>20</v>
      </c>
      <c r="G158" s="557">
        <v>20</v>
      </c>
      <c r="H158" s="557">
        <v>40</v>
      </c>
      <c r="I158" s="557">
        <v>25</v>
      </c>
      <c r="J158" s="557">
        <v>60</v>
      </c>
      <c r="K158" s="557">
        <v>42</v>
      </c>
      <c r="L158" s="557">
        <v>10</v>
      </c>
      <c r="M158" s="557">
        <v>40</v>
      </c>
      <c r="N158" s="557">
        <v>20</v>
      </c>
      <c r="O158" s="557">
        <v>27</v>
      </c>
      <c r="P158" s="557">
        <v>39</v>
      </c>
      <c r="Q158" s="557">
        <f>SUM(E158:P158)</f>
        <v>343</v>
      </c>
      <c r="R158" s="548"/>
    </row>
    <row r="159" spans="2:18" ht="50.1" customHeight="1" thickBot="1" x14ac:dyDescent="0.45">
      <c r="B159" s="1230"/>
      <c r="C159" s="440" t="s">
        <v>17</v>
      </c>
      <c r="D159" s="502"/>
      <c r="E159" s="558">
        <v>13</v>
      </c>
      <c r="F159" s="558">
        <v>19</v>
      </c>
      <c r="G159" s="558">
        <v>36</v>
      </c>
      <c r="H159" s="558">
        <v>25</v>
      </c>
      <c r="I159" s="558">
        <v>22</v>
      </c>
      <c r="J159" s="558">
        <v>61</v>
      </c>
      <c r="K159" s="558">
        <v>30</v>
      </c>
      <c r="L159" s="558">
        <v>35</v>
      </c>
      <c r="M159" s="558">
        <v>19</v>
      </c>
      <c r="N159" s="558">
        <v>21</v>
      </c>
      <c r="O159" s="558">
        <v>18</v>
      </c>
      <c r="P159" s="558">
        <v>33</v>
      </c>
      <c r="Q159" s="558">
        <f>SUM(E159:P159)</f>
        <v>332</v>
      </c>
      <c r="R159" s="549"/>
    </row>
    <row r="160" spans="2:18" ht="15" customHeight="1" thickBot="1" x14ac:dyDescent="0.45">
      <c r="B160" s="403"/>
      <c r="C160" s="395"/>
      <c r="D160" s="503"/>
      <c r="E160" s="564"/>
      <c r="F160" s="564"/>
      <c r="G160" s="564"/>
      <c r="H160" s="564"/>
      <c r="I160" s="564"/>
      <c r="J160" s="564"/>
      <c r="K160" s="564"/>
      <c r="L160" s="564"/>
      <c r="M160" s="564"/>
      <c r="N160" s="564"/>
      <c r="O160" s="564"/>
      <c r="P160" s="564"/>
      <c r="Q160" s="564"/>
      <c r="R160" s="405"/>
    </row>
    <row r="161" spans="2:18" ht="50.1" customHeight="1" x14ac:dyDescent="0.4">
      <c r="B161" s="1235" t="s">
        <v>60</v>
      </c>
      <c r="C161" s="439" t="s">
        <v>16</v>
      </c>
      <c r="D161" s="501"/>
      <c r="E161" s="557">
        <v>1340</v>
      </c>
      <c r="F161" s="557">
        <v>2078</v>
      </c>
      <c r="G161" s="557">
        <v>1923</v>
      </c>
      <c r="H161" s="557">
        <v>2336</v>
      </c>
      <c r="I161" s="557">
        <v>2863</v>
      </c>
      <c r="J161" s="557">
        <v>2300</v>
      </c>
      <c r="K161" s="557">
        <v>2959</v>
      </c>
      <c r="L161" s="557">
        <v>2529</v>
      </c>
      <c r="M161" s="557">
        <v>2376</v>
      </c>
      <c r="N161" s="557">
        <v>1736</v>
      </c>
      <c r="O161" s="557">
        <v>1634</v>
      </c>
      <c r="P161" s="557">
        <v>2030</v>
      </c>
      <c r="Q161" s="557">
        <f>SUM(E161:P161)</f>
        <v>26104</v>
      </c>
      <c r="R161" s="548"/>
    </row>
    <row r="162" spans="2:18" ht="50.1" customHeight="1" thickBot="1" x14ac:dyDescent="0.45">
      <c r="B162" s="1236"/>
      <c r="C162" s="440" t="s">
        <v>17</v>
      </c>
      <c r="D162" s="502"/>
      <c r="E162" s="558">
        <v>1222</v>
      </c>
      <c r="F162" s="558">
        <v>2367</v>
      </c>
      <c r="G162" s="558">
        <v>2027</v>
      </c>
      <c r="H162" s="558">
        <v>2622</v>
      </c>
      <c r="I162" s="558">
        <v>2411</v>
      </c>
      <c r="J162" s="558">
        <v>2354</v>
      </c>
      <c r="K162" s="558">
        <v>2685</v>
      </c>
      <c r="L162" s="558">
        <v>2532</v>
      </c>
      <c r="M162" s="558">
        <v>2400</v>
      </c>
      <c r="N162" s="558">
        <v>1522</v>
      </c>
      <c r="O162" s="558">
        <v>1450</v>
      </c>
      <c r="P162" s="558">
        <v>1694</v>
      </c>
      <c r="Q162" s="558">
        <f>SUM(E162:P162)</f>
        <v>25286</v>
      </c>
      <c r="R162" s="549"/>
    </row>
    <row r="163" spans="2:18" ht="15" customHeight="1" thickBot="1" x14ac:dyDescent="0.45">
      <c r="B163" s="403"/>
      <c r="C163" s="395"/>
      <c r="D163" s="503"/>
      <c r="E163" s="564"/>
      <c r="F163" s="564"/>
      <c r="G163" s="564"/>
      <c r="H163" s="564"/>
      <c r="I163" s="564"/>
      <c r="J163" s="564"/>
      <c r="K163" s="564"/>
      <c r="L163" s="564"/>
      <c r="M163" s="564"/>
      <c r="N163" s="564"/>
      <c r="O163" s="564"/>
      <c r="P163" s="564"/>
      <c r="Q163" s="564"/>
      <c r="R163" s="405"/>
    </row>
    <row r="164" spans="2:18" ht="50.1" customHeight="1" x14ac:dyDescent="0.4">
      <c r="B164" s="1229" t="s">
        <v>56</v>
      </c>
      <c r="C164" s="439" t="s">
        <v>16</v>
      </c>
      <c r="D164" s="501"/>
      <c r="E164" s="557">
        <v>1001</v>
      </c>
      <c r="F164" s="557">
        <v>922</v>
      </c>
      <c r="G164" s="557">
        <v>326</v>
      </c>
      <c r="H164" s="557">
        <v>354</v>
      </c>
      <c r="I164" s="557">
        <v>99</v>
      </c>
      <c r="J164" s="557">
        <v>50</v>
      </c>
      <c r="K164" s="557"/>
      <c r="L164" s="557"/>
      <c r="M164" s="557"/>
      <c r="N164" s="557"/>
      <c r="O164" s="557"/>
      <c r="P164" s="557"/>
      <c r="Q164" s="557">
        <f>SUM(E164:P164)</f>
        <v>2752</v>
      </c>
      <c r="R164" s="548"/>
    </row>
    <row r="165" spans="2:18" ht="50.1" customHeight="1" thickBot="1" x14ac:dyDescent="0.45">
      <c r="B165" s="1230"/>
      <c r="C165" s="440" t="s">
        <v>17</v>
      </c>
      <c r="D165" s="502"/>
      <c r="E165" s="558">
        <v>1001</v>
      </c>
      <c r="F165" s="558">
        <v>922</v>
      </c>
      <c r="G165" s="558">
        <v>326</v>
      </c>
      <c r="H165" s="558">
        <v>354</v>
      </c>
      <c r="I165" s="558">
        <v>99</v>
      </c>
      <c r="J165" s="558">
        <v>50</v>
      </c>
      <c r="K165" s="558"/>
      <c r="L165" s="558"/>
      <c r="M165" s="558"/>
      <c r="N165" s="558"/>
      <c r="O165" s="558"/>
      <c r="P165" s="558"/>
      <c r="Q165" s="558">
        <f>SUM(E165:P165)</f>
        <v>2752</v>
      </c>
      <c r="R165" s="549"/>
    </row>
    <row r="166" spans="2:18" ht="15" customHeight="1" thickBot="1" x14ac:dyDescent="0.45">
      <c r="B166" s="381"/>
      <c r="C166" s="382"/>
      <c r="D166" s="503"/>
      <c r="E166" s="564"/>
      <c r="F166" s="564"/>
      <c r="G166" s="564"/>
      <c r="H166" s="564"/>
      <c r="I166" s="564"/>
      <c r="J166" s="564"/>
      <c r="K166" s="564"/>
      <c r="L166" s="564"/>
      <c r="M166" s="564"/>
      <c r="N166" s="564"/>
      <c r="O166" s="564"/>
      <c r="P166" s="564"/>
      <c r="Q166" s="564"/>
      <c r="R166" s="405"/>
    </row>
    <row r="167" spans="2:18" ht="50.1" customHeight="1" x14ac:dyDescent="0.4">
      <c r="B167" s="1229" t="s">
        <v>57</v>
      </c>
      <c r="C167" s="439" t="s">
        <v>16</v>
      </c>
      <c r="D167" s="501"/>
      <c r="E167" s="557">
        <v>2514</v>
      </c>
      <c r="F167" s="557">
        <v>2608</v>
      </c>
      <c r="G167" s="557">
        <v>2603</v>
      </c>
      <c r="H167" s="557">
        <v>2614</v>
      </c>
      <c r="I167" s="557">
        <v>2501</v>
      </c>
      <c r="J167" s="557">
        <v>1593</v>
      </c>
      <c r="K167" s="557">
        <v>1712</v>
      </c>
      <c r="L167" s="557">
        <v>2183</v>
      </c>
      <c r="M167" s="557">
        <v>2497</v>
      </c>
      <c r="N167" s="557">
        <v>2847</v>
      </c>
      <c r="O167" s="557">
        <v>2934</v>
      </c>
      <c r="P167" s="557">
        <v>3052</v>
      </c>
      <c r="Q167" s="557">
        <f>SUM(E167:P167)</f>
        <v>29658</v>
      </c>
      <c r="R167" s="548"/>
    </row>
    <row r="168" spans="2:18" ht="50.1" customHeight="1" thickBot="1" x14ac:dyDescent="0.45">
      <c r="B168" s="1230"/>
      <c r="C168" s="440" t="s">
        <v>17</v>
      </c>
      <c r="D168" s="502"/>
      <c r="E168" s="558">
        <v>2514</v>
      </c>
      <c r="F168" s="558">
        <v>2608</v>
      </c>
      <c r="G168" s="558">
        <v>2603</v>
      </c>
      <c r="H168" s="558">
        <v>2614</v>
      </c>
      <c r="I168" s="558">
        <v>2501</v>
      </c>
      <c r="J168" s="558">
        <v>1593</v>
      </c>
      <c r="K168" s="558">
        <v>1712</v>
      </c>
      <c r="L168" s="558">
        <v>2183</v>
      </c>
      <c r="M168" s="558">
        <v>2497</v>
      </c>
      <c r="N168" s="558">
        <v>2847</v>
      </c>
      <c r="O168" s="558">
        <v>2934</v>
      </c>
      <c r="P168" s="558">
        <v>3052</v>
      </c>
      <c r="Q168" s="558">
        <f>SUM(E168:P168)</f>
        <v>29658</v>
      </c>
      <c r="R168" s="549"/>
    </row>
    <row r="169" spans="2:18" ht="15" customHeight="1" thickBot="1" x14ac:dyDescent="0.45">
      <c r="B169" s="444"/>
      <c r="C169" s="382"/>
      <c r="D169" s="496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383"/>
    </row>
    <row r="170" spans="2:18" ht="50.1" customHeight="1" x14ac:dyDescent="0.4">
      <c r="B170" s="1235" t="s">
        <v>65</v>
      </c>
      <c r="C170" s="439" t="s">
        <v>16</v>
      </c>
      <c r="D170" s="501"/>
      <c r="E170" s="557">
        <v>1890</v>
      </c>
      <c r="F170" s="557">
        <v>1948</v>
      </c>
      <c r="G170" s="557">
        <v>1845</v>
      </c>
      <c r="H170" s="557">
        <v>2325</v>
      </c>
      <c r="I170" s="557">
        <v>1769</v>
      </c>
      <c r="J170" s="557">
        <v>1863</v>
      </c>
      <c r="K170" s="557">
        <v>2334</v>
      </c>
      <c r="L170" s="557">
        <v>1642</v>
      </c>
      <c r="M170" s="557">
        <v>1560</v>
      </c>
      <c r="N170" s="557">
        <v>1564</v>
      </c>
      <c r="O170" s="557">
        <v>1544</v>
      </c>
      <c r="P170" s="557">
        <v>1438</v>
      </c>
      <c r="Q170" s="557">
        <f>SUM(E170:P170)</f>
        <v>21722</v>
      </c>
      <c r="R170" s="548"/>
    </row>
    <row r="171" spans="2:18" ht="50.1" customHeight="1" thickBot="1" x14ac:dyDescent="0.45">
      <c r="B171" s="1236"/>
      <c r="C171" s="440" t="s">
        <v>17</v>
      </c>
      <c r="D171" s="502"/>
      <c r="E171" s="558">
        <v>1675</v>
      </c>
      <c r="F171" s="558">
        <v>1754</v>
      </c>
      <c r="G171" s="558">
        <v>1729</v>
      </c>
      <c r="H171" s="558">
        <v>2304</v>
      </c>
      <c r="I171" s="558">
        <v>1770</v>
      </c>
      <c r="J171" s="558">
        <v>802</v>
      </c>
      <c r="K171" s="558">
        <v>3187</v>
      </c>
      <c r="L171" s="558">
        <v>1662</v>
      </c>
      <c r="M171" s="558">
        <v>1693</v>
      </c>
      <c r="N171" s="558">
        <v>1585</v>
      </c>
      <c r="O171" s="558">
        <v>1803</v>
      </c>
      <c r="P171" s="558">
        <v>2014</v>
      </c>
      <c r="Q171" s="558">
        <f>SUM(E171:P171)</f>
        <v>21978</v>
      </c>
      <c r="R171" s="549"/>
    </row>
    <row r="172" spans="2:18" ht="15" customHeight="1" thickBot="1" x14ac:dyDescent="0.45">
      <c r="B172" s="444"/>
      <c r="C172" s="382"/>
      <c r="D172" s="517"/>
      <c r="E172" s="525"/>
      <c r="F172" s="525"/>
      <c r="G172" s="525"/>
      <c r="H172" s="525"/>
      <c r="I172" s="525"/>
      <c r="J172" s="525"/>
      <c r="K172" s="525"/>
      <c r="L172" s="525"/>
      <c r="M172" s="525"/>
      <c r="N172" s="525"/>
      <c r="O172" s="525"/>
      <c r="P172" s="525"/>
      <c r="Q172" s="525"/>
      <c r="R172" s="446"/>
    </row>
    <row r="173" spans="2:18" ht="50.1" customHeight="1" x14ac:dyDescent="0.4">
      <c r="B173" s="1229" t="s">
        <v>190</v>
      </c>
      <c r="C173" s="439" t="s">
        <v>16</v>
      </c>
      <c r="D173" s="501"/>
      <c r="E173" s="557">
        <v>1187</v>
      </c>
      <c r="F173" s="557">
        <v>1881</v>
      </c>
      <c r="G173" s="557">
        <v>686</v>
      </c>
      <c r="H173" s="557">
        <v>1676</v>
      </c>
      <c r="I173" s="557">
        <v>1605</v>
      </c>
      <c r="J173" s="557">
        <v>1345</v>
      </c>
      <c r="K173" s="557">
        <v>1600</v>
      </c>
      <c r="L173" s="557">
        <v>1587</v>
      </c>
      <c r="M173" s="557">
        <v>1732</v>
      </c>
      <c r="N173" s="557">
        <v>2300</v>
      </c>
      <c r="O173" s="557">
        <v>1770</v>
      </c>
      <c r="P173" s="557">
        <v>1531</v>
      </c>
      <c r="Q173" s="557">
        <f>SUM(E173:P173)</f>
        <v>18900</v>
      </c>
      <c r="R173" s="548"/>
    </row>
    <row r="174" spans="2:18" ht="50.1" customHeight="1" thickBot="1" x14ac:dyDescent="0.45">
      <c r="B174" s="1230"/>
      <c r="C174" s="440" t="s">
        <v>17</v>
      </c>
      <c r="D174" s="502"/>
      <c r="E174" s="558">
        <v>1731</v>
      </c>
      <c r="F174" s="558">
        <v>1666</v>
      </c>
      <c r="G174" s="558">
        <v>1610</v>
      </c>
      <c r="H174" s="558">
        <v>1764</v>
      </c>
      <c r="I174" s="558">
        <v>1840</v>
      </c>
      <c r="J174" s="558">
        <v>1743</v>
      </c>
      <c r="K174" s="558">
        <v>1409</v>
      </c>
      <c r="L174" s="558">
        <v>1503</v>
      </c>
      <c r="M174" s="558">
        <v>1817</v>
      </c>
      <c r="N174" s="558">
        <v>2314</v>
      </c>
      <c r="O174" s="558">
        <v>2435</v>
      </c>
      <c r="P174" s="558">
        <v>1978</v>
      </c>
      <c r="Q174" s="558">
        <f>SUM(E174:P174)</f>
        <v>21810</v>
      </c>
      <c r="R174" s="549"/>
    </row>
    <row r="175" spans="2:18" ht="15" customHeight="1" thickBot="1" x14ac:dyDescent="0.45">
      <c r="B175" s="444"/>
      <c r="C175" s="382"/>
      <c r="D175" s="383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383"/>
    </row>
    <row r="176" spans="2:18" ht="50.1" customHeight="1" x14ac:dyDescent="0.4">
      <c r="B176" s="1227" t="s">
        <v>191</v>
      </c>
      <c r="C176" s="439" t="s">
        <v>16</v>
      </c>
      <c r="D176" s="501"/>
      <c r="E176" s="557">
        <v>19745</v>
      </c>
      <c r="F176" s="557">
        <v>23650</v>
      </c>
      <c r="G176" s="557">
        <v>20145</v>
      </c>
      <c r="H176" s="557">
        <v>20875</v>
      </c>
      <c r="I176" s="557">
        <v>14991</v>
      </c>
      <c r="J176" s="557">
        <v>18833</v>
      </c>
      <c r="K176" s="557">
        <v>19203</v>
      </c>
      <c r="L176" s="557">
        <v>16925</v>
      </c>
      <c r="M176" s="557">
        <v>13335</v>
      </c>
      <c r="N176" s="557">
        <v>15318</v>
      </c>
      <c r="O176" s="557">
        <v>16524</v>
      </c>
      <c r="P176" s="557">
        <v>19805</v>
      </c>
      <c r="Q176" s="557">
        <f>SUM(E176:P176)</f>
        <v>219349</v>
      </c>
      <c r="R176" s="548"/>
    </row>
    <row r="177" spans="2:18" ht="50.1" customHeight="1" thickBot="1" x14ac:dyDescent="0.45">
      <c r="B177" s="1228"/>
      <c r="C177" s="440" t="s">
        <v>17</v>
      </c>
      <c r="D177" s="502"/>
      <c r="E177" s="558">
        <v>19745</v>
      </c>
      <c r="F177" s="558">
        <v>23650</v>
      </c>
      <c r="G177" s="558">
        <v>20145</v>
      </c>
      <c r="H177" s="558">
        <v>20875</v>
      </c>
      <c r="I177" s="558">
        <v>14991</v>
      </c>
      <c r="J177" s="558">
        <v>18833</v>
      </c>
      <c r="K177" s="558">
        <v>19203</v>
      </c>
      <c r="L177" s="558">
        <v>16925</v>
      </c>
      <c r="M177" s="558">
        <v>13335</v>
      </c>
      <c r="N177" s="558">
        <v>15318</v>
      </c>
      <c r="O177" s="558">
        <v>16524</v>
      </c>
      <c r="P177" s="558">
        <v>19805</v>
      </c>
      <c r="Q177" s="558">
        <f>SUM(E177:P177)</f>
        <v>219349</v>
      </c>
      <c r="R177" s="549"/>
    </row>
    <row r="178" spans="2:18" ht="15" customHeight="1" thickBot="1" x14ac:dyDescent="0.45">
      <c r="B178" s="444"/>
      <c r="C178" s="382"/>
      <c r="D178" s="383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59"/>
      <c r="P178" s="559"/>
      <c r="Q178" s="559"/>
      <c r="R178" s="383"/>
    </row>
    <row r="179" spans="2:18" ht="50.1" customHeight="1" x14ac:dyDescent="0.4">
      <c r="B179" s="1227" t="s">
        <v>192</v>
      </c>
      <c r="C179" s="439" t="s">
        <v>16</v>
      </c>
      <c r="D179" s="501"/>
      <c r="E179" s="557">
        <v>1298</v>
      </c>
      <c r="F179" s="557">
        <v>1494</v>
      </c>
      <c r="G179" s="557">
        <v>1520</v>
      </c>
      <c r="H179" s="557">
        <v>1937</v>
      </c>
      <c r="I179" s="557">
        <v>1227</v>
      </c>
      <c r="J179" s="557">
        <v>1074</v>
      </c>
      <c r="K179" s="557">
        <v>961</v>
      </c>
      <c r="L179" s="557">
        <v>803</v>
      </c>
      <c r="M179" s="557">
        <v>0</v>
      </c>
      <c r="N179" s="557">
        <v>0</v>
      </c>
      <c r="O179" s="557">
        <v>468</v>
      </c>
      <c r="P179" s="557">
        <v>1509</v>
      </c>
      <c r="Q179" s="557">
        <f>SUM(E179:P179)</f>
        <v>12291</v>
      </c>
      <c r="R179" s="548"/>
    </row>
    <row r="180" spans="2:18" ht="50.1" customHeight="1" thickBot="1" x14ac:dyDescent="0.45">
      <c r="B180" s="1228"/>
      <c r="C180" s="440" t="s">
        <v>17</v>
      </c>
      <c r="D180" s="502"/>
      <c r="E180" s="558">
        <v>1298</v>
      </c>
      <c r="F180" s="558">
        <v>1494</v>
      </c>
      <c r="G180" s="558">
        <v>1520</v>
      </c>
      <c r="H180" s="558">
        <v>1937</v>
      </c>
      <c r="I180" s="558">
        <v>1227</v>
      </c>
      <c r="J180" s="558">
        <v>1074</v>
      </c>
      <c r="K180" s="558">
        <v>961</v>
      </c>
      <c r="L180" s="558">
        <v>803</v>
      </c>
      <c r="M180" s="558">
        <v>0</v>
      </c>
      <c r="N180" s="558">
        <v>0</v>
      </c>
      <c r="O180" s="558">
        <v>468</v>
      </c>
      <c r="P180" s="558">
        <v>1509</v>
      </c>
      <c r="Q180" s="558">
        <f>SUM(E180:P180)</f>
        <v>12291</v>
      </c>
      <c r="R180" s="549"/>
    </row>
    <row r="181" spans="2:18" ht="15" customHeight="1" thickBot="1" x14ac:dyDescent="0.45">
      <c r="B181" s="444"/>
      <c r="C181" s="382"/>
      <c r="D181" s="383"/>
      <c r="E181" s="559"/>
      <c r="F181" s="559"/>
      <c r="G181" s="559"/>
      <c r="H181" s="559"/>
      <c r="I181" s="559"/>
      <c r="J181" s="559"/>
      <c r="K181" s="559"/>
      <c r="L181" s="559"/>
      <c r="M181" s="559"/>
      <c r="N181" s="559"/>
      <c r="O181" s="559"/>
      <c r="P181" s="559"/>
      <c r="Q181" s="559"/>
      <c r="R181" s="383"/>
    </row>
    <row r="182" spans="2:18" ht="50.1" customHeight="1" x14ac:dyDescent="0.4">
      <c r="B182" s="1227" t="s">
        <v>193</v>
      </c>
      <c r="C182" s="439" t="s">
        <v>16</v>
      </c>
      <c r="D182" s="501"/>
      <c r="E182" s="557">
        <v>31019</v>
      </c>
      <c r="F182" s="557">
        <v>35555</v>
      </c>
      <c r="G182" s="557">
        <v>30905</v>
      </c>
      <c r="H182" s="557">
        <v>38494</v>
      </c>
      <c r="I182" s="557">
        <v>29762</v>
      </c>
      <c r="J182" s="557">
        <v>32958</v>
      </c>
      <c r="K182" s="557">
        <v>37578</v>
      </c>
      <c r="L182" s="557">
        <v>31820</v>
      </c>
      <c r="M182" s="557">
        <v>34775</v>
      </c>
      <c r="N182" s="557">
        <v>35133</v>
      </c>
      <c r="O182" s="557">
        <v>35822</v>
      </c>
      <c r="P182" s="557">
        <v>31829</v>
      </c>
      <c r="Q182" s="557">
        <f>SUM(E182:P182)</f>
        <v>405650</v>
      </c>
      <c r="R182" s="548"/>
    </row>
    <row r="183" spans="2:18" ht="50.1" customHeight="1" thickBot="1" x14ac:dyDescent="0.45">
      <c r="B183" s="1228"/>
      <c r="C183" s="440" t="s">
        <v>17</v>
      </c>
      <c r="D183" s="502"/>
      <c r="E183" s="558">
        <v>30939</v>
      </c>
      <c r="F183" s="558">
        <v>36084</v>
      </c>
      <c r="G183" s="558">
        <v>31489</v>
      </c>
      <c r="H183" s="558">
        <v>37951</v>
      </c>
      <c r="I183" s="558">
        <v>29018</v>
      </c>
      <c r="J183" s="558">
        <v>32765</v>
      </c>
      <c r="K183" s="558">
        <v>37644</v>
      </c>
      <c r="L183" s="558">
        <v>32396</v>
      </c>
      <c r="M183" s="558">
        <v>34693</v>
      </c>
      <c r="N183" s="558">
        <v>34672</v>
      </c>
      <c r="O183" s="558">
        <v>34907</v>
      </c>
      <c r="P183" s="558">
        <v>33424</v>
      </c>
      <c r="Q183" s="558">
        <f>SUM(E183:P183)</f>
        <v>405982</v>
      </c>
      <c r="R183" s="549"/>
    </row>
    <row r="184" spans="2:18" ht="15" customHeight="1" thickBot="1" x14ac:dyDescent="0.45">
      <c r="B184" s="444"/>
      <c r="C184" s="382"/>
      <c r="D184" s="383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59"/>
      <c r="P184" s="559"/>
      <c r="Q184" s="559"/>
      <c r="R184" s="383"/>
    </row>
    <row r="185" spans="2:18" ht="50.1" customHeight="1" x14ac:dyDescent="0.4">
      <c r="B185" s="1227" t="s">
        <v>194</v>
      </c>
      <c r="C185" s="439" t="s">
        <v>16</v>
      </c>
      <c r="D185" s="501"/>
      <c r="E185" s="557">
        <v>763</v>
      </c>
      <c r="F185" s="557">
        <v>774</v>
      </c>
      <c r="G185" s="557">
        <v>688</v>
      </c>
      <c r="H185" s="557">
        <v>1147</v>
      </c>
      <c r="I185" s="557">
        <v>947</v>
      </c>
      <c r="J185" s="557">
        <v>933</v>
      </c>
      <c r="K185" s="557">
        <v>1641</v>
      </c>
      <c r="L185" s="557">
        <v>1204</v>
      </c>
      <c r="M185" s="557">
        <v>1176</v>
      </c>
      <c r="N185" s="557">
        <v>1124</v>
      </c>
      <c r="O185" s="557">
        <v>1355</v>
      </c>
      <c r="P185" s="557">
        <v>957</v>
      </c>
      <c r="Q185" s="557">
        <f>SUM(E185:P185)</f>
        <v>12709</v>
      </c>
      <c r="R185" s="548"/>
    </row>
    <row r="186" spans="2:18" ht="50.1" customHeight="1" thickBot="1" x14ac:dyDescent="0.45">
      <c r="B186" s="1228"/>
      <c r="C186" s="440" t="s">
        <v>17</v>
      </c>
      <c r="D186" s="502"/>
      <c r="E186" s="558">
        <v>788</v>
      </c>
      <c r="F186" s="558">
        <v>754</v>
      </c>
      <c r="G186" s="558">
        <v>740</v>
      </c>
      <c r="H186" s="558">
        <v>1049</v>
      </c>
      <c r="I186" s="558">
        <v>958</v>
      </c>
      <c r="J186" s="558">
        <v>1016</v>
      </c>
      <c r="K186" s="558">
        <v>1592</v>
      </c>
      <c r="L186" s="558">
        <v>1203</v>
      </c>
      <c r="M186" s="558">
        <v>1191</v>
      </c>
      <c r="N186" s="558">
        <v>1158</v>
      </c>
      <c r="O186" s="558">
        <v>1295</v>
      </c>
      <c r="P186" s="558">
        <v>898</v>
      </c>
      <c r="Q186" s="558">
        <f>SUM(E186:P186)</f>
        <v>12642</v>
      </c>
      <c r="R186" s="549"/>
    </row>
    <row r="187" spans="2:18" ht="17.25" customHeight="1" thickBot="1" x14ac:dyDescent="0.4">
      <c r="B187" s="444"/>
      <c r="C187" s="382"/>
      <c r="D187" s="517"/>
      <c r="E187" s="446"/>
      <c r="F187" s="446"/>
      <c r="G187" s="446"/>
      <c r="H187" s="446"/>
      <c r="I187" s="446"/>
      <c r="J187" s="446"/>
      <c r="K187" s="446"/>
      <c r="L187" s="446"/>
      <c r="M187" s="446"/>
      <c r="N187" s="446"/>
      <c r="O187" s="446"/>
      <c r="P187" s="446"/>
      <c r="Q187" s="446"/>
      <c r="R187" s="446"/>
    </row>
    <row r="188" spans="2:18" ht="50.1" customHeight="1" x14ac:dyDescent="0.4">
      <c r="B188" s="1233" t="s">
        <v>53</v>
      </c>
      <c r="C188" s="447" t="s">
        <v>16</v>
      </c>
      <c r="D188" s="498"/>
      <c r="E188" s="581">
        <f t="shared" ref="E188:Q189" si="11">E143+E146+E149+E152+E155+E158+E161+E164+E167+E170+E173+E176+E179+E182+E185</f>
        <v>155629</v>
      </c>
      <c r="F188" s="581">
        <f t="shared" si="11"/>
        <v>169195</v>
      </c>
      <c r="G188" s="581">
        <f t="shared" si="11"/>
        <v>143857</v>
      </c>
      <c r="H188" s="581">
        <f t="shared" si="11"/>
        <v>166658</v>
      </c>
      <c r="I188" s="581">
        <f t="shared" si="11"/>
        <v>151527</v>
      </c>
      <c r="J188" s="581">
        <f t="shared" si="11"/>
        <v>154119</v>
      </c>
      <c r="K188" s="581">
        <f t="shared" si="11"/>
        <v>170734</v>
      </c>
      <c r="L188" s="581">
        <f t="shared" si="11"/>
        <v>145376</v>
      </c>
      <c r="M188" s="581">
        <f t="shared" si="11"/>
        <v>168771</v>
      </c>
      <c r="N188" s="581">
        <f t="shared" si="11"/>
        <v>178488</v>
      </c>
      <c r="O188" s="581">
        <f t="shared" si="11"/>
        <v>169005</v>
      </c>
      <c r="P188" s="581">
        <f t="shared" si="11"/>
        <v>155398</v>
      </c>
      <c r="Q188" s="561">
        <f t="shared" si="11"/>
        <v>1928757</v>
      </c>
      <c r="R188" s="546"/>
    </row>
    <row r="189" spans="2:18" ht="50.1" customHeight="1" thickBot="1" x14ac:dyDescent="0.45">
      <c r="B189" s="1234"/>
      <c r="C189" s="449" t="s">
        <v>17</v>
      </c>
      <c r="D189" s="499"/>
      <c r="E189" s="582">
        <f t="shared" si="11"/>
        <v>154943</v>
      </c>
      <c r="F189" s="582">
        <f t="shared" si="11"/>
        <v>170058</v>
      </c>
      <c r="G189" s="582">
        <f t="shared" si="11"/>
        <v>146018</v>
      </c>
      <c r="H189" s="582">
        <f t="shared" si="11"/>
        <v>166001</v>
      </c>
      <c r="I189" s="582">
        <f t="shared" si="11"/>
        <v>150690</v>
      </c>
      <c r="J189" s="582">
        <f t="shared" si="11"/>
        <v>153528</v>
      </c>
      <c r="K189" s="582">
        <f t="shared" si="11"/>
        <v>170456</v>
      </c>
      <c r="L189" s="582">
        <f t="shared" si="11"/>
        <v>146310</v>
      </c>
      <c r="M189" s="582">
        <f t="shared" si="11"/>
        <v>168883</v>
      </c>
      <c r="N189" s="582">
        <f t="shared" si="11"/>
        <v>176931</v>
      </c>
      <c r="O189" s="582">
        <f t="shared" si="11"/>
        <v>169298</v>
      </c>
      <c r="P189" s="582">
        <f t="shared" si="11"/>
        <v>158224</v>
      </c>
      <c r="Q189" s="562">
        <f t="shared" si="11"/>
        <v>1931340</v>
      </c>
      <c r="R189" s="547"/>
    </row>
    <row r="191" spans="2:18" ht="27" customHeight="1" x14ac:dyDescent="0.3">
      <c r="E191" s="1280" t="s">
        <v>226</v>
      </c>
      <c r="F191" s="1280"/>
      <c r="G191" s="1280"/>
      <c r="H191" s="1280"/>
      <c r="I191" s="1280"/>
      <c r="J191" s="1280"/>
      <c r="K191" s="1280"/>
      <c r="L191" s="1280"/>
      <c r="M191" s="1280"/>
      <c r="N191" s="1280"/>
      <c r="O191" s="1280"/>
      <c r="P191" s="1280"/>
      <c r="Q191" s="1280"/>
    </row>
    <row r="194" spans="2:18" ht="52.5" customHeight="1" x14ac:dyDescent="0.2"/>
    <row r="195" spans="2:18" ht="18" customHeight="1" x14ac:dyDescent="0.25">
      <c r="B195" s="452"/>
      <c r="D195" s="518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3"/>
      <c r="P195" s="453"/>
      <c r="Q195" s="453"/>
      <c r="R195" s="453"/>
    </row>
    <row r="196" spans="2:18" ht="20.25" x14ac:dyDescent="0.3">
      <c r="D196" s="519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2:18" ht="15" customHeight="1" x14ac:dyDescent="0.25">
      <c r="D197" s="520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</row>
    <row r="198" spans="2:18" ht="15.75" x14ac:dyDescent="0.25">
      <c r="D198" s="521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</row>
    <row r="199" spans="2:18" ht="15.75" x14ac:dyDescent="0.25">
      <c r="D199" s="521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</row>
    <row r="200" spans="2:18" ht="15.75" x14ac:dyDescent="0.25">
      <c r="D200" s="522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</row>
    <row r="201" spans="2:18" ht="15.75" x14ac:dyDescent="0.25">
      <c r="D201" s="521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</row>
    <row r="202" spans="2:18" ht="15.75" x14ac:dyDescent="0.25">
      <c r="D202" s="521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  <c r="R202" s="433"/>
    </row>
    <row r="203" spans="2:18" ht="15.75" x14ac:dyDescent="0.25">
      <c r="D203" s="522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</row>
    <row r="204" spans="2:18" ht="15.75" x14ac:dyDescent="0.25">
      <c r="D204" s="521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  <c r="R204" s="433"/>
    </row>
    <row r="205" spans="2:18" ht="15.75" x14ac:dyDescent="0.25">
      <c r="D205" s="521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3"/>
      <c r="R205" s="433"/>
    </row>
    <row r="206" spans="2:18" ht="15.75" x14ac:dyDescent="0.25">
      <c r="D206" s="522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</row>
    <row r="207" spans="2:18" ht="15.75" x14ac:dyDescent="0.25">
      <c r="D207" s="521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</row>
    <row r="208" spans="2:18" ht="15.75" x14ac:dyDescent="0.25">
      <c r="D208" s="521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</row>
    <row r="209" spans="4:18" ht="15.75" x14ac:dyDescent="0.25">
      <c r="D209" s="522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</row>
    <row r="210" spans="4:18" ht="15.75" x14ac:dyDescent="0.25">
      <c r="D210" s="521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3"/>
      <c r="R210" s="433"/>
    </row>
    <row r="211" spans="4:18" ht="15.75" x14ac:dyDescent="0.25">
      <c r="D211" s="521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  <c r="R211" s="433"/>
    </row>
    <row r="212" spans="4:18" ht="15.75" x14ac:dyDescent="0.25">
      <c r="D212" s="522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</row>
    <row r="213" spans="4:18" ht="15.75" x14ac:dyDescent="0.25">
      <c r="D213" s="521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3"/>
      <c r="R213" s="433"/>
    </row>
    <row r="214" spans="4:18" ht="15.75" x14ac:dyDescent="0.25">
      <c r="D214" s="521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3"/>
      <c r="P214" s="433"/>
      <c r="Q214" s="433"/>
      <c r="R214" s="433"/>
    </row>
    <row r="215" spans="4:18" ht="15.75" x14ac:dyDescent="0.25">
      <c r="D215" s="522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</row>
    <row r="216" spans="4:18" ht="15.75" x14ac:dyDescent="0.25">
      <c r="D216" s="521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3"/>
      <c r="R216" s="433"/>
    </row>
    <row r="217" spans="4:18" ht="15.75" x14ac:dyDescent="0.25">
      <c r="D217" s="521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  <c r="R217" s="433"/>
    </row>
    <row r="218" spans="4:18" ht="15.75" x14ac:dyDescent="0.25">
      <c r="D218" s="521"/>
      <c r="E218" s="433"/>
      <c r="F218" s="433"/>
      <c r="G218" s="433"/>
      <c r="H218" s="433"/>
      <c r="I218" s="433"/>
      <c r="J218" s="433"/>
      <c r="K218" s="433"/>
      <c r="L218" s="433"/>
      <c r="M218" s="433"/>
      <c r="N218" s="433"/>
      <c r="O218" s="433"/>
      <c r="P218" s="433"/>
      <c r="Q218" s="433"/>
      <c r="R218" s="433"/>
    </row>
    <row r="219" spans="4:18" ht="15.75" x14ac:dyDescent="0.25">
      <c r="D219" s="521"/>
      <c r="E219" s="433"/>
      <c r="F219" s="433"/>
      <c r="G219" s="433"/>
      <c r="H219" s="433"/>
      <c r="I219" s="433"/>
      <c r="J219" s="433"/>
      <c r="K219" s="433"/>
      <c r="L219" s="433"/>
      <c r="M219" s="433"/>
      <c r="N219" s="433"/>
      <c r="O219" s="433"/>
      <c r="P219" s="433"/>
      <c r="Q219" s="433"/>
      <c r="R219" s="433"/>
    </row>
    <row r="220" spans="4:18" ht="15.75" x14ac:dyDescent="0.25">
      <c r="D220" s="521"/>
      <c r="E220" s="433"/>
      <c r="F220" s="433"/>
      <c r="G220" s="433"/>
      <c r="H220" s="433"/>
      <c r="I220" s="433"/>
      <c r="J220" s="433"/>
      <c r="K220" s="433"/>
      <c r="L220" s="433"/>
      <c r="M220" s="433"/>
      <c r="N220" s="433"/>
      <c r="O220" s="433"/>
      <c r="P220" s="433"/>
      <c r="Q220" s="433"/>
      <c r="R220" s="433"/>
    </row>
    <row r="225" spans="4:18" x14ac:dyDescent="0.2">
      <c r="D225" s="523"/>
      <c r="E225" s="456"/>
      <c r="F225" s="456"/>
      <c r="G225" s="456"/>
      <c r="H225" s="456"/>
      <c r="I225" s="456"/>
      <c r="J225" s="456"/>
      <c r="K225" s="456"/>
      <c r="L225" s="456"/>
      <c r="M225" s="456"/>
      <c r="N225" s="456"/>
      <c r="O225" s="456"/>
      <c r="P225" s="456"/>
      <c r="Q225" s="456"/>
      <c r="R225" s="456"/>
    </row>
    <row r="226" spans="4:18" x14ac:dyDescent="0.2">
      <c r="D226" s="523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</row>
    <row r="227" spans="4:18" x14ac:dyDescent="0.2">
      <c r="D227" s="523"/>
      <c r="E227" s="456"/>
      <c r="F227" s="456"/>
      <c r="G227" s="456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  <c r="R227" s="456"/>
    </row>
    <row r="228" spans="4:18" x14ac:dyDescent="0.2">
      <c r="D228" s="523"/>
      <c r="E228" s="456"/>
      <c r="F228" s="456"/>
      <c r="G228" s="456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</row>
    <row r="229" spans="4:18" x14ac:dyDescent="0.2">
      <c r="D229" s="523"/>
      <c r="E229" s="456"/>
      <c r="F229" s="456"/>
      <c r="G229" s="456"/>
      <c r="H229" s="456"/>
      <c r="I229" s="456"/>
      <c r="J229" s="456"/>
      <c r="K229" s="456"/>
      <c r="L229" s="456"/>
      <c r="M229" s="456"/>
      <c r="N229" s="456"/>
      <c r="O229" s="456"/>
      <c r="P229" s="456"/>
      <c r="Q229" s="456"/>
      <c r="R229" s="456"/>
    </row>
    <row r="230" spans="4:18" x14ac:dyDescent="0.2">
      <c r="D230" s="523"/>
      <c r="E230" s="456"/>
      <c r="F230" s="456"/>
      <c r="G230" s="456"/>
      <c r="H230" s="456"/>
      <c r="I230" s="456"/>
      <c r="J230" s="456"/>
      <c r="K230" s="456"/>
      <c r="L230" s="456"/>
      <c r="M230" s="456"/>
      <c r="N230" s="456"/>
      <c r="O230" s="456"/>
      <c r="P230" s="456"/>
      <c r="Q230" s="456"/>
      <c r="R230" s="456"/>
    </row>
    <row r="231" spans="4:18" x14ac:dyDescent="0.2">
      <c r="D231" s="523"/>
      <c r="E231" s="456"/>
      <c r="F231" s="456"/>
      <c r="G231" s="456"/>
      <c r="H231" s="456"/>
      <c r="I231" s="456"/>
      <c r="J231" s="456"/>
      <c r="K231" s="456"/>
      <c r="L231" s="456"/>
      <c r="M231" s="456"/>
      <c r="N231" s="456"/>
      <c r="O231" s="456"/>
      <c r="P231" s="456"/>
      <c r="Q231" s="456"/>
      <c r="R231" s="456"/>
    </row>
  </sheetData>
  <mergeCells count="61">
    <mergeCell ref="B21:B22"/>
    <mergeCell ref="B24:B25"/>
    <mergeCell ref="B2:R2"/>
    <mergeCell ref="B3:R3"/>
    <mergeCell ref="B7:B8"/>
    <mergeCell ref="B10:B11"/>
    <mergeCell ref="B13:B14"/>
    <mergeCell ref="B16:B17"/>
    <mergeCell ref="B27:B28"/>
    <mergeCell ref="B30:B31"/>
    <mergeCell ref="B35:B36"/>
    <mergeCell ref="B38:B39"/>
    <mergeCell ref="B41:B42"/>
    <mergeCell ref="B44:B45"/>
    <mergeCell ref="B48:R48"/>
    <mergeCell ref="B52:B53"/>
    <mergeCell ref="B55:B56"/>
    <mergeCell ref="B58:B59"/>
    <mergeCell ref="B61:B62"/>
    <mergeCell ref="B64:B65"/>
    <mergeCell ref="B67:R67"/>
    <mergeCell ref="B69:B70"/>
    <mergeCell ref="B72:B73"/>
    <mergeCell ref="B75:B76"/>
    <mergeCell ref="B78:B79"/>
    <mergeCell ref="B81:B82"/>
    <mergeCell ref="B84:B85"/>
    <mergeCell ref="B88:R88"/>
    <mergeCell ref="B92:B93"/>
    <mergeCell ref="B95:B96"/>
    <mergeCell ref="B98:B99"/>
    <mergeCell ref="B101:B102"/>
    <mergeCell ref="B105:B106"/>
    <mergeCell ref="B108:B109"/>
    <mergeCell ref="B111:B112"/>
    <mergeCell ref="B114:B115"/>
    <mergeCell ref="B120:B121"/>
    <mergeCell ref="B124:R124"/>
    <mergeCell ref="B117:B118"/>
    <mergeCell ref="B126:B127"/>
    <mergeCell ref="B129:B130"/>
    <mergeCell ref="B132:B133"/>
    <mergeCell ref="B135:B136"/>
    <mergeCell ref="B139:R139"/>
    <mergeCell ref="B143:B144"/>
    <mergeCell ref="B146:B147"/>
    <mergeCell ref="B149:B150"/>
    <mergeCell ref="B152:B153"/>
    <mergeCell ref="B155:B156"/>
    <mergeCell ref="B158:B159"/>
    <mergeCell ref="B161:B162"/>
    <mergeCell ref="B182:B183"/>
    <mergeCell ref="B185:B186"/>
    <mergeCell ref="B188:B189"/>
    <mergeCell ref="E191:Q191"/>
    <mergeCell ref="B164:B165"/>
    <mergeCell ref="B167:B168"/>
    <mergeCell ref="B170:B171"/>
    <mergeCell ref="B173:B174"/>
    <mergeCell ref="B176:B177"/>
    <mergeCell ref="B179:B180"/>
  </mergeCells>
  <pageMargins left="0.23" right="0.23" top="0.52" bottom="0.28000000000000003" header="0.3" footer="0.3"/>
  <pageSetup scale="23" orientation="landscape" r:id="rId1"/>
  <headerFooter alignWithMargins="0">
    <oddFooter>&amp;RPage &amp;P of &amp;N&amp;LPakistan Automotive Manufacturers Association</oddFooter>
  </headerFooter>
  <rowBreaks count="3" manualBreakCount="3">
    <brk id="45" max="31" man="1"/>
    <brk id="85" max="16383" man="1"/>
    <brk id="136" max="3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B1:AL222"/>
  <sheetViews>
    <sheetView view="pageBreakPreview" zoomScale="55" zoomScaleNormal="55" zoomScaleSheetLayoutView="55" workbookViewId="0">
      <pane xSplit="2" ySplit="6" topLeftCell="C13" activePane="bottomRight" state="frozen"/>
      <selection pane="topRight" activeCell="C1" sqref="C1"/>
      <selection pane="bottomLeft" activeCell="A7" sqref="A7"/>
      <selection pane="bottomRight" activeCell="G1" sqref="G1"/>
    </sheetView>
  </sheetViews>
  <sheetFormatPr defaultRowHeight="23.25" x14ac:dyDescent="0.35"/>
  <cols>
    <col min="1" max="1" width="3" style="360" customWidth="1"/>
    <col min="2" max="2" width="37.140625" style="360" customWidth="1"/>
    <col min="3" max="3" width="10.85546875" style="585" customWidth="1"/>
    <col min="4" max="4" width="2.7109375" style="491" customWidth="1"/>
    <col min="5" max="16" width="21.7109375" style="360" customWidth="1"/>
    <col min="17" max="17" width="28.5703125" style="360" customWidth="1"/>
    <col min="18" max="18" width="1" style="360" customWidth="1"/>
    <col min="19" max="19" width="16.140625" style="360" customWidth="1"/>
    <col min="20" max="20" width="9.140625" style="360"/>
    <col min="21" max="21" width="20.5703125" style="360" customWidth="1"/>
    <col min="22" max="24" width="9.140625" style="360"/>
    <col min="25" max="25" width="39.28515625" style="360" customWidth="1"/>
    <col min="26" max="26" width="23.7109375" style="360" customWidth="1"/>
    <col min="27" max="27" width="19.5703125" style="360" customWidth="1"/>
    <col min="28" max="16384" width="9.140625" style="360"/>
  </cols>
  <sheetData>
    <row r="1" spans="2:19" ht="45" customHeight="1" thickBot="1" x14ac:dyDescent="0.65">
      <c r="B1" s="361"/>
      <c r="C1" s="431" t="s">
        <v>228</v>
      </c>
      <c r="E1" s="526" t="s">
        <v>229</v>
      </c>
      <c r="G1" s="360" t="s">
        <v>70</v>
      </c>
      <c r="Q1" s="584" t="s">
        <v>229</v>
      </c>
    </row>
    <row r="2" spans="2:19" ht="42.75" customHeight="1" thickBot="1" x14ac:dyDescent="0.25">
      <c r="B2" s="1317" t="s">
        <v>161</v>
      </c>
      <c r="C2" s="1318"/>
      <c r="D2" s="1318"/>
      <c r="E2" s="1318"/>
      <c r="F2" s="1318"/>
      <c r="G2" s="1318"/>
      <c r="H2" s="1318"/>
      <c r="I2" s="1318"/>
      <c r="J2" s="1318"/>
      <c r="K2" s="1318"/>
      <c r="L2" s="1318"/>
      <c r="M2" s="1318"/>
      <c r="N2" s="1318"/>
      <c r="O2" s="1318"/>
      <c r="P2" s="1318"/>
      <c r="Q2" s="1318"/>
      <c r="R2" s="1319"/>
    </row>
    <row r="3" spans="2:19" ht="43.5" customHeight="1" thickBot="1" x14ac:dyDescent="0.65">
      <c r="B3" s="1293" t="s">
        <v>46</v>
      </c>
      <c r="C3" s="1294"/>
      <c r="D3" s="1294"/>
      <c r="E3" s="1294"/>
      <c r="F3" s="1294"/>
      <c r="G3" s="1294"/>
      <c r="H3" s="1294"/>
      <c r="I3" s="1294"/>
      <c r="J3" s="1294"/>
      <c r="K3" s="1294"/>
      <c r="L3" s="1294"/>
      <c r="M3" s="1294"/>
      <c r="N3" s="1294"/>
      <c r="O3" s="1294"/>
      <c r="P3" s="1294"/>
      <c r="Q3" s="1294"/>
      <c r="R3" s="1295"/>
    </row>
    <row r="4" spans="2:19" ht="12.75" hidden="1" customHeight="1" thickBot="1" x14ac:dyDescent="0.4">
      <c r="B4" s="363"/>
    </row>
    <row r="5" spans="2:19" ht="50.1" customHeight="1" thickBot="1" x14ac:dyDescent="0.45">
      <c r="B5" s="586" t="s">
        <v>230</v>
      </c>
      <c r="C5" s="587"/>
      <c r="D5" s="492"/>
      <c r="E5" s="588" t="s">
        <v>231</v>
      </c>
      <c r="F5" s="588" t="s">
        <v>232</v>
      </c>
      <c r="G5" s="588" t="s">
        <v>233</v>
      </c>
      <c r="H5" s="588" t="s">
        <v>234</v>
      </c>
      <c r="I5" s="588" t="s">
        <v>235</v>
      </c>
      <c r="J5" s="588" t="s">
        <v>236</v>
      </c>
      <c r="K5" s="588" t="s">
        <v>237</v>
      </c>
      <c r="L5" s="588" t="s">
        <v>238</v>
      </c>
      <c r="M5" s="588" t="s">
        <v>239</v>
      </c>
      <c r="N5" s="588" t="s">
        <v>240</v>
      </c>
      <c r="O5" s="588" t="s">
        <v>241</v>
      </c>
      <c r="P5" s="588" t="s">
        <v>242</v>
      </c>
      <c r="Q5" s="588" t="s">
        <v>54</v>
      </c>
      <c r="R5" s="542"/>
    </row>
    <row r="6" spans="2:19" ht="27" customHeight="1" thickBot="1" x14ac:dyDescent="0.4">
      <c r="B6" s="369"/>
      <c r="D6" s="493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</row>
    <row r="7" spans="2:19" ht="60" customHeight="1" x14ac:dyDescent="0.4">
      <c r="B7" s="1311" t="s">
        <v>243</v>
      </c>
      <c r="C7" s="589" t="s">
        <v>16</v>
      </c>
      <c r="D7" s="494"/>
      <c r="E7" s="590">
        <v>4664</v>
      </c>
      <c r="F7" s="590">
        <v>3497</v>
      </c>
      <c r="G7" s="590">
        <v>4086</v>
      </c>
      <c r="H7" s="590">
        <v>4494</v>
      </c>
      <c r="I7" s="590">
        <v>3353</v>
      </c>
      <c r="J7" s="590">
        <v>1979</v>
      </c>
      <c r="K7" s="590">
        <v>3866</v>
      </c>
      <c r="L7" s="590">
        <v>2908</v>
      </c>
      <c r="M7" s="590">
        <v>3484</v>
      </c>
      <c r="N7" s="590">
        <v>3065</v>
      </c>
      <c r="O7" s="590">
        <v>2885</v>
      </c>
      <c r="P7" s="590">
        <v>2171</v>
      </c>
      <c r="Q7" s="590">
        <f>SUM(E7:P7)</f>
        <v>40452</v>
      </c>
      <c r="R7" s="543"/>
      <c r="S7" s="591"/>
    </row>
    <row r="8" spans="2:19" ht="60" customHeight="1" thickBot="1" x14ac:dyDescent="0.45">
      <c r="B8" s="1312"/>
      <c r="C8" s="592" t="s">
        <v>17</v>
      </c>
      <c r="D8" s="495"/>
      <c r="E8" s="593">
        <v>4609</v>
      </c>
      <c r="F8" s="593">
        <v>3469</v>
      </c>
      <c r="G8" s="593">
        <v>4083</v>
      </c>
      <c r="H8" s="593">
        <v>4482</v>
      </c>
      <c r="I8" s="593">
        <v>3152</v>
      </c>
      <c r="J8" s="593">
        <v>1989</v>
      </c>
      <c r="K8" s="593">
        <v>4026</v>
      </c>
      <c r="L8" s="593">
        <v>2950</v>
      </c>
      <c r="M8" s="593">
        <v>3449</v>
      </c>
      <c r="N8" s="593">
        <v>2310</v>
      </c>
      <c r="O8" s="593">
        <v>2564</v>
      </c>
      <c r="P8" s="593">
        <v>2106</v>
      </c>
      <c r="Q8" s="593">
        <f>SUM(E8:P8)</f>
        <v>39189</v>
      </c>
      <c r="R8" s="544"/>
      <c r="S8" s="591"/>
    </row>
    <row r="9" spans="2:19" ht="42" customHeight="1" thickBot="1" x14ac:dyDescent="0.45">
      <c r="B9" s="594"/>
      <c r="C9" s="595"/>
      <c r="D9" s="496"/>
      <c r="E9" s="596"/>
      <c r="F9" s="596"/>
      <c r="G9" s="596"/>
      <c r="H9" s="596"/>
      <c r="I9" s="596"/>
      <c r="J9" s="596"/>
      <c r="K9" s="596"/>
      <c r="L9" s="596"/>
      <c r="M9" s="596"/>
      <c r="N9" s="596"/>
      <c r="O9" s="596"/>
      <c r="P9" s="596"/>
      <c r="Q9" s="596"/>
      <c r="R9" s="383"/>
      <c r="S9" s="591"/>
    </row>
    <row r="10" spans="2:19" ht="60" customHeight="1" x14ac:dyDescent="0.4">
      <c r="B10" s="1298" t="s">
        <v>98</v>
      </c>
      <c r="C10" s="589" t="s">
        <v>16</v>
      </c>
      <c r="D10" s="494"/>
      <c r="E10" s="590">
        <v>517</v>
      </c>
      <c r="F10" s="590">
        <v>429</v>
      </c>
      <c r="G10" s="590">
        <v>416</v>
      </c>
      <c r="H10" s="590">
        <v>517</v>
      </c>
      <c r="I10" s="590">
        <v>444</v>
      </c>
      <c r="J10" s="590">
        <v>124</v>
      </c>
      <c r="K10" s="590">
        <v>792</v>
      </c>
      <c r="L10" s="590">
        <v>560</v>
      </c>
      <c r="M10" s="590">
        <v>493</v>
      </c>
      <c r="N10" s="590">
        <v>477</v>
      </c>
      <c r="O10" s="590">
        <v>301</v>
      </c>
      <c r="P10" s="590">
        <v>439</v>
      </c>
      <c r="Q10" s="590">
        <f>SUM(E10:P10)</f>
        <v>5509</v>
      </c>
      <c r="R10" s="543"/>
      <c r="S10" s="591"/>
    </row>
    <row r="11" spans="2:19" ht="60" customHeight="1" thickBot="1" x14ac:dyDescent="0.45">
      <c r="B11" s="1299"/>
      <c r="C11" s="592" t="s">
        <v>17</v>
      </c>
      <c r="D11" s="495"/>
      <c r="E11" s="593">
        <v>484</v>
      </c>
      <c r="F11" s="593">
        <v>355</v>
      </c>
      <c r="G11" s="593">
        <v>454</v>
      </c>
      <c r="H11" s="593">
        <v>544</v>
      </c>
      <c r="I11" s="593">
        <v>317</v>
      </c>
      <c r="J11" s="593">
        <v>355</v>
      </c>
      <c r="K11" s="593">
        <v>371</v>
      </c>
      <c r="L11" s="593">
        <v>344</v>
      </c>
      <c r="M11" s="593">
        <v>386</v>
      </c>
      <c r="N11" s="593">
        <v>453</v>
      </c>
      <c r="O11" s="593">
        <v>425</v>
      </c>
      <c r="P11" s="593">
        <v>562</v>
      </c>
      <c r="Q11" s="593">
        <f>SUM(E11:P11)</f>
        <v>5050</v>
      </c>
      <c r="R11" s="544"/>
      <c r="S11" s="591"/>
    </row>
    <row r="12" spans="2:19" ht="42" customHeight="1" thickBot="1" x14ac:dyDescent="0.45">
      <c r="B12" s="597"/>
      <c r="C12" s="595"/>
      <c r="D12" s="497"/>
      <c r="E12" s="598"/>
      <c r="F12" s="598"/>
      <c r="G12" s="598"/>
      <c r="H12" s="598"/>
      <c r="I12" s="598"/>
      <c r="J12" s="598"/>
      <c r="K12" s="598"/>
      <c r="L12" s="598"/>
      <c r="M12" s="598"/>
      <c r="N12" s="598"/>
      <c r="O12" s="598"/>
      <c r="P12" s="598"/>
      <c r="Q12" s="598"/>
      <c r="R12" s="385"/>
      <c r="S12" s="591"/>
    </row>
    <row r="13" spans="2:19" ht="60" customHeight="1" x14ac:dyDescent="0.4">
      <c r="B13" s="1298" t="s">
        <v>22</v>
      </c>
      <c r="C13" s="589" t="s">
        <v>99</v>
      </c>
      <c r="D13" s="494"/>
      <c r="E13" s="590">
        <v>4652</v>
      </c>
      <c r="F13" s="590">
        <v>4152</v>
      </c>
      <c r="G13" s="590">
        <v>4476</v>
      </c>
      <c r="H13" s="590">
        <v>5514</v>
      </c>
      <c r="I13" s="590">
        <v>5325</v>
      </c>
      <c r="J13" s="590">
        <v>3838</v>
      </c>
      <c r="K13" s="590">
        <v>5433</v>
      </c>
      <c r="L13" s="590">
        <v>4878</v>
      </c>
      <c r="M13" s="590">
        <v>4871</v>
      </c>
      <c r="N13" s="590">
        <v>5130</v>
      </c>
      <c r="O13" s="590">
        <v>4114</v>
      </c>
      <c r="P13" s="590">
        <v>4301</v>
      </c>
      <c r="Q13" s="590">
        <f>SUM(E13:P13)</f>
        <v>56684</v>
      </c>
      <c r="R13" s="543"/>
      <c r="S13" s="591"/>
    </row>
    <row r="14" spans="2:19" ht="60" customHeight="1" thickBot="1" x14ac:dyDescent="0.45">
      <c r="B14" s="1299"/>
      <c r="C14" s="592" t="s">
        <v>17</v>
      </c>
      <c r="D14" s="495"/>
      <c r="E14" s="593">
        <v>4566</v>
      </c>
      <c r="F14" s="593">
        <v>4204</v>
      </c>
      <c r="G14" s="593">
        <v>4426</v>
      </c>
      <c r="H14" s="593">
        <v>5618</v>
      </c>
      <c r="I14" s="593">
        <v>4957</v>
      </c>
      <c r="J14" s="593">
        <v>4179</v>
      </c>
      <c r="K14" s="593">
        <v>5353</v>
      </c>
      <c r="L14" s="593">
        <v>4945</v>
      </c>
      <c r="M14" s="593">
        <v>4741</v>
      </c>
      <c r="N14" s="593">
        <v>5256</v>
      </c>
      <c r="O14" s="593">
        <v>4069</v>
      </c>
      <c r="P14" s="593">
        <v>4406</v>
      </c>
      <c r="Q14" s="593">
        <f>SUM(E14:P14)</f>
        <v>56720</v>
      </c>
      <c r="R14" s="544"/>
      <c r="S14" s="591"/>
    </row>
    <row r="15" spans="2:19" ht="42" customHeight="1" thickBot="1" x14ac:dyDescent="0.45">
      <c r="B15" s="597"/>
      <c r="C15" s="595"/>
      <c r="D15" s="497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591"/>
    </row>
    <row r="16" spans="2:19" ht="60" customHeight="1" x14ac:dyDescent="0.4">
      <c r="B16" s="1315" t="s">
        <v>21</v>
      </c>
      <c r="C16" s="599" t="s">
        <v>16</v>
      </c>
      <c r="D16" s="498"/>
      <c r="E16" s="561">
        <f t="shared" ref="E16:P17" si="0">E7+E10+E13</f>
        <v>9833</v>
      </c>
      <c r="F16" s="561">
        <f t="shared" si="0"/>
        <v>8078</v>
      </c>
      <c r="G16" s="561">
        <f t="shared" si="0"/>
        <v>8978</v>
      </c>
      <c r="H16" s="561">
        <f t="shared" si="0"/>
        <v>10525</v>
      </c>
      <c r="I16" s="561">
        <f t="shared" si="0"/>
        <v>9122</v>
      </c>
      <c r="J16" s="561">
        <f t="shared" si="0"/>
        <v>5941</v>
      </c>
      <c r="K16" s="561">
        <f t="shared" si="0"/>
        <v>10091</v>
      </c>
      <c r="L16" s="561">
        <f t="shared" si="0"/>
        <v>8346</v>
      </c>
      <c r="M16" s="561">
        <f t="shared" si="0"/>
        <v>8848</v>
      </c>
      <c r="N16" s="561">
        <f t="shared" si="0"/>
        <v>8672</v>
      </c>
      <c r="O16" s="561">
        <f t="shared" si="0"/>
        <v>7300</v>
      </c>
      <c r="P16" s="561">
        <f t="shared" si="0"/>
        <v>6911</v>
      </c>
      <c r="Q16" s="561">
        <f>Q7+Q10+Q13</f>
        <v>102645</v>
      </c>
      <c r="R16" s="546"/>
      <c r="S16" s="591"/>
    </row>
    <row r="17" spans="2:38" ht="60" customHeight="1" thickBot="1" x14ac:dyDescent="0.45">
      <c r="B17" s="1316"/>
      <c r="C17" s="600" t="s">
        <v>17</v>
      </c>
      <c r="D17" s="499"/>
      <c r="E17" s="562">
        <f t="shared" si="0"/>
        <v>9659</v>
      </c>
      <c r="F17" s="562">
        <f t="shared" si="0"/>
        <v>8028</v>
      </c>
      <c r="G17" s="562">
        <f t="shared" si="0"/>
        <v>8963</v>
      </c>
      <c r="H17" s="562">
        <f t="shared" si="0"/>
        <v>10644</v>
      </c>
      <c r="I17" s="562">
        <f t="shared" si="0"/>
        <v>8426</v>
      </c>
      <c r="J17" s="562">
        <f t="shared" si="0"/>
        <v>6523</v>
      </c>
      <c r="K17" s="562">
        <f t="shared" si="0"/>
        <v>9750</v>
      </c>
      <c r="L17" s="562">
        <f t="shared" si="0"/>
        <v>8239</v>
      </c>
      <c r="M17" s="562">
        <f t="shared" si="0"/>
        <v>8576</v>
      </c>
      <c r="N17" s="562">
        <f t="shared" si="0"/>
        <v>8019</v>
      </c>
      <c r="O17" s="562">
        <f t="shared" si="0"/>
        <v>7058</v>
      </c>
      <c r="P17" s="562">
        <f t="shared" si="0"/>
        <v>7074</v>
      </c>
      <c r="Q17" s="562">
        <f>Q8+Q11+Q14</f>
        <v>100959</v>
      </c>
      <c r="R17" s="547"/>
      <c r="S17" s="591"/>
    </row>
    <row r="18" spans="2:38" ht="42" customHeight="1" thickBot="1" x14ac:dyDescent="0.4">
      <c r="B18" s="601"/>
      <c r="C18" s="595"/>
      <c r="D18" s="496"/>
      <c r="E18" s="383"/>
      <c r="F18" s="383"/>
      <c r="G18" s="383"/>
      <c r="H18" s="383"/>
      <c r="I18" s="383"/>
      <c r="J18" s="383"/>
      <c r="K18" s="383"/>
      <c r="L18" s="383"/>
      <c r="M18" s="383"/>
      <c r="N18" s="383"/>
      <c r="O18" s="383"/>
      <c r="P18" s="383"/>
      <c r="Q18" s="383"/>
      <c r="R18" s="383"/>
      <c r="S18" s="591"/>
    </row>
    <row r="19" spans="2:38" ht="60" customHeight="1" thickBot="1" x14ac:dyDescent="0.45">
      <c r="B19" s="602" t="s">
        <v>50</v>
      </c>
      <c r="C19" s="408"/>
      <c r="D19" s="496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591"/>
    </row>
    <row r="20" spans="2:38" ht="42" customHeight="1" thickBot="1" x14ac:dyDescent="0.45">
      <c r="B20" s="603"/>
      <c r="C20" s="408"/>
      <c r="D20" s="496"/>
      <c r="E20" s="383"/>
      <c r="F20" s="383"/>
      <c r="G20" s="383"/>
      <c r="H20" s="383"/>
      <c r="I20" s="383"/>
      <c r="J20" s="383"/>
      <c r="K20" s="383"/>
      <c r="L20" s="383"/>
      <c r="M20" s="383"/>
      <c r="N20" s="383"/>
      <c r="O20" s="383"/>
      <c r="P20" s="383"/>
      <c r="Q20" s="383"/>
      <c r="R20" s="383"/>
      <c r="S20" s="591"/>
    </row>
    <row r="21" spans="2:38" ht="60" customHeight="1" x14ac:dyDescent="0.4">
      <c r="B21" s="1298" t="s">
        <v>23</v>
      </c>
      <c r="C21" s="589" t="s">
        <v>16</v>
      </c>
      <c r="D21" s="494"/>
      <c r="E21" s="590">
        <v>1786</v>
      </c>
      <c r="F21" s="590">
        <v>1566</v>
      </c>
      <c r="G21" s="590">
        <v>1452</v>
      </c>
      <c r="H21" s="590">
        <v>2614</v>
      </c>
      <c r="I21" s="590">
        <v>2287</v>
      </c>
      <c r="J21" s="590">
        <v>1843</v>
      </c>
      <c r="K21" s="590">
        <v>2362</v>
      </c>
      <c r="L21" s="590">
        <v>2187</v>
      </c>
      <c r="M21" s="590">
        <v>2483</v>
      </c>
      <c r="N21" s="590">
        <v>1737</v>
      </c>
      <c r="O21" s="590">
        <v>1550</v>
      </c>
      <c r="P21" s="590">
        <v>1717</v>
      </c>
      <c r="Q21" s="590">
        <f>SUM(E21:P21)</f>
        <v>23584</v>
      </c>
      <c r="R21" s="543"/>
      <c r="S21" s="591"/>
    </row>
    <row r="22" spans="2:38" ht="60" customHeight="1" thickBot="1" x14ac:dyDescent="0.45">
      <c r="B22" s="1299"/>
      <c r="C22" s="592" t="s">
        <v>17</v>
      </c>
      <c r="D22" s="495"/>
      <c r="E22" s="593">
        <v>1661</v>
      </c>
      <c r="F22" s="593">
        <v>1380</v>
      </c>
      <c r="G22" s="593">
        <v>1788</v>
      </c>
      <c r="H22" s="593">
        <v>2401</v>
      </c>
      <c r="I22" s="593">
        <v>1545</v>
      </c>
      <c r="J22" s="593">
        <v>1982</v>
      </c>
      <c r="K22" s="593">
        <v>2185</v>
      </c>
      <c r="L22" s="593">
        <v>1843</v>
      </c>
      <c r="M22" s="593">
        <v>2253</v>
      </c>
      <c r="N22" s="593">
        <v>2191</v>
      </c>
      <c r="O22" s="593">
        <v>2546</v>
      </c>
      <c r="P22" s="593">
        <v>988</v>
      </c>
      <c r="Q22" s="593">
        <f>SUM(E22:P22)</f>
        <v>22763</v>
      </c>
      <c r="R22" s="544"/>
      <c r="S22" s="591"/>
    </row>
    <row r="23" spans="2:38" ht="42" customHeight="1" thickBot="1" x14ac:dyDescent="0.45">
      <c r="B23" s="597"/>
      <c r="C23" s="408"/>
      <c r="D23" s="500"/>
      <c r="E23" s="604"/>
      <c r="F23" s="604"/>
      <c r="G23" s="604"/>
      <c r="H23" s="604"/>
      <c r="I23" s="604"/>
      <c r="J23" s="604"/>
      <c r="K23" s="604"/>
      <c r="L23" s="604"/>
      <c r="M23" s="604"/>
      <c r="N23" s="604"/>
      <c r="O23" s="604"/>
      <c r="P23" s="604"/>
      <c r="Q23" s="604"/>
      <c r="R23" s="398"/>
      <c r="S23" s="591"/>
    </row>
    <row r="24" spans="2:38" ht="60" customHeight="1" x14ac:dyDescent="0.4">
      <c r="B24" s="1298" t="s">
        <v>159</v>
      </c>
      <c r="C24" s="589" t="s">
        <v>16</v>
      </c>
      <c r="D24" s="501"/>
      <c r="E24" s="590">
        <v>3245</v>
      </c>
      <c r="F24" s="590">
        <v>2718</v>
      </c>
      <c r="G24" s="590">
        <v>2748</v>
      </c>
      <c r="H24" s="590">
        <v>3513</v>
      </c>
      <c r="I24" s="590">
        <v>3232</v>
      </c>
      <c r="J24" s="590">
        <v>2104</v>
      </c>
      <c r="K24" s="590">
        <v>3285</v>
      </c>
      <c r="L24" s="590">
        <v>2827</v>
      </c>
      <c r="M24" s="590">
        <v>3375</v>
      </c>
      <c r="N24" s="590">
        <v>2586</v>
      </c>
      <c r="O24" s="590">
        <v>1832</v>
      </c>
      <c r="P24" s="590">
        <v>1711</v>
      </c>
      <c r="Q24" s="590">
        <f>SUM(E24:P24)</f>
        <v>33176</v>
      </c>
      <c r="R24" s="548"/>
      <c r="S24" s="591"/>
    </row>
    <row r="25" spans="2:38" ht="60" customHeight="1" thickBot="1" x14ac:dyDescent="0.45">
      <c r="B25" s="1299"/>
      <c r="C25" s="592" t="s">
        <v>17</v>
      </c>
      <c r="D25" s="502"/>
      <c r="E25" s="593">
        <v>2772</v>
      </c>
      <c r="F25" s="593">
        <v>2450</v>
      </c>
      <c r="G25" s="593">
        <v>2667</v>
      </c>
      <c r="H25" s="593">
        <v>3339</v>
      </c>
      <c r="I25" s="593">
        <v>2113</v>
      </c>
      <c r="J25" s="593">
        <v>2740</v>
      </c>
      <c r="K25" s="593">
        <v>3100</v>
      </c>
      <c r="L25" s="593">
        <v>2419</v>
      </c>
      <c r="M25" s="593">
        <v>2982</v>
      </c>
      <c r="N25" s="593">
        <v>2641</v>
      </c>
      <c r="O25" s="593">
        <v>2765</v>
      </c>
      <c r="P25" s="593">
        <v>2626</v>
      </c>
      <c r="Q25" s="593">
        <f>SUM(E25:P25)</f>
        <v>32614</v>
      </c>
      <c r="R25" s="549"/>
      <c r="S25" s="591"/>
    </row>
    <row r="26" spans="2:38" ht="42" customHeight="1" thickBot="1" x14ac:dyDescent="0.45">
      <c r="B26" s="605"/>
      <c r="C26" s="408"/>
      <c r="D26" s="503"/>
      <c r="E26" s="564"/>
      <c r="F26" s="564"/>
      <c r="G26" s="564"/>
      <c r="H26" s="564"/>
      <c r="I26" s="564"/>
      <c r="J26" s="564"/>
      <c r="K26" s="564"/>
      <c r="L26" s="564"/>
      <c r="M26" s="564"/>
      <c r="N26" s="564"/>
      <c r="O26" s="564"/>
      <c r="P26" s="564"/>
      <c r="Q26" s="564"/>
      <c r="R26" s="405"/>
      <c r="S26" s="591"/>
    </row>
    <row r="27" spans="2:38" ht="60" customHeight="1" x14ac:dyDescent="0.5">
      <c r="B27" s="1315" t="s">
        <v>21</v>
      </c>
      <c r="C27" s="599" t="s">
        <v>16</v>
      </c>
      <c r="D27" s="498"/>
      <c r="E27" s="606">
        <f t="shared" ref="E27:Q28" si="1">E21+E24</f>
        <v>5031</v>
      </c>
      <c r="F27" s="606">
        <f t="shared" si="1"/>
        <v>4284</v>
      </c>
      <c r="G27" s="606">
        <f t="shared" si="1"/>
        <v>4200</v>
      </c>
      <c r="H27" s="606">
        <f t="shared" si="1"/>
        <v>6127</v>
      </c>
      <c r="I27" s="606">
        <f t="shared" si="1"/>
        <v>5519</v>
      </c>
      <c r="J27" s="606">
        <f t="shared" si="1"/>
        <v>3947</v>
      </c>
      <c r="K27" s="606">
        <f t="shared" si="1"/>
        <v>5647</v>
      </c>
      <c r="L27" s="606">
        <f t="shared" si="1"/>
        <v>5014</v>
      </c>
      <c r="M27" s="606">
        <f t="shared" si="1"/>
        <v>5858</v>
      </c>
      <c r="N27" s="606">
        <f t="shared" si="1"/>
        <v>4323</v>
      </c>
      <c r="O27" s="606">
        <f t="shared" si="1"/>
        <v>3382</v>
      </c>
      <c r="P27" s="606">
        <f t="shared" si="1"/>
        <v>3428</v>
      </c>
      <c r="Q27" s="606">
        <f t="shared" si="1"/>
        <v>56760</v>
      </c>
      <c r="R27" s="546"/>
      <c r="S27" s="591"/>
      <c r="AB27" s="406"/>
      <c r="AC27" s="406"/>
      <c r="AD27" s="406"/>
      <c r="AE27" s="406"/>
      <c r="AF27" s="406"/>
      <c r="AG27" s="406"/>
      <c r="AH27" s="406"/>
      <c r="AI27" s="406"/>
      <c r="AJ27" s="406"/>
      <c r="AK27" s="406"/>
      <c r="AL27" s="406"/>
    </row>
    <row r="28" spans="2:38" ht="60" customHeight="1" thickBot="1" x14ac:dyDescent="0.55000000000000004">
      <c r="B28" s="1316"/>
      <c r="C28" s="600" t="s">
        <v>17</v>
      </c>
      <c r="D28" s="499"/>
      <c r="E28" s="607">
        <f t="shared" si="1"/>
        <v>4433</v>
      </c>
      <c r="F28" s="607">
        <f t="shared" si="1"/>
        <v>3830</v>
      </c>
      <c r="G28" s="607">
        <f t="shared" si="1"/>
        <v>4455</v>
      </c>
      <c r="H28" s="607">
        <f t="shared" si="1"/>
        <v>5740</v>
      </c>
      <c r="I28" s="607">
        <f t="shared" si="1"/>
        <v>3658</v>
      </c>
      <c r="J28" s="607">
        <f t="shared" si="1"/>
        <v>4722</v>
      </c>
      <c r="K28" s="607">
        <f t="shared" si="1"/>
        <v>5285</v>
      </c>
      <c r="L28" s="607">
        <f t="shared" si="1"/>
        <v>4262</v>
      </c>
      <c r="M28" s="607">
        <f t="shared" si="1"/>
        <v>5235</v>
      </c>
      <c r="N28" s="607">
        <f t="shared" si="1"/>
        <v>4832</v>
      </c>
      <c r="O28" s="607">
        <f t="shared" si="1"/>
        <v>5311</v>
      </c>
      <c r="P28" s="607">
        <f t="shared" si="1"/>
        <v>3614</v>
      </c>
      <c r="Q28" s="607">
        <f t="shared" si="1"/>
        <v>55377</v>
      </c>
      <c r="R28" s="547"/>
      <c r="S28" s="591"/>
    </row>
    <row r="29" spans="2:38" ht="42" customHeight="1" thickBot="1" x14ac:dyDescent="0.4">
      <c r="B29" s="601"/>
      <c r="C29" s="595"/>
      <c r="D29" s="503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  <c r="S29" s="591"/>
    </row>
    <row r="30" spans="2:38" ht="60" customHeight="1" thickBot="1" x14ac:dyDescent="0.45">
      <c r="B30" s="602" t="s">
        <v>244</v>
      </c>
      <c r="C30" s="608"/>
      <c r="D30" s="496"/>
      <c r="E30" s="383"/>
      <c r="F30" s="383"/>
      <c r="G30" s="383"/>
      <c r="H30" s="383"/>
      <c r="I30" s="383"/>
      <c r="J30" s="383"/>
      <c r="K30" s="383"/>
      <c r="L30" s="383"/>
      <c r="M30" s="383"/>
      <c r="N30" s="383"/>
      <c r="O30" s="383"/>
      <c r="P30" s="383"/>
      <c r="Q30" s="383"/>
      <c r="R30" s="383"/>
      <c r="S30" s="591"/>
    </row>
    <row r="31" spans="2:38" ht="42" customHeight="1" thickBot="1" x14ac:dyDescent="0.45">
      <c r="B31" s="605"/>
      <c r="C31" s="408"/>
      <c r="D31" s="50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65"/>
      <c r="R31" s="408"/>
      <c r="S31" s="591"/>
    </row>
    <row r="32" spans="2:38" ht="60" customHeight="1" x14ac:dyDescent="0.4">
      <c r="B32" s="1298" t="s">
        <v>43</v>
      </c>
      <c r="C32" s="589" t="s">
        <v>16</v>
      </c>
      <c r="D32" s="501"/>
      <c r="E32" s="590">
        <v>4655</v>
      </c>
      <c r="F32" s="590">
        <v>3977</v>
      </c>
      <c r="G32" s="590">
        <v>4222</v>
      </c>
      <c r="H32" s="590">
        <v>4041</v>
      </c>
      <c r="I32" s="590">
        <v>3239</v>
      </c>
      <c r="J32" s="590">
        <v>2164</v>
      </c>
      <c r="K32" s="590">
        <v>3703</v>
      </c>
      <c r="L32" s="590">
        <v>2943</v>
      </c>
      <c r="M32" s="590">
        <v>1705</v>
      </c>
      <c r="N32" s="590">
        <v>0</v>
      </c>
      <c r="O32" s="590">
        <v>0</v>
      </c>
      <c r="P32" s="590">
        <v>0</v>
      </c>
      <c r="Q32" s="590">
        <f>SUM(E32:P32)</f>
        <v>30649</v>
      </c>
      <c r="R32" s="548"/>
      <c r="S32" s="591"/>
    </row>
    <row r="33" spans="2:21" ht="60" customHeight="1" thickBot="1" x14ac:dyDescent="0.45">
      <c r="B33" s="1299"/>
      <c r="C33" s="592" t="s">
        <v>17</v>
      </c>
      <c r="D33" s="502"/>
      <c r="E33" s="593">
        <v>3437</v>
      </c>
      <c r="F33" s="593">
        <v>2318</v>
      </c>
      <c r="G33" s="593">
        <v>2320</v>
      </c>
      <c r="H33" s="593">
        <v>3324</v>
      </c>
      <c r="I33" s="593">
        <v>2199</v>
      </c>
      <c r="J33" s="593">
        <v>3228</v>
      </c>
      <c r="K33" s="593">
        <v>2709</v>
      </c>
      <c r="L33" s="593">
        <v>2925</v>
      </c>
      <c r="M33" s="593">
        <v>3942</v>
      </c>
      <c r="N33" s="593">
        <v>2738</v>
      </c>
      <c r="O33" s="593">
        <v>1789</v>
      </c>
      <c r="P33" s="593">
        <v>1052</v>
      </c>
      <c r="Q33" s="593">
        <f>SUM(E33:P33)</f>
        <v>31981</v>
      </c>
      <c r="R33" s="549"/>
      <c r="S33" s="591"/>
    </row>
    <row r="34" spans="2:21" ht="42" customHeight="1" thickBot="1" x14ac:dyDescent="0.45">
      <c r="B34" s="605"/>
      <c r="C34" s="408"/>
      <c r="D34" s="496"/>
      <c r="E34" s="596"/>
      <c r="F34" s="596"/>
      <c r="G34" s="596"/>
      <c r="H34" s="596"/>
      <c r="I34" s="596"/>
      <c r="J34" s="596"/>
      <c r="K34" s="596"/>
      <c r="L34" s="596"/>
      <c r="M34" s="596"/>
      <c r="N34" s="596"/>
      <c r="O34" s="596"/>
      <c r="P34" s="596"/>
      <c r="Q34" s="596"/>
      <c r="R34" s="383"/>
      <c r="S34" s="591"/>
    </row>
    <row r="35" spans="2:21" ht="60" customHeight="1" x14ac:dyDescent="0.4">
      <c r="B35" s="1298" t="s">
        <v>47</v>
      </c>
      <c r="C35" s="589" t="s">
        <v>16</v>
      </c>
      <c r="D35" s="501"/>
      <c r="E35" s="590">
        <v>1858</v>
      </c>
      <c r="F35" s="590">
        <v>1638</v>
      </c>
      <c r="G35" s="590">
        <v>1434</v>
      </c>
      <c r="H35" s="590">
        <v>1860</v>
      </c>
      <c r="I35" s="590">
        <v>1641</v>
      </c>
      <c r="J35" s="590">
        <v>1180</v>
      </c>
      <c r="K35" s="590">
        <v>1242</v>
      </c>
      <c r="L35" s="590">
        <v>1273</v>
      </c>
      <c r="M35" s="590">
        <v>1954</v>
      </c>
      <c r="N35" s="590">
        <v>1417</v>
      </c>
      <c r="O35" s="590">
        <v>1203</v>
      </c>
      <c r="P35" s="590">
        <v>1029</v>
      </c>
      <c r="Q35" s="590">
        <f>SUM(E35:P35)</f>
        <v>17729</v>
      </c>
      <c r="R35" s="548"/>
      <c r="S35" s="591"/>
    </row>
    <row r="36" spans="2:21" ht="60" customHeight="1" thickBot="1" x14ac:dyDescent="0.45">
      <c r="B36" s="1299"/>
      <c r="C36" s="592" t="s">
        <v>17</v>
      </c>
      <c r="D36" s="502"/>
      <c r="E36" s="593">
        <v>1346</v>
      </c>
      <c r="F36" s="593">
        <v>1213</v>
      </c>
      <c r="G36" s="593">
        <v>1219</v>
      </c>
      <c r="H36" s="593">
        <v>1634</v>
      </c>
      <c r="I36" s="593">
        <v>1051</v>
      </c>
      <c r="J36" s="593">
        <v>1668</v>
      </c>
      <c r="K36" s="593">
        <v>1609</v>
      </c>
      <c r="L36" s="593">
        <v>1645</v>
      </c>
      <c r="M36" s="593">
        <v>2144</v>
      </c>
      <c r="N36" s="593">
        <v>1487</v>
      </c>
      <c r="O36" s="593">
        <v>1270</v>
      </c>
      <c r="P36" s="593">
        <v>1342</v>
      </c>
      <c r="Q36" s="593">
        <f>SUM(E36:P36)</f>
        <v>17628</v>
      </c>
      <c r="R36" s="549"/>
      <c r="S36" s="591"/>
    </row>
    <row r="37" spans="2:21" ht="33.75" customHeight="1" thickBot="1" x14ac:dyDescent="0.45">
      <c r="B37" s="594"/>
      <c r="C37" s="595"/>
      <c r="D37" s="383"/>
      <c r="E37" s="596"/>
      <c r="F37" s="596"/>
      <c r="G37" s="596"/>
      <c r="H37" s="596"/>
      <c r="I37" s="596"/>
      <c r="J37" s="596"/>
      <c r="K37" s="596"/>
      <c r="L37" s="596"/>
      <c r="M37" s="596"/>
      <c r="N37" s="596"/>
      <c r="O37" s="596"/>
      <c r="P37" s="596"/>
      <c r="Q37" s="596"/>
      <c r="R37" s="383"/>
      <c r="S37" s="591"/>
    </row>
    <row r="38" spans="2:21" ht="60" customHeight="1" x14ac:dyDescent="0.4">
      <c r="B38" s="1311" t="s">
        <v>24</v>
      </c>
      <c r="C38" s="589" t="s">
        <v>16</v>
      </c>
      <c r="D38" s="501"/>
      <c r="E38" s="590">
        <v>0</v>
      </c>
      <c r="F38" s="590">
        <v>0</v>
      </c>
      <c r="G38" s="590">
        <v>0</v>
      </c>
      <c r="H38" s="590">
        <v>0</v>
      </c>
      <c r="I38" s="590">
        <v>0</v>
      </c>
      <c r="J38" s="590">
        <v>0</v>
      </c>
      <c r="K38" s="590">
        <v>0</v>
      </c>
      <c r="L38" s="590">
        <v>0</v>
      </c>
      <c r="M38" s="590">
        <v>0</v>
      </c>
      <c r="N38" s="590">
        <v>0</v>
      </c>
      <c r="O38" s="590">
        <v>0</v>
      </c>
      <c r="P38" s="590">
        <v>1472</v>
      </c>
      <c r="Q38" s="590">
        <f>SUM(E38:P38)</f>
        <v>1472</v>
      </c>
      <c r="R38" s="383"/>
      <c r="S38" s="591"/>
    </row>
    <row r="39" spans="2:21" ht="60" customHeight="1" thickBot="1" x14ac:dyDescent="0.45">
      <c r="B39" s="1312"/>
      <c r="C39" s="592" t="s">
        <v>17</v>
      </c>
      <c r="D39" s="502"/>
      <c r="E39" s="593">
        <v>0</v>
      </c>
      <c r="F39" s="593">
        <v>0</v>
      </c>
      <c r="G39" s="593">
        <v>0</v>
      </c>
      <c r="H39" s="593">
        <v>0</v>
      </c>
      <c r="I39" s="593">
        <v>0</v>
      </c>
      <c r="J39" s="593">
        <v>0</v>
      </c>
      <c r="K39" s="593">
        <v>0</v>
      </c>
      <c r="L39" s="593">
        <v>0</v>
      </c>
      <c r="M39" s="593">
        <v>0</v>
      </c>
      <c r="N39" s="593">
        <v>0</v>
      </c>
      <c r="O39" s="593">
        <v>0</v>
      </c>
      <c r="P39" s="593">
        <v>1685</v>
      </c>
      <c r="Q39" s="593">
        <f>SUM(E39:P39)</f>
        <v>1685</v>
      </c>
      <c r="R39" s="383"/>
      <c r="S39" s="591"/>
    </row>
    <row r="40" spans="2:21" ht="42" customHeight="1" thickBot="1" x14ac:dyDescent="0.4">
      <c r="B40" s="403"/>
      <c r="C40" s="408"/>
      <c r="D40" s="505"/>
      <c r="E40" s="410"/>
      <c r="F40" s="410"/>
      <c r="G40" s="410"/>
      <c r="H40" s="410"/>
      <c r="I40" s="410"/>
      <c r="J40" s="410"/>
      <c r="K40" s="410"/>
      <c r="L40" s="410"/>
      <c r="M40" s="410"/>
      <c r="N40" s="410"/>
      <c r="O40" s="410"/>
      <c r="P40" s="410"/>
      <c r="Q40" s="410"/>
      <c r="R40" s="409"/>
      <c r="S40" s="591"/>
    </row>
    <row r="41" spans="2:21" ht="60" customHeight="1" x14ac:dyDescent="0.5">
      <c r="B41" s="1313" t="s">
        <v>21</v>
      </c>
      <c r="C41" s="599" t="s">
        <v>16</v>
      </c>
      <c r="D41" s="498"/>
      <c r="E41" s="606">
        <f>E32+E35+E38</f>
        <v>6513</v>
      </c>
      <c r="F41" s="606">
        <f t="shared" ref="F41:Q42" si="2">F32+F35+F38</f>
        <v>5615</v>
      </c>
      <c r="G41" s="606">
        <f t="shared" si="2"/>
        <v>5656</v>
      </c>
      <c r="H41" s="606">
        <f t="shared" si="2"/>
        <v>5901</v>
      </c>
      <c r="I41" s="606">
        <f t="shared" si="2"/>
        <v>4880</v>
      </c>
      <c r="J41" s="606">
        <f t="shared" si="2"/>
        <v>3344</v>
      </c>
      <c r="K41" s="606">
        <f t="shared" si="2"/>
        <v>4945</v>
      </c>
      <c r="L41" s="606">
        <f t="shared" si="2"/>
        <v>4216</v>
      </c>
      <c r="M41" s="606">
        <f t="shared" si="2"/>
        <v>3659</v>
      </c>
      <c r="N41" s="606">
        <f t="shared" si="2"/>
        <v>1417</v>
      </c>
      <c r="O41" s="606">
        <f t="shared" si="2"/>
        <v>1203</v>
      </c>
      <c r="P41" s="606">
        <f>P32+P35+P38</f>
        <v>2501</v>
      </c>
      <c r="Q41" s="606">
        <f t="shared" si="2"/>
        <v>49850</v>
      </c>
      <c r="R41" s="546"/>
      <c r="S41" s="591"/>
    </row>
    <row r="42" spans="2:21" ht="60" customHeight="1" thickBot="1" x14ac:dyDescent="0.55000000000000004">
      <c r="B42" s="1314"/>
      <c r="C42" s="600" t="s">
        <v>17</v>
      </c>
      <c r="D42" s="499"/>
      <c r="E42" s="607">
        <f>E33+E36+E39</f>
        <v>4783</v>
      </c>
      <c r="F42" s="607">
        <f t="shared" si="2"/>
        <v>3531</v>
      </c>
      <c r="G42" s="607">
        <f t="shared" si="2"/>
        <v>3539</v>
      </c>
      <c r="H42" s="607">
        <f t="shared" si="2"/>
        <v>4958</v>
      </c>
      <c r="I42" s="607">
        <f t="shared" si="2"/>
        <v>3250</v>
      </c>
      <c r="J42" s="607">
        <f t="shared" si="2"/>
        <v>4896</v>
      </c>
      <c r="K42" s="607">
        <f t="shared" si="2"/>
        <v>4318</v>
      </c>
      <c r="L42" s="607">
        <f t="shared" si="2"/>
        <v>4570</v>
      </c>
      <c r="M42" s="607">
        <f t="shared" si="2"/>
        <v>6086</v>
      </c>
      <c r="N42" s="607">
        <f t="shared" si="2"/>
        <v>4225</v>
      </c>
      <c r="O42" s="607">
        <f t="shared" si="2"/>
        <v>3059</v>
      </c>
      <c r="P42" s="607">
        <f>P33+P36+P39</f>
        <v>4079</v>
      </c>
      <c r="Q42" s="607">
        <f t="shared" si="2"/>
        <v>51294</v>
      </c>
      <c r="R42" s="547"/>
      <c r="S42" s="591"/>
    </row>
    <row r="43" spans="2:21" ht="42" customHeight="1" thickBot="1" x14ac:dyDescent="0.5">
      <c r="B43" s="609"/>
      <c r="C43" s="408"/>
      <c r="D43" s="506"/>
      <c r="E43" s="610"/>
      <c r="F43" s="610"/>
      <c r="G43" s="610"/>
      <c r="H43" s="610"/>
      <c r="I43" s="610"/>
      <c r="J43" s="610"/>
      <c r="K43" s="610"/>
      <c r="L43" s="610"/>
      <c r="M43" s="610"/>
      <c r="N43" s="610"/>
      <c r="O43" s="610"/>
      <c r="P43" s="610"/>
      <c r="Q43" s="610"/>
      <c r="R43" s="410"/>
      <c r="S43" s="591"/>
    </row>
    <row r="44" spans="2:21" ht="60" customHeight="1" x14ac:dyDescent="0.5">
      <c r="B44" s="1307" t="s">
        <v>245</v>
      </c>
      <c r="C44" s="599" t="s">
        <v>16</v>
      </c>
      <c r="D44" s="498"/>
      <c r="E44" s="606">
        <f t="shared" ref="E44:Q45" si="3">E16+E27+E41</f>
        <v>21377</v>
      </c>
      <c r="F44" s="606">
        <f t="shared" si="3"/>
        <v>17977</v>
      </c>
      <c r="G44" s="606">
        <f t="shared" si="3"/>
        <v>18834</v>
      </c>
      <c r="H44" s="606">
        <f t="shared" si="3"/>
        <v>22553</v>
      </c>
      <c r="I44" s="606">
        <f t="shared" si="3"/>
        <v>19521</v>
      </c>
      <c r="J44" s="606">
        <f t="shared" si="3"/>
        <v>13232</v>
      </c>
      <c r="K44" s="606">
        <f t="shared" si="3"/>
        <v>20683</v>
      </c>
      <c r="L44" s="606">
        <f t="shared" si="3"/>
        <v>17576</v>
      </c>
      <c r="M44" s="606">
        <f t="shared" si="3"/>
        <v>18365</v>
      </c>
      <c r="N44" s="606">
        <f t="shared" si="3"/>
        <v>14412</v>
      </c>
      <c r="O44" s="606">
        <f t="shared" si="3"/>
        <v>11885</v>
      </c>
      <c r="P44" s="606">
        <f t="shared" si="3"/>
        <v>12840</v>
      </c>
      <c r="Q44" s="606">
        <f t="shared" si="3"/>
        <v>209255</v>
      </c>
      <c r="R44" s="546"/>
      <c r="S44" s="611"/>
      <c r="U44" s="585"/>
    </row>
    <row r="45" spans="2:21" ht="60" customHeight="1" thickBot="1" x14ac:dyDescent="0.55000000000000004">
      <c r="B45" s="1308"/>
      <c r="C45" s="600" t="s">
        <v>17</v>
      </c>
      <c r="D45" s="499"/>
      <c r="E45" s="607">
        <f t="shared" si="3"/>
        <v>18875</v>
      </c>
      <c r="F45" s="607">
        <f t="shared" si="3"/>
        <v>15389</v>
      </c>
      <c r="G45" s="607">
        <f t="shared" si="3"/>
        <v>16957</v>
      </c>
      <c r="H45" s="607">
        <f t="shared" si="3"/>
        <v>21342</v>
      </c>
      <c r="I45" s="607">
        <f t="shared" si="3"/>
        <v>15334</v>
      </c>
      <c r="J45" s="607">
        <f t="shared" si="3"/>
        <v>16141</v>
      </c>
      <c r="K45" s="607">
        <f t="shared" si="3"/>
        <v>19353</v>
      </c>
      <c r="L45" s="607">
        <f t="shared" si="3"/>
        <v>17071</v>
      </c>
      <c r="M45" s="607">
        <f t="shared" si="3"/>
        <v>19897</v>
      </c>
      <c r="N45" s="607">
        <f t="shared" si="3"/>
        <v>17076</v>
      </c>
      <c r="O45" s="607">
        <f t="shared" si="3"/>
        <v>15428</v>
      </c>
      <c r="P45" s="607">
        <f t="shared" si="3"/>
        <v>14767</v>
      </c>
      <c r="Q45" s="607">
        <f t="shared" si="3"/>
        <v>207630</v>
      </c>
      <c r="R45" s="547"/>
      <c r="S45" s="611"/>
      <c r="U45" s="612"/>
    </row>
    <row r="46" spans="2:21" ht="47.25" customHeight="1" x14ac:dyDescent="0.35">
      <c r="C46" s="408"/>
      <c r="D46" s="507"/>
      <c r="E46" s="532"/>
      <c r="F46" s="532"/>
      <c r="G46" s="532"/>
      <c r="H46" s="532"/>
      <c r="I46" s="532"/>
      <c r="J46" s="532"/>
      <c r="K46" s="532"/>
      <c r="L46" s="532"/>
      <c r="M46" s="532"/>
      <c r="N46" s="532"/>
      <c r="O46" s="532"/>
      <c r="P46" s="532"/>
      <c r="Q46" s="532"/>
      <c r="R46" s="532"/>
      <c r="S46" s="591"/>
    </row>
    <row r="47" spans="2:21" ht="56.25" customHeight="1" thickBot="1" x14ac:dyDescent="0.4">
      <c r="C47" s="408"/>
      <c r="D47" s="507"/>
      <c r="E47" s="533"/>
      <c r="F47" s="533"/>
      <c r="G47" s="533"/>
      <c r="H47" s="533"/>
      <c r="I47" s="533"/>
      <c r="J47" s="533"/>
      <c r="K47" s="533"/>
      <c r="L47" s="533"/>
      <c r="M47" s="533"/>
      <c r="N47" s="533"/>
      <c r="O47" s="533"/>
      <c r="P47" s="533"/>
      <c r="Q47" s="533"/>
      <c r="R47" s="533"/>
      <c r="S47" s="591"/>
    </row>
    <row r="48" spans="2:21" ht="40.5" customHeight="1" thickBot="1" x14ac:dyDescent="0.65">
      <c r="B48" s="1293" t="s">
        <v>28</v>
      </c>
      <c r="C48" s="1294"/>
      <c r="D48" s="1294"/>
      <c r="E48" s="1294"/>
      <c r="F48" s="1294"/>
      <c r="G48" s="1294"/>
      <c r="H48" s="1294"/>
      <c r="I48" s="1294"/>
      <c r="J48" s="1294"/>
      <c r="K48" s="1294"/>
      <c r="L48" s="1294"/>
      <c r="M48" s="1294"/>
      <c r="N48" s="1294"/>
      <c r="O48" s="1294"/>
      <c r="P48" s="1294"/>
      <c r="Q48" s="1294"/>
      <c r="R48" s="1295"/>
      <c r="S48" s="591"/>
    </row>
    <row r="49" spans="2:23" ht="12" customHeight="1" thickBot="1" x14ac:dyDescent="0.4">
      <c r="B49" s="415"/>
      <c r="C49" s="613"/>
      <c r="D49" s="507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591"/>
    </row>
    <row r="50" spans="2:23" ht="50.1" customHeight="1" thickBot="1" x14ac:dyDescent="0.4">
      <c r="B50" s="416"/>
      <c r="C50" s="614"/>
      <c r="D50" s="492"/>
      <c r="E50" s="588" t="s">
        <v>231</v>
      </c>
      <c r="F50" s="588" t="s">
        <v>232</v>
      </c>
      <c r="G50" s="588" t="s">
        <v>233</v>
      </c>
      <c r="H50" s="588" t="s">
        <v>234</v>
      </c>
      <c r="I50" s="588" t="s">
        <v>235</v>
      </c>
      <c r="J50" s="588" t="s">
        <v>236</v>
      </c>
      <c r="K50" s="588" t="s">
        <v>237</v>
      </c>
      <c r="L50" s="588" t="s">
        <v>238</v>
      </c>
      <c r="M50" s="588" t="s">
        <v>239</v>
      </c>
      <c r="N50" s="588" t="s">
        <v>240</v>
      </c>
      <c r="O50" s="588" t="s">
        <v>241</v>
      </c>
      <c r="P50" s="588" t="s">
        <v>242</v>
      </c>
      <c r="Q50" s="588" t="s">
        <v>54</v>
      </c>
      <c r="R50" s="542"/>
      <c r="S50" s="591"/>
    </row>
    <row r="51" spans="2:23" ht="18.75" customHeight="1" thickBot="1" x14ac:dyDescent="0.4">
      <c r="B51" s="419"/>
      <c r="D51" s="508"/>
      <c r="E51" s="420"/>
      <c r="F51" s="420"/>
      <c r="G51" s="420"/>
      <c r="H51" s="420"/>
      <c r="I51" s="420"/>
      <c r="J51" s="420"/>
      <c r="K51" s="420"/>
      <c r="L51" s="420"/>
      <c r="M51" s="420"/>
      <c r="N51" s="420"/>
      <c r="O51" s="420"/>
      <c r="P51" s="420"/>
      <c r="Q51" s="420"/>
      <c r="R51" s="420"/>
      <c r="S51" s="591"/>
    </row>
    <row r="52" spans="2:23" ht="60" customHeight="1" x14ac:dyDescent="0.4">
      <c r="B52" s="1298" t="s">
        <v>0</v>
      </c>
      <c r="C52" s="589" t="s">
        <v>16</v>
      </c>
      <c r="D52" s="501"/>
      <c r="E52" s="590">
        <v>304</v>
      </c>
      <c r="F52" s="590">
        <v>182</v>
      </c>
      <c r="G52" s="590">
        <v>226</v>
      </c>
      <c r="H52" s="590">
        <v>228</v>
      </c>
      <c r="I52" s="590">
        <v>170</v>
      </c>
      <c r="J52" s="590">
        <v>112</v>
      </c>
      <c r="K52" s="590">
        <v>78</v>
      </c>
      <c r="L52" s="590">
        <v>118</v>
      </c>
      <c r="M52" s="590">
        <v>74</v>
      </c>
      <c r="N52" s="590">
        <v>82</v>
      </c>
      <c r="O52" s="590">
        <v>90</v>
      </c>
      <c r="P52" s="590">
        <v>88</v>
      </c>
      <c r="Q52" s="590">
        <f>SUM(E52:P52)</f>
        <v>1752</v>
      </c>
      <c r="R52" s="548"/>
      <c r="S52" s="591"/>
    </row>
    <row r="53" spans="2:23" ht="60" customHeight="1" thickBot="1" x14ac:dyDescent="0.45">
      <c r="B53" s="1299"/>
      <c r="C53" s="592" t="s">
        <v>17</v>
      </c>
      <c r="D53" s="502"/>
      <c r="E53" s="593">
        <v>213</v>
      </c>
      <c r="F53" s="593">
        <v>260</v>
      </c>
      <c r="G53" s="593">
        <v>179</v>
      </c>
      <c r="H53" s="593">
        <v>201</v>
      </c>
      <c r="I53" s="593">
        <v>193</v>
      </c>
      <c r="J53" s="593">
        <v>148</v>
      </c>
      <c r="K53" s="593">
        <v>112</v>
      </c>
      <c r="L53" s="593">
        <v>152</v>
      </c>
      <c r="M53" s="593">
        <v>67</v>
      </c>
      <c r="N53" s="593">
        <v>79</v>
      </c>
      <c r="O53" s="593">
        <v>92</v>
      </c>
      <c r="P53" s="593">
        <v>112</v>
      </c>
      <c r="Q53" s="593">
        <f>SUM(E53:P53)</f>
        <v>1808</v>
      </c>
      <c r="R53" s="549"/>
      <c r="S53" s="591"/>
    </row>
    <row r="54" spans="2:23" ht="60" customHeight="1" thickBot="1" x14ac:dyDescent="0.45">
      <c r="B54" s="605"/>
      <c r="C54" s="408"/>
      <c r="D54" s="496"/>
      <c r="E54" s="596"/>
      <c r="F54" s="596"/>
      <c r="G54" s="596"/>
      <c r="H54" s="596"/>
      <c r="I54" s="596"/>
      <c r="J54" s="596"/>
      <c r="K54" s="596"/>
      <c r="L54" s="596"/>
      <c r="M54" s="596"/>
      <c r="N54" s="596"/>
      <c r="O54" s="596"/>
      <c r="P54" s="596"/>
      <c r="Q54" s="596"/>
      <c r="R54" s="383"/>
      <c r="S54" s="591"/>
    </row>
    <row r="55" spans="2:23" ht="60" customHeight="1" x14ac:dyDescent="0.4">
      <c r="B55" s="1298" t="s">
        <v>1</v>
      </c>
      <c r="C55" s="589" t="s">
        <v>16</v>
      </c>
      <c r="D55" s="501"/>
      <c r="E55" s="590">
        <v>0</v>
      </c>
      <c r="F55" s="590">
        <v>0</v>
      </c>
      <c r="G55" s="590">
        <v>0</v>
      </c>
      <c r="H55" s="590">
        <v>0</v>
      </c>
      <c r="I55" s="590">
        <v>0</v>
      </c>
      <c r="J55" s="590">
        <v>0</v>
      </c>
      <c r="K55" s="590">
        <v>0</v>
      </c>
      <c r="L55" s="590">
        <v>0</v>
      </c>
      <c r="M55" s="590">
        <v>0</v>
      </c>
      <c r="N55" s="590">
        <v>0</v>
      </c>
      <c r="O55" s="590">
        <v>0</v>
      </c>
      <c r="P55" s="590">
        <v>0</v>
      </c>
      <c r="Q55" s="590">
        <f>SUM(E55:P55)</f>
        <v>0</v>
      </c>
      <c r="R55" s="548"/>
      <c r="S55" s="591"/>
    </row>
    <row r="56" spans="2:23" ht="60" customHeight="1" thickBot="1" x14ac:dyDescent="0.45">
      <c r="B56" s="1299"/>
      <c r="C56" s="592" t="s">
        <v>17</v>
      </c>
      <c r="D56" s="502"/>
      <c r="E56" s="593">
        <v>0</v>
      </c>
      <c r="F56" s="593">
        <v>0</v>
      </c>
      <c r="G56" s="593">
        <v>0</v>
      </c>
      <c r="H56" s="593">
        <v>0</v>
      </c>
      <c r="I56" s="593">
        <v>0</v>
      </c>
      <c r="J56" s="593">
        <v>0</v>
      </c>
      <c r="K56" s="593">
        <v>0</v>
      </c>
      <c r="L56" s="593">
        <v>0</v>
      </c>
      <c r="M56" s="593">
        <v>0</v>
      </c>
      <c r="N56" s="593">
        <v>0</v>
      </c>
      <c r="O56" s="593">
        <v>0</v>
      </c>
      <c r="P56" s="593">
        <v>0</v>
      </c>
      <c r="Q56" s="593">
        <f>SUM(E56:P56)</f>
        <v>0</v>
      </c>
      <c r="R56" s="549"/>
      <c r="S56" s="591"/>
    </row>
    <row r="57" spans="2:23" ht="60" customHeight="1" thickBot="1" x14ac:dyDescent="0.45">
      <c r="B57" s="605"/>
      <c r="C57" s="408"/>
      <c r="D57" s="500"/>
      <c r="E57" s="604"/>
      <c r="F57" s="604"/>
      <c r="G57" s="604"/>
      <c r="H57" s="604"/>
      <c r="I57" s="604"/>
      <c r="J57" s="604"/>
      <c r="K57" s="604"/>
      <c r="L57" s="604"/>
      <c r="M57" s="604"/>
      <c r="N57" s="604"/>
      <c r="O57" s="604"/>
      <c r="P57" s="604"/>
      <c r="Q57" s="604"/>
      <c r="R57" s="398"/>
      <c r="S57" s="591"/>
    </row>
    <row r="58" spans="2:23" ht="60" customHeight="1" x14ac:dyDescent="0.4">
      <c r="B58" s="1298" t="s">
        <v>3</v>
      </c>
      <c r="C58" s="589" t="s">
        <v>16</v>
      </c>
      <c r="D58" s="501"/>
      <c r="E58" s="590">
        <v>192</v>
      </c>
      <c r="F58" s="590">
        <v>116</v>
      </c>
      <c r="G58" s="590">
        <v>63</v>
      </c>
      <c r="H58" s="590">
        <v>85</v>
      </c>
      <c r="I58" s="590">
        <v>114</v>
      </c>
      <c r="J58" s="590">
        <v>110</v>
      </c>
      <c r="K58" s="590">
        <v>162</v>
      </c>
      <c r="L58" s="590">
        <v>96</v>
      </c>
      <c r="M58" s="590">
        <v>95</v>
      </c>
      <c r="N58" s="590">
        <v>124</v>
      </c>
      <c r="O58" s="590">
        <v>85</v>
      </c>
      <c r="P58" s="590">
        <v>60</v>
      </c>
      <c r="Q58" s="590">
        <f>SUM(E58:P58)</f>
        <v>1302</v>
      </c>
      <c r="R58" s="548"/>
      <c r="S58" s="591"/>
    </row>
    <row r="59" spans="2:23" ht="60" customHeight="1" thickBot="1" x14ac:dyDescent="0.45">
      <c r="B59" s="1299"/>
      <c r="C59" s="592" t="s">
        <v>17</v>
      </c>
      <c r="D59" s="502"/>
      <c r="E59" s="593">
        <v>110</v>
      </c>
      <c r="F59" s="593">
        <v>100</v>
      </c>
      <c r="G59" s="593">
        <v>75</v>
      </c>
      <c r="H59" s="593">
        <v>116</v>
      </c>
      <c r="I59" s="593">
        <v>102</v>
      </c>
      <c r="J59" s="593">
        <v>37</v>
      </c>
      <c r="K59" s="593">
        <v>174</v>
      </c>
      <c r="L59" s="593">
        <v>128</v>
      </c>
      <c r="M59" s="593">
        <v>113</v>
      </c>
      <c r="N59" s="593">
        <v>139</v>
      </c>
      <c r="O59" s="593">
        <v>84</v>
      </c>
      <c r="P59" s="593">
        <v>41</v>
      </c>
      <c r="Q59" s="593">
        <f>SUM(E59:P59)</f>
        <v>1219</v>
      </c>
      <c r="R59" s="549"/>
      <c r="S59" s="591"/>
    </row>
    <row r="60" spans="2:23" ht="60" customHeight="1" thickBot="1" x14ac:dyDescent="0.45">
      <c r="B60" s="605"/>
      <c r="C60" s="408"/>
      <c r="D60" s="504"/>
      <c r="E60" s="540"/>
      <c r="F60" s="540"/>
      <c r="G60" s="540"/>
      <c r="H60" s="540"/>
      <c r="I60" s="540"/>
      <c r="J60" s="540"/>
      <c r="K60" s="540"/>
      <c r="L60" s="540"/>
      <c r="M60" s="540"/>
      <c r="N60" s="540"/>
      <c r="O60" s="540"/>
      <c r="P60" s="540"/>
      <c r="Q60" s="540"/>
      <c r="R60" s="408"/>
      <c r="S60" s="591"/>
      <c r="W60" s="534"/>
    </row>
    <row r="61" spans="2:23" ht="60" customHeight="1" x14ac:dyDescent="0.4">
      <c r="B61" s="1298" t="s">
        <v>4</v>
      </c>
      <c r="C61" s="589" t="s">
        <v>16</v>
      </c>
      <c r="D61" s="501"/>
      <c r="E61" s="590">
        <v>360</v>
      </c>
      <c r="F61" s="590">
        <v>234</v>
      </c>
      <c r="G61" s="590">
        <v>372</v>
      </c>
      <c r="H61" s="590">
        <v>384</v>
      </c>
      <c r="I61" s="590">
        <v>265</v>
      </c>
      <c r="J61" s="590">
        <v>234</v>
      </c>
      <c r="K61" s="590">
        <v>264</v>
      </c>
      <c r="L61" s="590">
        <v>210</v>
      </c>
      <c r="M61" s="590">
        <v>179</v>
      </c>
      <c r="N61" s="590">
        <v>185</v>
      </c>
      <c r="O61" s="590">
        <v>180</v>
      </c>
      <c r="P61" s="590">
        <v>114</v>
      </c>
      <c r="Q61" s="590">
        <f>SUM(E61:P61)</f>
        <v>2981</v>
      </c>
      <c r="R61" s="548"/>
      <c r="S61" s="591"/>
      <c r="W61" s="534"/>
    </row>
    <row r="62" spans="2:23" ht="60" customHeight="1" thickBot="1" x14ac:dyDescent="0.45">
      <c r="B62" s="1299"/>
      <c r="C62" s="592" t="s">
        <v>17</v>
      </c>
      <c r="D62" s="502"/>
      <c r="E62" s="593">
        <v>261</v>
      </c>
      <c r="F62" s="593">
        <v>255</v>
      </c>
      <c r="G62" s="593">
        <v>285</v>
      </c>
      <c r="H62" s="593">
        <v>298</v>
      </c>
      <c r="I62" s="593">
        <v>276</v>
      </c>
      <c r="J62" s="593">
        <v>116</v>
      </c>
      <c r="K62" s="593">
        <v>251</v>
      </c>
      <c r="L62" s="593">
        <v>246</v>
      </c>
      <c r="M62" s="593">
        <v>245</v>
      </c>
      <c r="N62" s="593">
        <v>189</v>
      </c>
      <c r="O62" s="593">
        <v>192</v>
      </c>
      <c r="P62" s="593">
        <v>187</v>
      </c>
      <c r="Q62" s="593">
        <f>SUM(E62:P62)</f>
        <v>2801</v>
      </c>
      <c r="R62" s="549"/>
      <c r="S62" s="591"/>
      <c r="W62" s="534"/>
    </row>
    <row r="63" spans="2:23" ht="60" customHeight="1" thickBot="1" x14ac:dyDescent="0.4">
      <c r="B63" s="403"/>
      <c r="C63" s="408"/>
      <c r="D63" s="496"/>
      <c r="E63" s="383"/>
      <c r="F63" s="383"/>
      <c r="G63" s="383"/>
      <c r="H63" s="383"/>
      <c r="I63" s="383"/>
      <c r="J63" s="383"/>
      <c r="K63" s="383"/>
      <c r="L63" s="383"/>
      <c r="M63" s="383"/>
      <c r="N63" s="383"/>
      <c r="O63" s="383"/>
      <c r="P63" s="383"/>
      <c r="Q63" s="383"/>
      <c r="R63" s="383"/>
      <c r="S63" s="591"/>
      <c r="W63" s="534"/>
    </row>
    <row r="64" spans="2:23" ht="60" customHeight="1" x14ac:dyDescent="0.5">
      <c r="B64" s="1309" t="s">
        <v>6</v>
      </c>
      <c r="C64" s="599" t="s">
        <v>16</v>
      </c>
      <c r="D64" s="498"/>
      <c r="E64" s="606">
        <f t="shared" ref="E64:P65" si="4">E52+E55+E58+E61</f>
        <v>856</v>
      </c>
      <c r="F64" s="606">
        <f t="shared" si="4"/>
        <v>532</v>
      </c>
      <c r="G64" s="606">
        <f t="shared" si="4"/>
        <v>661</v>
      </c>
      <c r="H64" s="606">
        <f t="shared" si="4"/>
        <v>697</v>
      </c>
      <c r="I64" s="606">
        <f t="shared" si="4"/>
        <v>549</v>
      </c>
      <c r="J64" s="606">
        <f t="shared" si="4"/>
        <v>456</v>
      </c>
      <c r="K64" s="606">
        <f t="shared" si="4"/>
        <v>504</v>
      </c>
      <c r="L64" s="606">
        <f t="shared" si="4"/>
        <v>424</v>
      </c>
      <c r="M64" s="606">
        <f t="shared" si="4"/>
        <v>348</v>
      </c>
      <c r="N64" s="606">
        <f t="shared" si="4"/>
        <v>391</v>
      </c>
      <c r="O64" s="606">
        <f t="shared" si="4"/>
        <v>355</v>
      </c>
      <c r="P64" s="606">
        <f t="shared" si="4"/>
        <v>262</v>
      </c>
      <c r="Q64" s="606">
        <f>Q52+Q55+Q58+Q61</f>
        <v>6035</v>
      </c>
      <c r="R64" s="546"/>
      <c r="S64" s="611"/>
      <c r="W64" s="534"/>
    </row>
    <row r="65" spans="2:19" ht="60" customHeight="1" thickBot="1" x14ac:dyDescent="0.55000000000000004">
      <c r="B65" s="1310"/>
      <c r="C65" s="600" t="s">
        <v>17</v>
      </c>
      <c r="D65" s="499"/>
      <c r="E65" s="607">
        <f t="shared" si="4"/>
        <v>584</v>
      </c>
      <c r="F65" s="607">
        <f t="shared" si="4"/>
        <v>615</v>
      </c>
      <c r="G65" s="607">
        <f t="shared" si="4"/>
        <v>539</v>
      </c>
      <c r="H65" s="607">
        <f t="shared" si="4"/>
        <v>615</v>
      </c>
      <c r="I65" s="607">
        <f t="shared" si="4"/>
        <v>571</v>
      </c>
      <c r="J65" s="607">
        <f t="shared" si="4"/>
        <v>301</v>
      </c>
      <c r="K65" s="607">
        <f t="shared" si="4"/>
        <v>537</v>
      </c>
      <c r="L65" s="607">
        <f t="shared" si="4"/>
        <v>526</v>
      </c>
      <c r="M65" s="607">
        <f t="shared" si="4"/>
        <v>425</v>
      </c>
      <c r="N65" s="607">
        <f t="shared" si="4"/>
        <v>407</v>
      </c>
      <c r="O65" s="607">
        <f t="shared" si="4"/>
        <v>368</v>
      </c>
      <c r="P65" s="607">
        <f t="shared" si="4"/>
        <v>340</v>
      </c>
      <c r="Q65" s="607">
        <f>Q53+Q56+Q59+Q62</f>
        <v>5828</v>
      </c>
      <c r="R65" s="547"/>
      <c r="S65" s="611"/>
    </row>
    <row r="66" spans="2:19" ht="42" customHeight="1" thickBot="1" x14ac:dyDescent="0.4">
      <c r="C66" s="408"/>
      <c r="D66" s="507"/>
      <c r="E66" s="414"/>
      <c r="F66" s="414"/>
      <c r="G66" s="414"/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591"/>
    </row>
    <row r="67" spans="2:19" ht="42" customHeight="1" thickBot="1" x14ac:dyDescent="0.4">
      <c r="B67" s="1300" t="s">
        <v>29</v>
      </c>
      <c r="C67" s="1301"/>
      <c r="D67" s="1301"/>
      <c r="E67" s="1301"/>
      <c r="F67" s="1301"/>
      <c r="G67" s="1301"/>
      <c r="H67" s="1301"/>
      <c r="I67" s="1301"/>
      <c r="J67" s="1301"/>
      <c r="K67" s="1301"/>
      <c r="L67" s="1301"/>
      <c r="M67" s="1301"/>
      <c r="N67" s="1301"/>
      <c r="O67" s="1301"/>
      <c r="P67" s="1301"/>
      <c r="Q67" s="1301"/>
      <c r="R67" s="1302"/>
      <c r="S67" s="591"/>
    </row>
    <row r="68" spans="2:19" ht="42" customHeight="1" thickBot="1" x14ac:dyDescent="0.4">
      <c r="B68" s="361"/>
      <c r="D68" s="507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  <c r="S68" s="591"/>
    </row>
    <row r="69" spans="2:19" ht="60" customHeight="1" x14ac:dyDescent="0.4">
      <c r="B69" s="1298" t="s">
        <v>0</v>
      </c>
      <c r="C69" s="589" t="s">
        <v>16</v>
      </c>
      <c r="D69" s="501"/>
      <c r="E69" s="590">
        <v>52</v>
      </c>
      <c r="F69" s="590">
        <v>38</v>
      </c>
      <c r="G69" s="590">
        <v>30</v>
      </c>
      <c r="H69" s="590">
        <v>22</v>
      </c>
      <c r="I69" s="590">
        <v>60</v>
      </c>
      <c r="J69" s="590">
        <v>46</v>
      </c>
      <c r="K69" s="590">
        <v>40</v>
      </c>
      <c r="L69" s="590">
        <v>6</v>
      </c>
      <c r="M69" s="590">
        <v>32</v>
      </c>
      <c r="N69" s="590">
        <v>36</v>
      </c>
      <c r="O69" s="590">
        <v>42</v>
      </c>
      <c r="P69" s="590">
        <v>38</v>
      </c>
      <c r="Q69" s="590">
        <f>SUM(E69:P69)</f>
        <v>442</v>
      </c>
      <c r="R69" s="548"/>
      <c r="S69" s="591"/>
    </row>
    <row r="70" spans="2:19" ht="60" customHeight="1" thickBot="1" x14ac:dyDescent="0.45">
      <c r="B70" s="1299"/>
      <c r="C70" s="592" t="s">
        <v>17</v>
      </c>
      <c r="D70" s="502"/>
      <c r="E70" s="593">
        <v>47</v>
      </c>
      <c r="F70" s="593">
        <v>31</v>
      </c>
      <c r="G70" s="593">
        <v>25</v>
      </c>
      <c r="H70" s="593">
        <v>21</v>
      </c>
      <c r="I70" s="593">
        <v>50</v>
      </c>
      <c r="J70" s="593">
        <v>87</v>
      </c>
      <c r="K70" s="593">
        <v>31</v>
      </c>
      <c r="L70" s="593">
        <v>13</v>
      </c>
      <c r="M70" s="593">
        <v>40</v>
      </c>
      <c r="N70" s="593">
        <v>31</v>
      </c>
      <c r="O70" s="593">
        <v>38</v>
      </c>
      <c r="P70" s="593">
        <v>28</v>
      </c>
      <c r="Q70" s="593">
        <f>SUM(E70:P70)</f>
        <v>442</v>
      </c>
      <c r="R70" s="549"/>
      <c r="S70" s="591"/>
    </row>
    <row r="71" spans="2:19" ht="60" customHeight="1" thickBot="1" x14ac:dyDescent="0.45">
      <c r="B71" s="605"/>
      <c r="C71" s="408"/>
      <c r="D71" s="496"/>
      <c r="E71" s="596"/>
      <c r="F71" s="596"/>
      <c r="G71" s="596"/>
      <c r="H71" s="596"/>
      <c r="I71" s="596"/>
      <c r="J71" s="596"/>
      <c r="K71" s="596"/>
      <c r="L71" s="596"/>
      <c r="M71" s="596"/>
      <c r="N71" s="596"/>
      <c r="O71" s="596"/>
      <c r="P71" s="596"/>
      <c r="Q71" s="596"/>
      <c r="R71" s="383"/>
      <c r="S71" s="591"/>
    </row>
    <row r="72" spans="2:19" ht="60" customHeight="1" x14ac:dyDescent="0.4">
      <c r="B72" s="1298" t="s">
        <v>1</v>
      </c>
      <c r="C72" s="589" t="s">
        <v>16</v>
      </c>
      <c r="D72" s="501"/>
      <c r="E72" s="590">
        <v>0</v>
      </c>
      <c r="F72" s="590">
        <v>0</v>
      </c>
      <c r="G72" s="590">
        <v>0</v>
      </c>
      <c r="H72" s="590">
        <v>0</v>
      </c>
      <c r="I72" s="590">
        <v>0</v>
      </c>
      <c r="J72" s="590">
        <v>0</v>
      </c>
      <c r="K72" s="590">
        <v>0</v>
      </c>
      <c r="L72" s="590">
        <v>0</v>
      </c>
      <c r="M72" s="590">
        <v>0</v>
      </c>
      <c r="N72" s="590">
        <v>0</v>
      </c>
      <c r="O72" s="590">
        <v>0</v>
      </c>
      <c r="P72" s="590">
        <v>0</v>
      </c>
      <c r="Q72" s="590">
        <f>SUM(E72:P72)</f>
        <v>0</v>
      </c>
      <c r="R72" s="548"/>
      <c r="S72" s="591"/>
    </row>
    <row r="73" spans="2:19" ht="60" customHeight="1" thickBot="1" x14ac:dyDescent="0.45">
      <c r="B73" s="1299"/>
      <c r="C73" s="592" t="s">
        <v>17</v>
      </c>
      <c r="D73" s="502"/>
      <c r="E73" s="593">
        <v>0</v>
      </c>
      <c r="F73" s="593">
        <v>0</v>
      </c>
      <c r="G73" s="593">
        <v>0</v>
      </c>
      <c r="H73" s="593">
        <v>0</v>
      </c>
      <c r="I73" s="593">
        <v>0</v>
      </c>
      <c r="J73" s="593">
        <v>0</v>
      </c>
      <c r="K73" s="593">
        <v>0</v>
      </c>
      <c r="L73" s="593">
        <v>0</v>
      </c>
      <c r="M73" s="593">
        <v>0</v>
      </c>
      <c r="N73" s="593">
        <v>0</v>
      </c>
      <c r="O73" s="593">
        <v>0</v>
      </c>
      <c r="P73" s="593">
        <v>0</v>
      </c>
      <c r="Q73" s="593">
        <f>SUM(E73:P73)</f>
        <v>0</v>
      </c>
      <c r="R73" s="549"/>
      <c r="S73" s="591"/>
    </row>
    <row r="74" spans="2:19" ht="60" customHeight="1" thickBot="1" x14ac:dyDescent="0.45">
      <c r="B74" s="605"/>
      <c r="C74" s="408"/>
      <c r="D74" s="496"/>
      <c r="E74" s="596"/>
      <c r="F74" s="596"/>
      <c r="G74" s="596"/>
      <c r="H74" s="596"/>
      <c r="I74" s="596"/>
      <c r="J74" s="596"/>
      <c r="K74" s="596"/>
      <c r="L74" s="596"/>
      <c r="M74" s="596"/>
      <c r="N74" s="596"/>
      <c r="O74" s="596"/>
      <c r="P74" s="596"/>
      <c r="Q74" s="596"/>
      <c r="R74" s="383"/>
      <c r="S74" s="591"/>
    </row>
    <row r="75" spans="2:19" ht="60" customHeight="1" x14ac:dyDescent="0.4">
      <c r="B75" s="1298" t="s">
        <v>3</v>
      </c>
      <c r="C75" s="589" t="s">
        <v>16</v>
      </c>
      <c r="D75" s="501"/>
      <c r="E75" s="590">
        <v>20</v>
      </c>
      <c r="F75" s="590">
        <v>25</v>
      </c>
      <c r="G75" s="590">
        <v>20</v>
      </c>
      <c r="H75" s="590">
        <v>15</v>
      </c>
      <c r="I75" s="590">
        <v>15</v>
      </c>
      <c r="J75" s="590">
        <v>10</v>
      </c>
      <c r="K75" s="590">
        <v>21</v>
      </c>
      <c r="L75" s="590">
        <v>20</v>
      </c>
      <c r="M75" s="590">
        <v>15</v>
      </c>
      <c r="N75" s="590">
        <v>19</v>
      </c>
      <c r="O75" s="590">
        <v>40</v>
      </c>
      <c r="P75" s="590">
        <v>34</v>
      </c>
      <c r="Q75" s="590">
        <f>SUM(E75:P75)</f>
        <v>254</v>
      </c>
      <c r="R75" s="548"/>
      <c r="S75" s="591"/>
    </row>
    <row r="76" spans="2:19" ht="60" customHeight="1" thickBot="1" x14ac:dyDescent="0.45">
      <c r="B76" s="1299"/>
      <c r="C76" s="592" t="s">
        <v>17</v>
      </c>
      <c r="D76" s="502"/>
      <c r="E76" s="593">
        <v>24</v>
      </c>
      <c r="F76" s="593">
        <v>30</v>
      </c>
      <c r="G76" s="593">
        <v>20</v>
      </c>
      <c r="H76" s="593">
        <v>17</v>
      </c>
      <c r="I76" s="593">
        <v>13</v>
      </c>
      <c r="J76" s="593">
        <v>9</v>
      </c>
      <c r="K76" s="593">
        <v>33</v>
      </c>
      <c r="L76" s="593">
        <v>19</v>
      </c>
      <c r="M76" s="593">
        <v>21</v>
      </c>
      <c r="N76" s="593">
        <v>22</v>
      </c>
      <c r="O76" s="593">
        <v>35</v>
      </c>
      <c r="P76" s="593">
        <v>31</v>
      </c>
      <c r="Q76" s="593">
        <f>SUM(E76:P76)</f>
        <v>274</v>
      </c>
      <c r="R76" s="549"/>
      <c r="S76" s="591"/>
    </row>
    <row r="77" spans="2:19" ht="60" customHeight="1" thickBot="1" x14ac:dyDescent="0.45">
      <c r="B77" s="605"/>
      <c r="C77" s="408"/>
      <c r="D77" s="500"/>
      <c r="E77" s="604"/>
      <c r="F77" s="604"/>
      <c r="G77" s="604"/>
      <c r="H77" s="604"/>
      <c r="I77" s="604"/>
      <c r="J77" s="604"/>
      <c r="K77" s="604"/>
      <c r="L77" s="604"/>
      <c r="M77" s="604"/>
      <c r="N77" s="604"/>
      <c r="O77" s="604"/>
      <c r="P77" s="604"/>
      <c r="Q77" s="604"/>
      <c r="R77" s="398"/>
      <c r="S77" s="591"/>
    </row>
    <row r="78" spans="2:19" ht="60" customHeight="1" x14ac:dyDescent="0.4">
      <c r="B78" s="1298" t="s">
        <v>4</v>
      </c>
      <c r="C78" s="589" t="s">
        <v>16</v>
      </c>
      <c r="D78" s="501"/>
      <c r="E78" s="590">
        <v>36</v>
      </c>
      <c r="F78" s="590">
        <v>36</v>
      </c>
      <c r="G78" s="590">
        <v>24</v>
      </c>
      <c r="H78" s="590">
        <v>24</v>
      </c>
      <c r="I78" s="590">
        <v>24</v>
      </c>
      <c r="J78" s="590">
        <v>18</v>
      </c>
      <c r="K78" s="590">
        <v>0</v>
      </c>
      <c r="L78" s="590">
        <v>0</v>
      </c>
      <c r="M78" s="590">
        <v>0</v>
      </c>
      <c r="N78" s="590">
        <v>31</v>
      </c>
      <c r="O78" s="590">
        <v>12</v>
      </c>
      <c r="P78" s="590">
        <v>12</v>
      </c>
      <c r="Q78" s="590">
        <f>SUM(E78:P78)</f>
        <v>217</v>
      </c>
      <c r="R78" s="548"/>
      <c r="S78" s="591"/>
    </row>
    <row r="79" spans="2:19" ht="60" customHeight="1" thickBot="1" x14ac:dyDescent="0.45">
      <c r="B79" s="1299"/>
      <c r="C79" s="592" t="s">
        <v>17</v>
      </c>
      <c r="D79" s="502"/>
      <c r="E79" s="593">
        <v>39</v>
      </c>
      <c r="F79" s="593">
        <v>46</v>
      </c>
      <c r="G79" s="593">
        <v>5</v>
      </c>
      <c r="H79" s="593">
        <v>5</v>
      </c>
      <c r="I79" s="593">
        <v>4</v>
      </c>
      <c r="J79" s="593">
        <v>73</v>
      </c>
      <c r="K79" s="593">
        <v>1</v>
      </c>
      <c r="L79" s="593">
        <v>5</v>
      </c>
      <c r="M79" s="593">
        <v>6</v>
      </c>
      <c r="N79" s="593">
        <v>12</v>
      </c>
      <c r="O79" s="593">
        <v>10</v>
      </c>
      <c r="P79" s="593">
        <v>13</v>
      </c>
      <c r="Q79" s="593">
        <f>SUM(E79:P79)</f>
        <v>219</v>
      </c>
      <c r="R79" s="549"/>
      <c r="S79" s="591"/>
    </row>
    <row r="80" spans="2:19" ht="60" customHeight="1" thickBot="1" x14ac:dyDescent="0.4">
      <c r="B80" s="403"/>
      <c r="C80" s="408"/>
      <c r="D80" s="504"/>
      <c r="E80" s="408"/>
      <c r="F80" s="408"/>
      <c r="G80" s="408"/>
      <c r="H80" s="408"/>
      <c r="I80" s="408"/>
      <c r="J80" s="408"/>
      <c r="K80" s="408"/>
      <c r="L80" s="408"/>
      <c r="M80" s="408"/>
      <c r="N80" s="408"/>
      <c r="O80" s="408"/>
      <c r="P80" s="408"/>
      <c r="Q80" s="408"/>
      <c r="R80" s="408"/>
      <c r="S80" s="591"/>
    </row>
    <row r="81" spans="2:19" ht="60" customHeight="1" x14ac:dyDescent="0.5">
      <c r="B81" s="1309" t="s">
        <v>30</v>
      </c>
      <c r="C81" s="599" t="s">
        <v>16</v>
      </c>
      <c r="D81" s="498"/>
      <c r="E81" s="606">
        <f t="shared" ref="E81:P82" si="5">E69+E72+E75+E78</f>
        <v>108</v>
      </c>
      <c r="F81" s="606">
        <f t="shared" si="5"/>
        <v>99</v>
      </c>
      <c r="G81" s="606">
        <f t="shared" si="5"/>
        <v>74</v>
      </c>
      <c r="H81" s="606">
        <f t="shared" si="5"/>
        <v>61</v>
      </c>
      <c r="I81" s="606">
        <f t="shared" si="5"/>
        <v>99</v>
      </c>
      <c r="J81" s="606">
        <f t="shared" si="5"/>
        <v>74</v>
      </c>
      <c r="K81" s="606">
        <f t="shared" si="5"/>
        <v>61</v>
      </c>
      <c r="L81" s="606">
        <f t="shared" si="5"/>
        <v>26</v>
      </c>
      <c r="M81" s="606">
        <f t="shared" si="5"/>
        <v>47</v>
      </c>
      <c r="N81" s="606">
        <f t="shared" si="5"/>
        <v>86</v>
      </c>
      <c r="O81" s="606">
        <f t="shared" si="5"/>
        <v>94</v>
      </c>
      <c r="P81" s="606">
        <f t="shared" si="5"/>
        <v>84</v>
      </c>
      <c r="Q81" s="606">
        <f>Q69+Q72+Q75+Q78</f>
        <v>913</v>
      </c>
      <c r="R81" s="546"/>
      <c r="S81" s="611"/>
    </row>
    <row r="82" spans="2:19" ht="60" customHeight="1" thickBot="1" x14ac:dyDescent="0.55000000000000004">
      <c r="B82" s="1310"/>
      <c r="C82" s="600" t="s">
        <v>17</v>
      </c>
      <c r="D82" s="499"/>
      <c r="E82" s="607">
        <f t="shared" si="5"/>
        <v>110</v>
      </c>
      <c r="F82" s="607">
        <f t="shared" si="5"/>
        <v>107</v>
      </c>
      <c r="G82" s="607">
        <f t="shared" si="5"/>
        <v>50</v>
      </c>
      <c r="H82" s="607">
        <f t="shared" si="5"/>
        <v>43</v>
      </c>
      <c r="I82" s="607">
        <f t="shared" si="5"/>
        <v>67</v>
      </c>
      <c r="J82" s="607">
        <f t="shared" si="5"/>
        <v>169</v>
      </c>
      <c r="K82" s="607">
        <f t="shared" si="5"/>
        <v>65</v>
      </c>
      <c r="L82" s="607">
        <f t="shared" si="5"/>
        <v>37</v>
      </c>
      <c r="M82" s="607">
        <f t="shared" si="5"/>
        <v>67</v>
      </c>
      <c r="N82" s="607">
        <f t="shared" si="5"/>
        <v>65</v>
      </c>
      <c r="O82" s="607">
        <f t="shared" si="5"/>
        <v>83</v>
      </c>
      <c r="P82" s="607">
        <f t="shared" si="5"/>
        <v>72</v>
      </c>
      <c r="Q82" s="607">
        <f>Q70+Q73+Q76+Q79</f>
        <v>935</v>
      </c>
      <c r="R82" s="547"/>
      <c r="S82" s="611"/>
    </row>
    <row r="83" spans="2:19" ht="60" customHeight="1" thickBot="1" x14ac:dyDescent="0.55000000000000004">
      <c r="B83" s="615"/>
      <c r="C83" s="408"/>
      <c r="D83" s="506"/>
      <c r="E83" s="610"/>
      <c r="F83" s="610"/>
      <c r="G83" s="610"/>
      <c r="H83" s="610"/>
      <c r="I83" s="610"/>
      <c r="J83" s="610"/>
      <c r="K83" s="610"/>
      <c r="L83" s="610"/>
      <c r="M83" s="610"/>
      <c r="N83" s="610"/>
      <c r="O83" s="610"/>
      <c r="P83" s="610"/>
      <c r="Q83" s="610"/>
      <c r="R83" s="410"/>
      <c r="S83" s="591"/>
    </row>
    <row r="84" spans="2:19" ht="60" customHeight="1" x14ac:dyDescent="0.5">
      <c r="B84" s="1309" t="s">
        <v>31</v>
      </c>
      <c r="C84" s="599" t="s">
        <v>16</v>
      </c>
      <c r="D84" s="498"/>
      <c r="E84" s="606">
        <f t="shared" ref="E84:P85" si="6">E64+E81</f>
        <v>964</v>
      </c>
      <c r="F84" s="606">
        <f t="shared" si="6"/>
        <v>631</v>
      </c>
      <c r="G84" s="606">
        <f t="shared" si="6"/>
        <v>735</v>
      </c>
      <c r="H84" s="606">
        <f t="shared" si="6"/>
        <v>758</v>
      </c>
      <c r="I84" s="606">
        <f t="shared" si="6"/>
        <v>648</v>
      </c>
      <c r="J84" s="606">
        <f t="shared" si="6"/>
        <v>530</v>
      </c>
      <c r="K84" s="606">
        <f t="shared" si="6"/>
        <v>565</v>
      </c>
      <c r="L84" s="606">
        <f t="shared" si="6"/>
        <v>450</v>
      </c>
      <c r="M84" s="606">
        <f t="shared" si="6"/>
        <v>395</v>
      </c>
      <c r="N84" s="606">
        <f t="shared" si="6"/>
        <v>477</v>
      </c>
      <c r="O84" s="606">
        <f t="shared" si="6"/>
        <v>449</v>
      </c>
      <c r="P84" s="606">
        <f t="shared" si="6"/>
        <v>346</v>
      </c>
      <c r="Q84" s="606">
        <f>Q64+Q81</f>
        <v>6948</v>
      </c>
      <c r="R84" s="546"/>
      <c r="S84" s="591"/>
    </row>
    <row r="85" spans="2:19" ht="60" customHeight="1" thickBot="1" x14ac:dyDescent="0.55000000000000004">
      <c r="B85" s="1310"/>
      <c r="C85" s="600" t="s">
        <v>17</v>
      </c>
      <c r="D85" s="499"/>
      <c r="E85" s="607">
        <f t="shared" si="6"/>
        <v>694</v>
      </c>
      <c r="F85" s="607">
        <f t="shared" si="6"/>
        <v>722</v>
      </c>
      <c r="G85" s="607">
        <f t="shared" si="6"/>
        <v>589</v>
      </c>
      <c r="H85" s="607">
        <f t="shared" si="6"/>
        <v>658</v>
      </c>
      <c r="I85" s="607">
        <f t="shared" si="6"/>
        <v>638</v>
      </c>
      <c r="J85" s="607">
        <f t="shared" si="6"/>
        <v>470</v>
      </c>
      <c r="K85" s="607">
        <f t="shared" si="6"/>
        <v>602</v>
      </c>
      <c r="L85" s="607">
        <f t="shared" si="6"/>
        <v>563</v>
      </c>
      <c r="M85" s="607">
        <f t="shared" si="6"/>
        <v>492</v>
      </c>
      <c r="N85" s="607">
        <f t="shared" si="6"/>
        <v>472</v>
      </c>
      <c r="O85" s="607">
        <f t="shared" si="6"/>
        <v>451</v>
      </c>
      <c r="P85" s="607">
        <f t="shared" si="6"/>
        <v>412</v>
      </c>
      <c r="Q85" s="607">
        <f>Q65+Q82</f>
        <v>6763</v>
      </c>
      <c r="R85" s="547"/>
      <c r="S85" s="591"/>
    </row>
    <row r="86" spans="2:19" x14ac:dyDescent="0.35">
      <c r="D86" s="507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591"/>
    </row>
    <row r="87" spans="2:19" ht="24" thickBot="1" x14ac:dyDescent="0.4">
      <c r="D87" s="507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591"/>
    </row>
    <row r="88" spans="2:19" ht="42" customHeight="1" thickBot="1" x14ac:dyDescent="0.65">
      <c r="B88" s="1293" t="s">
        <v>32</v>
      </c>
      <c r="C88" s="1294"/>
      <c r="D88" s="1294"/>
      <c r="E88" s="1294"/>
      <c r="F88" s="1294"/>
      <c r="G88" s="1294"/>
      <c r="H88" s="1294"/>
      <c r="I88" s="1294"/>
      <c r="J88" s="1294"/>
      <c r="K88" s="1294"/>
      <c r="L88" s="1294"/>
      <c r="M88" s="1294"/>
      <c r="N88" s="1294"/>
      <c r="O88" s="1294"/>
      <c r="P88" s="1294"/>
      <c r="Q88" s="1294"/>
      <c r="R88" s="1295"/>
      <c r="S88" s="591"/>
    </row>
    <row r="89" spans="2:19" ht="12.75" customHeight="1" thickBot="1" x14ac:dyDescent="0.4">
      <c r="B89" s="395"/>
      <c r="C89" s="408"/>
      <c r="D89" s="507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  <c r="S89" s="591"/>
    </row>
    <row r="90" spans="2:19" ht="50.1" customHeight="1" thickBot="1" x14ac:dyDescent="0.45">
      <c r="B90" s="616"/>
      <c r="C90" s="617"/>
      <c r="D90" s="492"/>
      <c r="E90" s="588" t="s">
        <v>231</v>
      </c>
      <c r="F90" s="618" t="s">
        <v>232</v>
      </c>
      <c r="G90" s="588" t="s">
        <v>233</v>
      </c>
      <c r="H90" s="618" t="s">
        <v>234</v>
      </c>
      <c r="I90" s="588" t="s">
        <v>235</v>
      </c>
      <c r="J90" s="588" t="s">
        <v>236</v>
      </c>
      <c r="K90" s="588" t="s">
        <v>237</v>
      </c>
      <c r="L90" s="588" t="s">
        <v>238</v>
      </c>
      <c r="M90" s="588" t="s">
        <v>239</v>
      </c>
      <c r="N90" s="618" t="s">
        <v>240</v>
      </c>
      <c r="O90" s="618" t="s">
        <v>241</v>
      </c>
      <c r="P90" s="588" t="s">
        <v>242</v>
      </c>
      <c r="Q90" s="618" t="s">
        <v>54</v>
      </c>
      <c r="R90" s="542"/>
      <c r="S90" s="591"/>
    </row>
    <row r="91" spans="2:19" ht="30.75" customHeight="1" thickBot="1" x14ac:dyDescent="0.45">
      <c r="B91" s="619" t="s">
        <v>33</v>
      </c>
      <c r="D91" s="509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1"/>
      <c r="P91" s="421"/>
      <c r="Q91" s="421"/>
      <c r="R91" s="421"/>
      <c r="S91" s="591"/>
    </row>
    <row r="92" spans="2:19" ht="60" customHeight="1" x14ac:dyDescent="0.4">
      <c r="B92" s="1305" t="s">
        <v>208</v>
      </c>
      <c r="C92" s="589" t="s">
        <v>16</v>
      </c>
      <c r="D92" s="501"/>
      <c r="E92" s="590">
        <v>302</v>
      </c>
      <c r="F92" s="590">
        <v>182</v>
      </c>
      <c r="G92" s="590">
        <v>162</v>
      </c>
      <c r="H92" s="590">
        <v>225</v>
      </c>
      <c r="I92" s="590">
        <v>247</v>
      </c>
      <c r="J92" s="590">
        <v>167</v>
      </c>
      <c r="K92" s="590">
        <v>232</v>
      </c>
      <c r="L92" s="590">
        <v>330</v>
      </c>
      <c r="M92" s="590">
        <v>185</v>
      </c>
      <c r="N92" s="590">
        <v>223</v>
      </c>
      <c r="O92" s="590">
        <v>253</v>
      </c>
      <c r="P92" s="590">
        <v>105</v>
      </c>
      <c r="Q92" s="590">
        <f>SUM(E92:P92)</f>
        <v>2613</v>
      </c>
      <c r="R92" s="548"/>
      <c r="S92" s="591"/>
    </row>
    <row r="93" spans="2:19" ht="60" customHeight="1" thickBot="1" x14ac:dyDescent="0.45">
      <c r="B93" s="1306"/>
      <c r="C93" s="592" t="s">
        <v>17</v>
      </c>
      <c r="D93" s="502"/>
      <c r="E93" s="593">
        <v>220</v>
      </c>
      <c r="F93" s="593">
        <v>204</v>
      </c>
      <c r="G93" s="593">
        <v>182</v>
      </c>
      <c r="H93" s="593">
        <v>258</v>
      </c>
      <c r="I93" s="593">
        <v>236</v>
      </c>
      <c r="J93" s="593">
        <v>153</v>
      </c>
      <c r="K93" s="593">
        <v>258</v>
      </c>
      <c r="L93" s="593">
        <v>332</v>
      </c>
      <c r="M93" s="593">
        <v>166</v>
      </c>
      <c r="N93" s="593">
        <v>195</v>
      </c>
      <c r="O93" s="593">
        <v>212</v>
      </c>
      <c r="P93" s="593">
        <v>193</v>
      </c>
      <c r="Q93" s="593">
        <f>SUM(E93:P93)</f>
        <v>2609</v>
      </c>
      <c r="R93" s="549"/>
      <c r="S93" s="591"/>
    </row>
    <row r="94" spans="2:19" ht="24.95" customHeight="1" thickBot="1" x14ac:dyDescent="0.45">
      <c r="B94" s="620"/>
      <c r="C94" s="408"/>
      <c r="D94" s="500"/>
      <c r="E94" s="604"/>
      <c r="F94" s="604"/>
      <c r="G94" s="604"/>
      <c r="H94" s="604"/>
      <c r="I94" s="604"/>
      <c r="J94" s="604"/>
      <c r="K94" s="604"/>
      <c r="L94" s="604"/>
      <c r="M94" s="604"/>
      <c r="N94" s="604"/>
      <c r="O94" s="604"/>
      <c r="P94" s="604"/>
      <c r="Q94" s="604"/>
      <c r="R94" s="398"/>
      <c r="S94" s="591"/>
    </row>
    <row r="95" spans="2:19" ht="60" customHeight="1" x14ac:dyDescent="0.4">
      <c r="B95" s="1305" t="s">
        <v>209</v>
      </c>
      <c r="C95" s="589" t="s">
        <v>16</v>
      </c>
      <c r="D95" s="501"/>
      <c r="E95" s="590">
        <v>0</v>
      </c>
      <c r="F95" s="590">
        <v>0</v>
      </c>
      <c r="G95" s="590">
        <v>0</v>
      </c>
      <c r="H95" s="590">
        <v>0</v>
      </c>
      <c r="I95" s="590">
        <v>0</v>
      </c>
      <c r="J95" s="590">
        <v>0</v>
      </c>
      <c r="K95" s="590">
        <v>0</v>
      </c>
      <c r="L95" s="590">
        <v>0</v>
      </c>
      <c r="M95" s="590">
        <v>0</v>
      </c>
      <c r="N95" s="590">
        <v>0</v>
      </c>
      <c r="O95" s="590">
        <v>0</v>
      </c>
      <c r="P95" s="590">
        <v>0</v>
      </c>
      <c r="Q95" s="590">
        <f>SUM(E95:P95)</f>
        <v>0</v>
      </c>
      <c r="R95" s="548"/>
      <c r="S95" s="591"/>
    </row>
    <row r="96" spans="2:19" ht="60" customHeight="1" thickBot="1" x14ac:dyDescent="0.45">
      <c r="B96" s="1306"/>
      <c r="C96" s="592" t="s">
        <v>17</v>
      </c>
      <c r="D96" s="502"/>
      <c r="E96" s="593">
        <v>0</v>
      </c>
      <c r="F96" s="593">
        <v>0</v>
      </c>
      <c r="G96" s="593">
        <v>0</v>
      </c>
      <c r="H96" s="593">
        <v>0</v>
      </c>
      <c r="I96" s="593">
        <v>0</v>
      </c>
      <c r="J96" s="593">
        <v>0</v>
      </c>
      <c r="K96" s="593">
        <v>0</v>
      </c>
      <c r="L96" s="593">
        <v>0</v>
      </c>
      <c r="M96" s="593">
        <v>0</v>
      </c>
      <c r="N96" s="593">
        <v>0</v>
      </c>
      <c r="O96" s="593">
        <v>0</v>
      </c>
      <c r="P96" s="593">
        <v>0</v>
      </c>
      <c r="Q96" s="593">
        <f>SUM(E96:P96)</f>
        <v>0</v>
      </c>
      <c r="R96" s="549"/>
      <c r="S96" s="591"/>
    </row>
    <row r="97" spans="2:19" ht="60" customHeight="1" thickBot="1" x14ac:dyDescent="0.45">
      <c r="B97" s="621" t="s">
        <v>225</v>
      </c>
      <c r="C97" s="595"/>
      <c r="D97" s="383"/>
      <c r="E97" s="596"/>
      <c r="F97" s="596"/>
      <c r="G97" s="596"/>
      <c r="H97" s="596"/>
      <c r="I97" s="596"/>
      <c r="J97" s="596"/>
      <c r="K97" s="596"/>
      <c r="L97" s="596"/>
      <c r="M97" s="596"/>
      <c r="N97" s="596"/>
      <c r="O97" s="596"/>
      <c r="P97" s="596"/>
      <c r="Q97" s="596"/>
      <c r="R97" s="383"/>
      <c r="S97" s="591"/>
    </row>
    <row r="98" spans="2:19" ht="60" customHeight="1" x14ac:dyDescent="0.4">
      <c r="B98" s="1305" t="s">
        <v>210</v>
      </c>
      <c r="C98" s="589" t="s">
        <v>16</v>
      </c>
      <c r="D98" s="501"/>
      <c r="E98" s="590">
        <v>420</v>
      </c>
      <c r="F98" s="590">
        <v>539</v>
      </c>
      <c r="G98" s="590">
        <v>542</v>
      </c>
      <c r="H98" s="590">
        <v>538</v>
      </c>
      <c r="I98" s="590">
        <v>361</v>
      </c>
      <c r="J98" s="590">
        <v>241</v>
      </c>
      <c r="K98" s="590">
        <v>179</v>
      </c>
      <c r="L98" s="590">
        <v>300</v>
      </c>
      <c r="M98" s="590">
        <v>593</v>
      </c>
      <c r="N98" s="590">
        <v>415</v>
      </c>
      <c r="O98" s="590">
        <v>423</v>
      </c>
      <c r="P98" s="590">
        <v>361</v>
      </c>
      <c r="Q98" s="590">
        <f>SUM(E98:P98)</f>
        <v>4912</v>
      </c>
      <c r="R98" s="548"/>
      <c r="S98" s="591"/>
    </row>
    <row r="99" spans="2:19" ht="60" customHeight="1" thickBot="1" x14ac:dyDescent="0.45">
      <c r="B99" s="1306"/>
      <c r="C99" s="592" t="s">
        <v>17</v>
      </c>
      <c r="D99" s="502"/>
      <c r="E99" s="593">
        <v>372</v>
      </c>
      <c r="F99" s="593">
        <v>492</v>
      </c>
      <c r="G99" s="593">
        <v>429</v>
      </c>
      <c r="H99" s="593">
        <v>523</v>
      </c>
      <c r="I99" s="593">
        <v>300</v>
      </c>
      <c r="J99" s="593">
        <v>378</v>
      </c>
      <c r="K99" s="593">
        <v>492</v>
      </c>
      <c r="L99" s="593">
        <v>331</v>
      </c>
      <c r="M99" s="593">
        <v>362</v>
      </c>
      <c r="N99" s="593">
        <v>526</v>
      </c>
      <c r="O99" s="593">
        <v>388</v>
      </c>
      <c r="P99" s="593">
        <v>452</v>
      </c>
      <c r="Q99" s="593">
        <f>SUM(E99:P99)</f>
        <v>5045</v>
      </c>
      <c r="R99" s="549"/>
      <c r="S99" s="591"/>
    </row>
    <row r="100" spans="2:19" ht="24.95" customHeight="1" thickBot="1" x14ac:dyDescent="0.45">
      <c r="B100" s="381"/>
      <c r="C100" s="595"/>
      <c r="D100" s="496"/>
      <c r="E100" s="383"/>
      <c r="F100" s="383"/>
      <c r="G100" s="383"/>
      <c r="H100" s="383"/>
      <c r="I100" s="383"/>
      <c r="J100" s="383"/>
      <c r="K100" s="383"/>
      <c r="L100" s="383"/>
      <c r="M100" s="383"/>
      <c r="N100" s="383"/>
      <c r="O100" s="383"/>
      <c r="P100" s="383"/>
      <c r="Q100" s="383"/>
      <c r="R100" s="552"/>
      <c r="S100" s="591"/>
    </row>
    <row r="101" spans="2:19" ht="60" customHeight="1" x14ac:dyDescent="0.5">
      <c r="B101" s="1307" t="s">
        <v>246</v>
      </c>
      <c r="C101" s="599" t="s">
        <v>16</v>
      </c>
      <c r="D101" s="498"/>
      <c r="E101" s="606">
        <f t="shared" ref="E101:Q102" si="7">E92+E95+E98</f>
        <v>722</v>
      </c>
      <c r="F101" s="606">
        <f t="shared" si="7"/>
        <v>721</v>
      </c>
      <c r="G101" s="606">
        <f t="shared" si="7"/>
        <v>704</v>
      </c>
      <c r="H101" s="606">
        <f t="shared" si="7"/>
        <v>763</v>
      </c>
      <c r="I101" s="606">
        <f t="shared" si="7"/>
        <v>608</v>
      </c>
      <c r="J101" s="606">
        <f t="shared" si="7"/>
        <v>408</v>
      </c>
      <c r="K101" s="606">
        <f t="shared" si="7"/>
        <v>411</v>
      </c>
      <c r="L101" s="606">
        <f t="shared" si="7"/>
        <v>630</v>
      </c>
      <c r="M101" s="606">
        <f t="shared" si="7"/>
        <v>778</v>
      </c>
      <c r="N101" s="606">
        <f t="shared" si="7"/>
        <v>638</v>
      </c>
      <c r="O101" s="606">
        <f t="shared" si="7"/>
        <v>676</v>
      </c>
      <c r="P101" s="606">
        <f t="shared" si="7"/>
        <v>466</v>
      </c>
      <c r="Q101" s="606">
        <f t="shared" si="7"/>
        <v>7525</v>
      </c>
      <c r="R101" s="546"/>
      <c r="S101" s="611"/>
    </row>
    <row r="102" spans="2:19" ht="60" customHeight="1" thickBot="1" x14ac:dyDescent="0.55000000000000004">
      <c r="B102" s="1308"/>
      <c r="C102" s="600" t="s">
        <v>17</v>
      </c>
      <c r="D102" s="499"/>
      <c r="E102" s="607">
        <f t="shared" si="7"/>
        <v>592</v>
      </c>
      <c r="F102" s="607">
        <f t="shared" si="7"/>
        <v>696</v>
      </c>
      <c r="G102" s="607">
        <f t="shared" si="7"/>
        <v>611</v>
      </c>
      <c r="H102" s="607">
        <f t="shared" si="7"/>
        <v>781</v>
      </c>
      <c r="I102" s="607">
        <f t="shared" si="7"/>
        <v>536</v>
      </c>
      <c r="J102" s="607">
        <f t="shared" si="7"/>
        <v>531</v>
      </c>
      <c r="K102" s="607">
        <f t="shared" si="7"/>
        <v>750</v>
      </c>
      <c r="L102" s="607">
        <f t="shared" si="7"/>
        <v>663</v>
      </c>
      <c r="M102" s="607">
        <f t="shared" si="7"/>
        <v>528</v>
      </c>
      <c r="N102" s="607">
        <f t="shared" si="7"/>
        <v>721</v>
      </c>
      <c r="O102" s="607">
        <f t="shared" si="7"/>
        <v>600</v>
      </c>
      <c r="P102" s="607">
        <f t="shared" si="7"/>
        <v>645</v>
      </c>
      <c r="Q102" s="607">
        <f t="shared" si="7"/>
        <v>7654</v>
      </c>
      <c r="R102" s="547"/>
      <c r="S102" s="611"/>
    </row>
    <row r="103" spans="2:19" ht="24.95" customHeight="1" thickBot="1" x14ac:dyDescent="0.4">
      <c r="B103" s="428"/>
      <c r="C103" s="595"/>
      <c r="D103" s="496"/>
      <c r="E103" s="383"/>
      <c r="F103" s="383"/>
      <c r="G103" s="383"/>
      <c r="H103" s="383"/>
      <c r="I103" s="383"/>
      <c r="J103" s="383"/>
      <c r="K103" s="383"/>
      <c r="L103" s="383"/>
      <c r="M103" s="383"/>
      <c r="N103" s="383"/>
      <c r="O103" s="383"/>
      <c r="P103" s="383"/>
      <c r="Q103" s="383"/>
      <c r="R103" s="383"/>
      <c r="S103" s="591"/>
    </row>
    <row r="104" spans="2:19" ht="60" customHeight="1" thickBot="1" x14ac:dyDescent="0.55000000000000004">
      <c r="B104" s="622" t="s">
        <v>40</v>
      </c>
      <c r="C104" s="623"/>
      <c r="D104" s="500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  <c r="S104" s="591"/>
    </row>
    <row r="105" spans="2:19" ht="60" customHeight="1" x14ac:dyDescent="0.4">
      <c r="B105" s="1305" t="s">
        <v>37</v>
      </c>
      <c r="C105" s="589" t="s">
        <v>16</v>
      </c>
      <c r="D105" s="501"/>
      <c r="E105" s="590">
        <v>1936</v>
      </c>
      <c r="F105" s="590">
        <v>1655</v>
      </c>
      <c r="G105" s="590">
        <v>1231</v>
      </c>
      <c r="H105" s="590">
        <v>1564</v>
      </c>
      <c r="I105" s="590">
        <v>1364</v>
      </c>
      <c r="J105" s="590">
        <v>888</v>
      </c>
      <c r="K105" s="590">
        <v>2317</v>
      </c>
      <c r="L105" s="590">
        <v>1326</v>
      </c>
      <c r="M105" s="590">
        <v>1387</v>
      </c>
      <c r="N105" s="590">
        <v>1566</v>
      </c>
      <c r="O105" s="590">
        <v>1031</v>
      </c>
      <c r="P105" s="590">
        <v>1146</v>
      </c>
      <c r="Q105" s="590">
        <f>SUM(E105:P105)</f>
        <v>17411</v>
      </c>
      <c r="R105" s="548"/>
      <c r="S105" s="591"/>
    </row>
    <row r="106" spans="2:19" ht="60" customHeight="1" thickBot="1" x14ac:dyDescent="0.45">
      <c r="B106" s="1306"/>
      <c r="C106" s="592" t="s">
        <v>17</v>
      </c>
      <c r="D106" s="502"/>
      <c r="E106" s="593">
        <v>1195</v>
      </c>
      <c r="F106" s="593">
        <v>967</v>
      </c>
      <c r="G106" s="593">
        <v>1452</v>
      </c>
      <c r="H106" s="593">
        <v>2194</v>
      </c>
      <c r="I106" s="593">
        <v>1286</v>
      </c>
      <c r="J106" s="593">
        <v>1759</v>
      </c>
      <c r="K106" s="593">
        <v>1772</v>
      </c>
      <c r="L106" s="593">
        <v>1675</v>
      </c>
      <c r="M106" s="593">
        <v>2108</v>
      </c>
      <c r="N106" s="593">
        <v>1279</v>
      </c>
      <c r="O106" s="593">
        <v>1285</v>
      </c>
      <c r="P106" s="593">
        <v>1309</v>
      </c>
      <c r="Q106" s="593">
        <f>SUM(E106:P106)</f>
        <v>18281</v>
      </c>
      <c r="R106" s="549"/>
      <c r="S106" s="591"/>
    </row>
    <row r="107" spans="2:19" ht="24.95" customHeight="1" thickBot="1" x14ac:dyDescent="0.45">
      <c r="B107" s="605"/>
      <c r="C107" s="408"/>
      <c r="D107" s="496"/>
      <c r="E107" s="596"/>
      <c r="F107" s="596"/>
      <c r="G107" s="596"/>
      <c r="H107" s="596"/>
      <c r="I107" s="596"/>
      <c r="J107" s="596"/>
      <c r="K107" s="596"/>
      <c r="L107" s="596"/>
      <c r="M107" s="596"/>
      <c r="N107" s="596"/>
      <c r="O107" s="596"/>
      <c r="P107" s="596"/>
      <c r="Q107" s="596"/>
      <c r="R107" s="383"/>
      <c r="S107" s="591"/>
    </row>
    <row r="108" spans="2:19" ht="60" customHeight="1" x14ac:dyDescent="0.4">
      <c r="B108" s="1298" t="s">
        <v>38</v>
      </c>
      <c r="C108" s="589" t="s">
        <v>16</v>
      </c>
      <c r="D108" s="501"/>
      <c r="E108" s="590">
        <v>733</v>
      </c>
      <c r="F108" s="590">
        <v>650</v>
      </c>
      <c r="G108" s="590">
        <v>668</v>
      </c>
      <c r="H108" s="590">
        <v>579</v>
      </c>
      <c r="I108" s="590">
        <v>396</v>
      </c>
      <c r="J108" s="590">
        <v>716</v>
      </c>
      <c r="K108" s="590">
        <v>612</v>
      </c>
      <c r="L108" s="590">
        <v>385</v>
      </c>
      <c r="M108" s="590">
        <v>331</v>
      </c>
      <c r="N108" s="590">
        <v>297</v>
      </c>
      <c r="O108" s="590">
        <v>225</v>
      </c>
      <c r="P108" s="590">
        <v>457</v>
      </c>
      <c r="Q108" s="590">
        <f>SUM(E108:P108)</f>
        <v>6049</v>
      </c>
      <c r="R108" s="548"/>
      <c r="S108" s="591"/>
    </row>
    <row r="109" spans="2:19" ht="60" customHeight="1" thickBot="1" x14ac:dyDescent="0.45">
      <c r="B109" s="1299"/>
      <c r="C109" s="592" t="s">
        <v>17</v>
      </c>
      <c r="D109" s="502"/>
      <c r="E109" s="593">
        <v>682</v>
      </c>
      <c r="F109" s="593">
        <v>610</v>
      </c>
      <c r="G109" s="593">
        <v>325</v>
      </c>
      <c r="H109" s="593">
        <v>533</v>
      </c>
      <c r="I109" s="593">
        <v>286</v>
      </c>
      <c r="J109" s="593">
        <v>992</v>
      </c>
      <c r="K109" s="593">
        <v>638</v>
      </c>
      <c r="L109" s="593">
        <v>252</v>
      </c>
      <c r="M109" s="593">
        <v>250</v>
      </c>
      <c r="N109" s="593">
        <v>287</v>
      </c>
      <c r="O109" s="593">
        <v>468</v>
      </c>
      <c r="P109" s="593">
        <v>747</v>
      </c>
      <c r="Q109" s="593">
        <f>SUM(E109:P109)</f>
        <v>6070</v>
      </c>
      <c r="R109" s="549"/>
      <c r="S109" s="591"/>
    </row>
    <row r="110" spans="2:19" ht="24.95" customHeight="1" thickBot="1" x14ac:dyDescent="0.45">
      <c r="B110" s="594"/>
      <c r="C110" s="595"/>
      <c r="D110" s="383"/>
      <c r="E110" s="596"/>
      <c r="F110" s="596"/>
      <c r="G110" s="596"/>
      <c r="H110" s="596"/>
      <c r="I110" s="596"/>
      <c r="J110" s="596"/>
      <c r="K110" s="596"/>
      <c r="L110" s="596"/>
      <c r="M110" s="596"/>
      <c r="N110" s="596"/>
      <c r="O110" s="596"/>
      <c r="P110" s="596"/>
      <c r="Q110" s="596"/>
      <c r="R110" s="383"/>
      <c r="S110" s="591"/>
    </row>
    <row r="111" spans="2:19" ht="60" customHeight="1" x14ac:dyDescent="0.4">
      <c r="B111" s="1298" t="s">
        <v>227</v>
      </c>
      <c r="C111" s="589" t="s">
        <v>16</v>
      </c>
      <c r="D111" s="501"/>
      <c r="E111" s="590">
        <v>72</v>
      </c>
      <c r="F111" s="590">
        <v>0</v>
      </c>
      <c r="G111" s="590">
        <v>72</v>
      </c>
      <c r="H111" s="590">
        <v>0</v>
      </c>
      <c r="I111" s="590">
        <v>36</v>
      </c>
      <c r="J111" s="590">
        <v>27</v>
      </c>
      <c r="K111" s="590">
        <v>45</v>
      </c>
      <c r="L111" s="590">
        <v>91</v>
      </c>
      <c r="M111" s="590">
        <v>17</v>
      </c>
      <c r="N111" s="590">
        <v>48</v>
      </c>
      <c r="O111" s="590">
        <v>24</v>
      </c>
      <c r="P111" s="590">
        <v>36</v>
      </c>
      <c r="Q111" s="590">
        <f>SUM(E111:P111)</f>
        <v>468</v>
      </c>
      <c r="R111" s="383"/>
      <c r="S111" s="591"/>
    </row>
    <row r="112" spans="2:19" ht="60" customHeight="1" thickBot="1" x14ac:dyDescent="0.45">
      <c r="B112" s="1299"/>
      <c r="C112" s="592" t="s">
        <v>17</v>
      </c>
      <c r="D112" s="502"/>
      <c r="E112" s="593">
        <v>56</v>
      </c>
      <c r="F112" s="593">
        <v>74</v>
      </c>
      <c r="G112" s="593">
        <v>75</v>
      </c>
      <c r="H112" s="593">
        <v>84</v>
      </c>
      <c r="I112" s="593">
        <v>65</v>
      </c>
      <c r="J112" s="593">
        <v>22</v>
      </c>
      <c r="K112" s="593">
        <v>25</v>
      </c>
      <c r="L112" s="593">
        <v>51</v>
      </c>
      <c r="M112" s="593">
        <v>50</v>
      </c>
      <c r="N112" s="593">
        <v>33</v>
      </c>
      <c r="O112" s="593">
        <v>40</v>
      </c>
      <c r="P112" s="593">
        <v>36</v>
      </c>
      <c r="Q112" s="593">
        <f>SUM(E112:P112)</f>
        <v>611</v>
      </c>
      <c r="R112" s="383"/>
      <c r="S112" s="591"/>
    </row>
    <row r="113" spans="2:19" ht="24.95" customHeight="1" thickBot="1" x14ac:dyDescent="0.45">
      <c r="B113" s="594"/>
      <c r="C113" s="595"/>
      <c r="D113" s="383"/>
      <c r="E113" s="596"/>
      <c r="F113" s="596"/>
      <c r="G113" s="596"/>
      <c r="H113" s="596"/>
      <c r="I113" s="596"/>
      <c r="J113" s="596"/>
      <c r="K113" s="596"/>
      <c r="L113" s="596"/>
      <c r="M113" s="596"/>
      <c r="N113" s="596"/>
      <c r="O113" s="596"/>
      <c r="P113" s="596"/>
      <c r="Q113" s="596"/>
      <c r="R113" s="383"/>
      <c r="S113" s="624"/>
    </row>
    <row r="114" spans="2:19" ht="60" customHeight="1" x14ac:dyDescent="0.4">
      <c r="B114" s="1298" t="s">
        <v>247</v>
      </c>
      <c r="C114" s="589" t="s">
        <v>16</v>
      </c>
      <c r="D114" s="501"/>
      <c r="E114" s="590">
        <v>0</v>
      </c>
      <c r="F114" s="590">
        <v>0</v>
      </c>
      <c r="G114" s="590">
        <v>0</v>
      </c>
      <c r="H114" s="590">
        <v>0</v>
      </c>
      <c r="I114" s="590">
        <v>0</v>
      </c>
      <c r="J114" s="590">
        <v>0</v>
      </c>
      <c r="K114" s="590">
        <v>0</v>
      </c>
      <c r="L114" s="590">
        <v>405</v>
      </c>
      <c r="M114" s="590">
        <v>33</v>
      </c>
      <c r="N114" s="590">
        <v>7</v>
      </c>
      <c r="O114" s="590">
        <v>43</v>
      </c>
      <c r="P114" s="590">
        <v>37</v>
      </c>
      <c r="Q114" s="590">
        <f>SUM(E114:P114)</f>
        <v>525</v>
      </c>
      <c r="R114" s="383"/>
      <c r="S114" s="591"/>
    </row>
    <row r="115" spans="2:19" ht="60" customHeight="1" thickBot="1" x14ac:dyDescent="0.45">
      <c r="B115" s="1299"/>
      <c r="C115" s="592" t="s">
        <v>17</v>
      </c>
      <c r="D115" s="502"/>
      <c r="E115" s="593">
        <v>0</v>
      </c>
      <c r="F115" s="593">
        <v>0</v>
      </c>
      <c r="G115" s="593">
        <v>0</v>
      </c>
      <c r="H115" s="593">
        <v>0</v>
      </c>
      <c r="I115" s="593">
        <v>0</v>
      </c>
      <c r="J115" s="593">
        <v>0</v>
      </c>
      <c r="K115" s="593">
        <v>0</v>
      </c>
      <c r="L115" s="593">
        <v>187</v>
      </c>
      <c r="M115" s="593">
        <v>45</v>
      </c>
      <c r="N115" s="593">
        <v>41</v>
      </c>
      <c r="O115" s="593">
        <v>70</v>
      </c>
      <c r="P115" s="593">
        <v>57</v>
      </c>
      <c r="Q115" s="593">
        <f>SUM(E115:P115)</f>
        <v>400</v>
      </c>
      <c r="R115" s="383"/>
      <c r="S115" s="591"/>
    </row>
    <row r="116" spans="2:19" ht="24.95" customHeight="1" thickBot="1" x14ac:dyDescent="0.45">
      <c r="B116" s="403"/>
      <c r="C116" s="408"/>
      <c r="D116" s="510"/>
      <c r="E116" s="568"/>
      <c r="F116" s="568"/>
      <c r="G116" s="568"/>
      <c r="H116" s="568"/>
      <c r="I116" s="568"/>
      <c r="J116" s="568"/>
      <c r="K116" s="568"/>
      <c r="L116" s="568"/>
      <c r="M116" s="568"/>
      <c r="N116" s="568"/>
      <c r="O116" s="568"/>
      <c r="P116" s="568"/>
      <c r="Q116" s="568"/>
      <c r="R116" s="431"/>
      <c r="S116" s="591"/>
    </row>
    <row r="117" spans="2:19" ht="60" customHeight="1" x14ac:dyDescent="0.5">
      <c r="B117" s="1285" t="s">
        <v>248</v>
      </c>
      <c r="C117" s="625" t="s">
        <v>16</v>
      </c>
      <c r="D117" s="498"/>
      <c r="E117" s="606">
        <f>E105+E108+E111+E114</f>
        <v>2741</v>
      </c>
      <c r="F117" s="606">
        <f t="shared" ref="F117:Q118" si="8">F105+F108+F111+F114</f>
        <v>2305</v>
      </c>
      <c r="G117" s="606">
        <f t="shared" si="8"/>
        <v>1971</v>
      </c>
      <c r="H117" s="606">
        <f t="shared" si="8"/>
        <v>2143</v>
      </c>
      <c r="I117" s="606">
        <f t="shared" si="8"/>
        <v>1796</v>
      </c>
      <c r="J117" s="606">
        <f t="shared" si="8"/>
        <v>1631</v>
      </c>
      <c r="K117" s="606">
        <f t="shared" si="8"/>
        <v>2974</v>
      </c>
      <c r="L117" s="606">
        <f t="shared" si="8"/>
        <v>2207</v>
      </c>
      <c r="M117" s="606">
        <f t="shared" si="8"/>
        <v>1768</v>
      </c>
      <c r="N117" s="606">
        <f t="shared" si="8"/>
        <v>1918</v>
      </c>
      <c r="O117" s="606">
        <f t="shared" si="8"/>
        <v>1323</v>
      </c>
      <c r="P117" s="606">
        <f t="shared" si="8"/>
        <v>1676</v>
      </c>
      <c r="Q117" s="606">
        <f t="shared" si="8"/>
        <v>24453</v>
      </c>
      <c r="R117" s="546"/>
      <c r="S117" s="611"/>
    </row>
    <row r="118" spans="2:19" ht="60" customHeight="1" thickBot="1" x14ac:dyDescent="0.55000000000000004">
      <c r="B118" s="1286"/>
      <c r="C118" s="626" t="s">
        <v>17</v>
      </c>
      <c r="D118" s="499"/>
      <c r="E118" s="607">
        <f>E106+E109+E112+E115</f>
        <v>1933</v>
      </c>
      <c r="F118" s="607">
        <f t="shared" si="8"/>
        <v>1651</v>
      </c>
      <c r="G118" s="607">
        <f t="shared" si="8"/>
        <v>1852</v>
      </c>
      <c r="H118" s="607">
        <f t="shared" si="8"/>
        <v>2811</v>
      </c>
      <c r="I118" s="607">
        <f t="shared" si="8"/>
        <v>1637</v>
      </c>
      <c r="J118" s="607">
        <f t="shared" si="8"/>
        <v>2773</v>
      </c>
      <c r="K118" s="607">
        <f t="shared" si="8"/>
        <v>2435</v>
      </c>
      <c r="L118" s="607">
        <f t="shared" si="8"/>
        <v>2165</v>
      </c>
      <c r="M118" s="607">
        <f t="shared" si="8"/>
        <v>2453</v>
      </c>
      <c r="N118" s="607">
        <f t="shared" si="8"/>
        <v>1640</v>
      </c>
      <c r="O118" s="607">
        <f t="shared" si="8"/>
        <v>1863</v>
      </c>
      <c r="P118" s="607">
        <f t="shared" si="8"/>
        <v>2149</v>
      </c>
      <c r="Q118" s="607">
        <f t="shared" si="8"/>
        <v>25362</v>
      </c>
      <c r="R118" s="547"/>
      <c r="S118" s="611"/>
    </row>
    <row r="119" spans="2:19" ht="27" customHeight="1" x14ac:dyDescent="0.35">
      <c r="D119" s="507"/>
      <c r="E119" s="535"/>
      <c r="F119" s="535"/>
      <c r="G119" s="535"/>
      <c r="H119" s="535"/>
      <c r="I119" s="535"/>
      <c r="J119" s="535"/>
      <c r="K119" s="535"/>
      <c r="L119" s="535"/>
      <c r="M119" s="535"/>
      <c r="N119" s="535"/>
      <c r="O119" s="535"/>
      <c r="P119" s="535"/>
      <c r="Q119" s="535"/>
      <c r="R119" s="535"/>
      <c r="S119" s="591"/>
    </row>
    <row r="120" spans="2:19" ht="30" customHeight="1" thickBot="1" x14ac:dyDescent="0.4">
      <c r="D120" s="507"/>
      <c r="E120" s="536"/>
      <c r="F120" s="536"/>
      <c r="G120" s="536"/>
      <c r="H120" s="536"/>
      <c r="I120" s="536"/>
      <c r="J120" s="536"/>
      <c r="K120" s="536"/>
      <c r="L120" s="536"/>
      <c r="M120" s="536"/>
      <c r="N120" s="536"/>
      <c r="O120" s="536"/>
      <c r="P120" s="536"/>
      <c r="Q120" s="536"/>
      <c r="R120" s="536"/>
      <c r="S120" s="591"/>
    </row>
    <row r="121" spans="2:19" ht="50.1" customHeight="1" thickBot="1" x14ac:dyDescent="0.4">
      <c r="B121" s="1300" t="s">
        <v>41</v>
      </c>
      <c r="C121" s="1301"/>
      <c r="D121" s="1301"/>
      <c r="E121" s="1301"/>
      <c r="F121" s="1301"/>
      <c r="G121" s="1301"/>
      <c r="H121" s="1301"/>
      <c r="I121" s="1301"/>
      <c r="J121" s="1301"/>
      <c r="K121" s="1301"/>
      <c r="L121" s="1301"/>
      <c r="M121" s="1301"/>
      <c r="N121" s="1301"/>
      <c r="O121" s="1301"/>
      <c r="P121" s="1301"/>
      <c r="Q121" s="1301"/>
      <c r="R121" s="1302"/>
      <c r="S121" s="591"/>
    </row>
    <row r="122" spans="2:19" ht="15" customHeight="1" thickBot="1" x14ac:dyDescent="0.4">
      <c r="B122" s="395"/>
      <c r="C122" s="408"/>
      <c r="D122" s="507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4"/>
      <c r="P122" s="414"/>
      <c r="Q122" s="414"/>
      <c r="R122" s="414"/>
      <c r="S122" s="591"/>
    </row>
    <row r="123" spans="2:19" ht="60" customHeight="1" x14ac:dyDescent="0.4">
      <c r="B123" s="1303" t="s">
        <v>7</v>
      </c>
      <c r="C123" s="627" t="s">
        <v>16</v>
      </c>
      <c r="D123" s="501"/>
      <c r="E123" s="590">
        <v>1179</v>
      </c>
      <c r="F123" s="590">
        <v>1000</v>
      </c>
      <c r="G123" s="590">
        <v>1375</v>
      </c>
      <c r="H123" s="590">
        <v>2550</v>
      </c>
      <c r="I123" s="590">
        <v>1300</v>
      </c>
      <c r="J123" s="590">
        <v>885</v>
      </c>
      <c r="K123" s="590">
        <v>1013</v>
      </c>
      <c r="L123" s="590">
        <v>1734</v>
      </c>
      <c r="M123" s="590">
        <v>2220</v>
      </c>
      <c r="N123" s="590">
        <v>2276</v>
      </c>
      <c r="O123" s="590">
        <v>1193</v>
      </c>
      <c r="P123" s="590">
        <v>730</v>
      </c>
      <c r="Q123" s="590">
        <f>SUM(E123:P123)</f>
        <v>17455</v>
      </c>
      <c r="R123" s="548"/>
      <c r="S123" s="591"/>
    </row>
    <row r="124" spans="2:19" ht="60" customHeight="1" thickBot="1" x14ac:dyDescent="0.45">
      <c r="B124" s="1304"/>
      <c r="C124" s="628" t="s">
        <v>17</v>
      </c>
      <c r="D124" s="502"/>
      <c r="E124" s="593">
        <v>814</v>
      </c>
      <c r="F124" s="593">
        <v>1051</v>
      </c>
      <c r="G124" s="593">
        <v>1737</v>
      </c>
      <c r="H124" s="593">
        <v>2516</v>
      </c>
      <c r="I124" s="593">
        <v>1750</v>
      </c>
      <c r="J124" s="593">
        <v>287</v>
      </c>
      <c r="K124" s="593">
        <v>1492</v>
      </c>
      <c r="L124" s="593">
        <v>1596</v>
      </c>
      <c r="M124" s="593">
        <v>2628</v>
      </c>
      <c r="N124" s="593">
        <v>2001</v>
      </c>
      <c r="O124" s="593">
        <v>1250</v>
      </c>
      <c r="P124" s="593">
        <v>871</v>
      </c>
      <c r="Q124" s="593">
        <f>SUM(E124:P124)</f>
        <v>17993</v>
      </c>
      <c r="R124" s="549"/>
      <c r="S124" s="591"/>
    </row>
    <row r="125" spans="2:19" ht="24.95" customHeight="1" thickBot="1" x14ac:dyDescent="0.45">
      <c r="B125" s="605"/>
      <c r="C125" s="408"/>
      <c r="D125" s="510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29"/>
      <c r="P125" s="629"/>
      <c r="Q125" s="629"/>
      <c r="R125" s="431"/>
      <c r="S125" s="591"/>
    </row>
    <row r="126" spans="2:19" ht="60" customHeight="1" x14ac:dyDescent="0.4">
      <c r="B126" s="1291" t="s">
        <v>8</v>
      </c>
      <c r="C126" s="627" t="s">
        <v>16</v>
      </c>
      <c r="D126" s="501"/>
      <c r="E126" s="590">
        <v>3279</v>
      </c>
      <c r="F126" s="590">
        <v>3326</v>
      </c>
      <c r="G126" s="590">
        <v>3665</v>
      </c>
      <c r="H126" s="590">
        <v>3829</v>
      </c>
      <c r="I126" s="590">
        <v>2638</v>
      </c>
      <c r="J126" s="590">
        <v>825</v>
      </c>
      <c r="K126" s="590">
        <v>636</v>
      </c>
      <c r="L126" s="590">
        <v>2466</v>
      </c>
      <c r="M126" s="590">
        <v>3333</v>
      </c>
      <c r="N126" s="590">
        <v>3367</v>
      </c>
      <c r="O126" s="590">
        <v>2006</v>
      </c>
      <c r="P126" s="590">
        <v>2812</v>
      </c>
      <c r="Q126" s="590">
        <f>SUM(E126:P126)</f>
        <v>32182</v>
      </c>
      <c r="R126" s="548"/>
      <c r="S126" s="591"/>
    </row>
    <row r="127" spans="2:19" ht="60" customHeight="1" thickBot="1" x14ac:dyDescent="0.45">
      <c r="B127" s="1292"/>
      <c r="C127" s="628" t="s">
        <v>17</v>
      </c>
      <c r="D127" s="502"/>
      <c r="E127" s="593">
        <v>3006</v>
      </c>
      <c r="F127" s="593">
        <v>2980</v>
      </c>
      <c r="G127" s="593">
        <v>4028</v>
      </c>
      <c r="H127" s="593">
        <v>3816</v>
      </c>
      <c r="I127" s="593">
        <v>1915</v>
      </c>
      <c r="J127" s="593">
        <v>365</v>
      </c>
      <c r="K127" s="593">
        <v>1950</v>
      </c>
      <c r="L127" s="593">
        <v>2412</v>
      </c>
      <c r="M127" s="593">
        <v>3078</v>
      </c>
      <c r="N127" s="593">
        <v>3400</v>
      </c>
      <c r="O127" s="593">
        <v>2321</v>
      </c>
      <c r="P127" s="593">
        <v>2747</v>
      </c>
      <c r="Q127" s="593">
        <f>SUM(E127:P127)</f>
        <v>32018</v>
      </c>
      <c r="R127" s="549"/>
      <c r="S127" s="591"/>
    </row>
    <row r="128" spans="2:19" ht="24.95" customHeight="1" thickBot="1" x14ac:dyDescent="0.45">
      <c r="B128" s="630"/>
      <c r="C128" s="595"/>
      <c r="D128" s="496"/>
      <c r="E128" s="596"/>
      <c r="F128" s="596"/>
      <c r="G128" s="596"/>
      <c r="H128" s="596"/>
      <c r="I128" s="596"/>
      <c r="J128" s="596"/>
      <c r="K128" s="596"/>
      <c r="L128" s="596"/>
      <c r="M128" s="596"/>
      <c r="N128" s="596"/>
      <c r="O128" s="596"/>
      <c r="P128" s="596"/>
      <c r="Q128" s="596"/>
      <c r="R128" s="383"/>
      <c r="S128" s="591"/>
    </row>
    <row r="129" spans="2:19" ht="60" customHeight="1" x14ac:dyDescent="0.4">
      <c r="B129" s="1291" t="s">
        <v>160</v>
      </c>
      <c r="C129" s="627" t="s">
        <v>16</v>
      </c>
      <c r="D129" s="501"/>
      <c r="E129" s="590">
        <v>100</v>
      </c>
      <c r="F129" s="590">
        <v>15</v>
      </c>
      <c r="G129" s="590">
        <v>0</v>
      </c>
      <c r="H129" s="590">
        <v>3</v>
      </c>
      <c r="I129" s="590">
        <v>0</v>
      </c>
      <c r="J129" s="590">
        <v>0</v>
      </c>
      <c r="K129" s="590">
        <v>26</v>
      </c>
      <c r="L129" s="590">
        <v>35</v>
      </c>
      <c r="M129" s="590">
        <v>25</v>
      </c>
      <c r="N129" s="590">
        <v>30</v>
      </c>
      <c r="O129" s="590">
        <v>15</v>
      </c>
      <c r="P129" s="590">
        <v>16</v>
      </c>
      <c r="Q129" s="590">
        <f>SUM(E129:P129)</f>
        <v>265</v>
      </c>
      <c r="R129" s="548"/>
      <c r="S129" s="591"/>
    </row>
    <row r="130" spans="2:19" ht="60" customHeight="1" thickBot="1" x14ac:dyDescent="0.45">
      <c r="B130" s="1292"/>
      <c r="C130" s="628" t="s">
        <v>17</v>
      </c>
      <c r="D130" s="502"/>
      <c r="E130" s="593">
        <v>52</v>
      </c>
      <c r="F130" s="593">
        <v>10</v>
      </c>
      <c r="G130" s="593">
        <v>53</v>
      </c>
      <c r="H130" s="593">
        <v>16</v>
      </c>
      <c r="I130" s="593">
        <v>85</v>
      </c>
      <c r="J130" s="593">
        <v>2</v>
      </c>
      <c r="K130" s="593">
        <v>44</v>
      </c>
      <c r="L130" s="593">
        <v>36</v>
      </c>
      <c r="M130" s="593">
        <v>23</v>
      </c>
      <c r="N130" s="593">
        <v>29</v>
      </c>
      <c r="O130" s="593">
        <v>28</v>
      </c>
      <c r="P130" s="593">
        <v>16</v>
      </c>
      <c r="Q130" s="593">
        <f>SUM(E130:P130)</f>
        <v>394</v>
      </c>
      <c r="R130" s="549"/>
      <c r="S130" s="591"/>
    </row>
    <row r="131" spans="2:19" ht="24.95" customHeight="1" thickBot="1" x14ac:dyDescent="0.4">
      <c r="B131" s="403"/>
      <c r="C131" s="408"/>
      <c r="D131" s="511"/>
      <c r="E131" s="435"/>
      <c r="F131" s="435"/>
      <c r="G131" s="435"/>
      <c r="H131" s="435"/>
      <c r="I131" s="435"/>
      <c r="J131" s="435"/>
      <c r="K131" s="435"/>
      <c r="L131" s="435"/>
      <c r="M131" s="435"/>
      <c r="N131" s="435"/>
      <c r="O131" s="435"/>
      <c r="P131" s="435"/>
      <c r="Q131" s="435"/>
      <c r="R131" s="435"/>
      <c r="S131" s="591"/>
    </row>
    <row r="132" spans="2:19" ht="60" customHeight="1" x14ac:dyDescent="0.5">
      <c r="B132" s="1285" t="s">
        <v>42</v>
      </c>
      <c r="C132" s="625" t="s">
        <v>16</v>
      </c>
      <c r="D132" s="498"/>
      <c r="E132" s="606">
        <f t="shared" ref="E132:P133" si="9">E123+E126+E129</f>
        <v>4558</v>
      </c>
      <c r="F132" s="606">
        <f t="shared" si="9"/>
        <v>4341</v>
      </c>
      <c r="G132" s="606">
        <f t="shared" si="9"/>
        <v>5040</v>
      </c>
      <c r="H132" s="606">
        <f t="shared" si="9"/>
        <v>6382</v>
      </c>
      <c r="I132" s="606">
        <f t="shared" si="9"/>
        <v>3938</v>
      </c>
      <c r="J132" s="606">
        <f t="shared" si="9"/>
        <v>1710</v>
      </c>
      <c r="K132" s="606">
        <f t="shared" si="9"/>
        <v>1675</v>
      </c>
      <c r="L132" s="606">
        <f t="shared" si="9"/>
        <v>4235</v>
      </c>
      <c r="M132" s="606">
        <f t="shared" si="9"/>
        <v>5578</v>
      </c>
      <c r="N132" s="606">
        <f t="shared" si="9"/>
        <v>5673</v>
      </c>
      <c r="O132" s="606">
        <f t="shared" si="9"/>
        <v>3214</v>
      </c>
      <c r="P132" s="606">
        <f t="shared" si="9"/>
        <v>3558</v>
      </c>
      <c r="Q132" s="606">
        <f>Q123+Q126+Q129</f>
        <v>49902</v>
      </c>
      <c r="R132" s="546"/>
      <c r="S132" s="611"/>
    </row>
    <row r="133" spans="2:19" ht="60" customHeight="1" thickBot="1" x14ac:dyDescent="0.55000000000000004">
      <c r="B133" s="1286"/>
      <c r="C133" s="626" t="s">
        <v>17</v>
      </c>
      <c r="D133" s="499"/>
      <c r="E133" s="607">
        <f t="shared" si="9"/>
        <v>3872</v>
      </c>
      <c r="F133" s="607">
        <f t="shared" si="9"/>
        <v>4041</v>
      </c>
      <c r="G133" s="607">
        <f t="shared" si="9"/>
        <v>5818</v>
      </c>
      <c r="H133" s="607">
        <f t="shared" si="9"/>
        <v>6348</v>
      </c>
      <c r="I133" s="607">
        <f t="shared" si="9"/>
        <v>3750</v>
      </c>
      <c r="J133" s="607">
        <f t="shared" si="9"/>
        <v>654</v>
      </c>
      <c r="K133" s="607">
        <f t="shared" si="9"/>
        <v>3486</v>
      </c>
      <c r="L133" s="607">
        <f t="shared" si="9"/>
        <v>4044</v>
      </c>
      <c r="M133" s="607">
        <f t="shared" si="9"/>
        <v>5729</v>
      </c>
      <c r="N133" s="607">
        <f t="shared" si="9"/>
        <v>5430</v>
      </c>
      <c r="O133" s="607">
        <f t="shared" si="9"/>
        <v>3599</v>
      </c>
      <c r="P133" s="607">
        <f t="shared" si="9"/>
        <v>3634</v>
      </c>
      <c r="Q133" s="607">
        <f>Q124+Q127+Q130</f>
        <v>50405</v>
      </c>
      <c r="R133" s="547"/>
      <c r="S133" s="611"/>
    </row>
    <row r="134" spans="2:19" ht="45" customHeight="1" x14ac:dyDescent="0.4">
      <c r="D134" s="507"/>
      <c r="E134" s="569"/>
      <c r="F134" s="570"/>
      <c r="G134" s="570"/>
      <c r="H134" s="570"/>
      <c r="I134" s="570"/>
      <c r="J134" s="570"/>
      <c r="K134" s="570"/>
      <c r="L134" s="570"/>
      <c r="M134" s="570"/>
      <c r="N134" s="570"/>
      <c r="O134" s="570"/>
      <c r="P134" s="570"/>
      <c r="Q134" s="570"/>
      <c r="R134" s="414"/>
      <c r="S134" s="591"/>
    </row>
    <row r="135" spans="2:19" ht="34.5" customHeight="1" thickBot="1" x14ac:dyDescent="0.4">
      <c r="D135" s="507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4"/>
      <c r="P135" s="414"/>
      <c r="Q135" s="414"/>
      <c r="R135" s="414"/>
      <c r="S135" s="591"/>
    </row>
    <row r="136" spans="2:19" ht="44.25" customHeight="1" thickBot="1" x14ac:dyDescent="0.65">
      <c r="B136" s="1293" t="s">
        <v>52</v>
      </c>
      <c r="C136" s="1294"/>
      <c r="D136" s="1294"/>
      <c r="E136" s="1294"/>
      <c r="F136" s="1294"/>
      <c r="G136" s="1294"/>
      <c r="H136" s="1294"/>
      <c r="I136" s="1294"/>
      <c r="J136" s="1294"/>
      <c r="K136" s="1294"/>
      <c r="L136" s="1294"/>
      <c r="M136" s="1294"/>
      <c r="N136" s="1294"/>
      <c r="O136" s="1294"/>
      <c r="P136" s="1294"/>
      <c r="Q136" s="1294"/>
      <c r="R136" s="1295"/>
      <c r="S136" s="591"/>
    </row>
    <row r="137" spans="2:19" ht="13.5" customHeight="1" thickBot="1" x14ac:dyDescent="0.4">
      <c r="B137" s="415"/>
      <c r="C137" s="613"/>
      <c r="D137" s="507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4"/>
      <c r="P137" s="414"/>
      <c r="Q137" s="414"/>
      <c r="R137" s="414"/>
      <c r="S137" s="591"/>
    </row>
    <row r="138" spans="2:19" ht="50.1" customHeight="1" thickBot="1" x14ac:dyDescent="0.4">
      <c r="B138" s="436"/>
      <c r="C138" s="631"/>
      <c r="D138" s="492"/>
      <c r="E138" s="588" t="s">
        <v>231</v>
      </c>
      <c r="F138" s="588" t="s">
        <v>232</v>
      </c>
      <c r="G138" s="588" t="s">
        <v>233</v>
      </c>
      <c r="H138" s="588" t="s">
        <v>234</v>
      </c>
      <c r="I138" s="588" t="s">
        <v>235</v>
      </c>
      <c r="J138" s="588" t="s">
        <v>236</v>
      </c>
      <c r="K138" s="588" t="s">
        <v>237</v>
      </c>
      <c r="L138" s="588" t="s">
        <v>238</v>
      </c>
      <c r="M138" s="588" t="s">
        <v>239</v>
      </c>
      <c r="N138" s="588" t="s">
        <v>240</v>
      </c>
      <c r="O138" s="588" t="s">
        <v>241</v>
      </c>
      <c r="P138" s="588" t="s">
        <v>242</v>
      </c>
      <c r="Q138" s="588" t="s">
        <v>54</v>
      </c>
      <c r="R138" s="542"/>
      <c r="S138" s="591"/>
    </row>
    <row r="139" spans="2:19" ht="15" customHeight="1" thickBot="1" x14ac:dyDescent="0.4">
      <c r="B139" s="369"/>
      <c r="C139" s="632"/>
      <c r="D139" s="512"/>
      <c r="E139" s="388"/>
      <c r="F139" s="388"/>
      <c r="G139" s="388"/>
      <c r="H139" s="388"/>
      <c r="I139" s="388"/>
      <c r="J139" s="388"/>
      <c r="K139" s="388"/>
      <c r="L139" s="388"/>
      <c r="M139" s="388"/>
      <c r="N139" s="388"/>
      <c r="O139" s="388"/>
      <c r="P139" s="388"/>
      <c r="Q139" s="388"/>
      <c r="R139" s="388"/>
      <c r="S139" s="591"/>
    </row>
    <row r="140" spans="2:19" ht="60" customHeight="1" x14ac:dyDescent="0.4">
      <c r="B140" s="1296" t="s">
        <v>9</v>
      </c>
      <c r="C140" s="589" t="s">
        <v>16</v>
      </c>
      <c r="D140" s="513"/>
      <c r="E140" s="590">
        <v>91063</v>
      </c>
      <c r="F140" s="590">
        <v>80007</v>
      </c>
      <c r="G140" s="590">
        <v>95224</v>
      </c>
      <c r="H140" s="590">
        <v>109503</v>
      </c>
      <c r="I140" s="590">
        <v>90350</v>
      </c>
      <c r="J140" s="590">
        <v>80553</v>
      </c>
      <c r="K140" s="590">
        <v>92812</v>
      </c>
      <c r="L140" s="590">
        <v>94320</v>
      </c>
      <c r="M140" s="590">
        <v>94670</v>
      </c>
      <c r="N140" s="590">
        <v>100652</v>
      </c>
      <c r="O140" s="590">
        <v>99877</v>
      </c>
      <c r="P140" s="590">
        <v>87007</v>
      </c>
      <c r="Q140" s="590">
        <f>SUM(E140:P140)</f>
        <v>1116038</v>
      </c>
      <c r="R140" s="553"/>
      <c r="S140" s="591"/>
    </row>
    <row r="141" spans="2:19" ht="60" customHeight="1" thickBot="1" x14ac:dyDescent="0.45">
      <c r="B141" s="1297"/>
      <c r="C141" s="592" t="s">
        <v>17</v>
      </c>
      <c r="D141" s="514"/>
      <c r="E141" s="593">
        <v>90009</v>
      </c>
      <c r="F141" s="593">
        <v>80012</v>
      </c>
      <c r="G141" s="593">
        <v>96008</v>
      </c>
      <c r="H141" s="593">
        <v>107669</v>
      </c>
      <c r="I141" s="593">
        <v>90016</v>
      </c>
      <c r="J141" s="593">
        <v>80180</v>
      </c>
      <c r="K141" s="593">
        <v>95009</v>
      </c>
      <c r="L141" s="593">
        <v>95015</v>
      </c>
      <c r="M141" s="593">
        <v>90000</v>
      </c>
      <c r="N141" s="593">
        <v>105013</v>
      </c>
      <c r="O141" s="593">
        <v>100014</v>
      </c>
      <c r="P141" s="593">
        <v>86011</v>
      </c>
      <c r="Q141" s="593">
        <f>SUM(E141:P141)</f>
        <v>1114956</v>
      </c>
      <c r="R141" s="554"/>
      <c r="S141" s="591"/>
    </row>
    <row r="142" spans="2:19" ht="15" customHeight="1" thickBot="1" x14ac:dyDescent="0.45">
      <c r="B142" s="605"/>
      <c r="C142" s="408"/>
      <c r="D142" s="496"/>
      <c r="E142" s="596"/>
      <c r="F142" s="596"/>
      <c r="G142" s="596"/>
      <c r="H142" s="596"/>
      <c r="I142" s="596"/>
      <c r="J142" s="596"/>
      <c r="K142" s="596"/>
      <c r="L142" s="596"/>
      <c r="M142" s="596"/>
      <c r="N142" s="596"/>
      <c r="O142" s="596"/>
      <c r="P142" s="596"/>
      <c r="Q142" s="596"/>
      <c r="R142" s="383"/>
      <c r="S142" s="591"/>
    </row>
    <row r="143" spans="2:19" ht="60" customHeight="1" x14ac:dyDescent="0.4">
      <c r="B143" s="1291" t="s">
        <v>144</v>
      </c>
      <c r="C143" s="633" t="s">
        <v>16</v>
      </c>
      <c r="D143" s="494"/>
      <c r="E143" s="590">
        <v>624</v>
      </c>
      <c r="F143" s="590">
        <v>427</v>
      </c>
      <c r="G143" s="590">
        <v>506</v>
      </c>
      <c r="H143" s="590">
        <v>453</v>
      </c>
      <c r="I143" s="590">
        <v>209</v>
      </c>
      <c r="J143" s="590">
        <v>255</v>
      </c>
      <c r="K143" s="590">
        <v>287</v>
      </c>
      <c r="L143" s="590">
        <v>224</v>
      </c>
      <c r="M143" s="590">
        <v>134</v>
      </c>
      <c r="N143" s="590">
        <v>120</v>
      </c>
      <c r="O143" s="590">
        <v>123</v>
      </c>
      <c r="P143" s="590">
        <v>84</v>
      </c>
      <c r="Q143" s="590">
        <f>SUM(E143:P143)</f>
        <v>3446</v>
      </c>
      <c r="R143" s="543"/>
      <c r="S143" s="591"/>
    </row>
    <row r="144" spans="2:19" ht="60" customHeight="1" thickBot="1" x14ac:dyDescent="0.45">
      <c r="B144" s="1292"/>
      <c r="C144" s="634" t="s">
        <v>17</v>
      </c>
      <c r="D144" s="495"/>
      <c r="E144" s="593">
        <v>625</v>
      </c>
      <c r="F144" s="593">
        <v>422</v>
      </c>
      <c r="G144" s="593">
        <v>509</v>
      </c>
      <c r="H144" s="593">
        <v>454</v>
      </c>
      <c r="I144" s="593">
        <v>209</v>
      </c>
      <c r="J144" s="593">
        <v>255</v>
      </c>
      <c r="K144" s="593">
        <v>287</v>
      </c>
      <c r="L144" s="593">
        <v>224</v>
      </c>
      <c r="M144" s="593">
        <v>134</v>
      </c>
      <c r="N144" s="593">
        <v>118</v>
      </c>
      <c r="O144" s="593">
        <v>123</v>
      </c>
      <c r="P144" s="593">
        <v>86</v>
      </c>
      <c r="Q144" s="593">
        <f>SUM(E144:P144)</f>
        <v>3446</v>
      </c>
      <c r="R144" s="544"/>
      <c r="S144" s="591"/>
    </row>
    <row r="145" spans="2:19" ht="15" customHeight="1" thickBot="1" x14ac:dyDescent="0.45">
      <c r="B145" s="605"/>
      <c r="C145" s="408"/>
      <c r="D145" s="496"/>
      <c r="E145" s="596"/>
      <c r="F145" s="596"/>
      <c r="G145" s="596"/>
      <c r="H145" s="596"/>
      <c r="I145" s="596"/>
      <c r="J145" s="596"/>
      <c r="K145" s="596"/>
      <c r="L145" s="596"/>
      <c r="M145" s="596"/>
      <c r="N145" s="596"/>
      <c r="O145" s="596"/>
      <c r="P145" s="596"/>
      <c r="Q145" s="596"/>
      <c r="R145" s="383"/>
      <c r="S145" s="591"/>
    </row>
    <row r="146" spans="2:19" ht="60" customHeight="1" x14ac:dyDescent="0.4">
      <c r="B146" s="1287" t="s">
        <v>11</v>
      </c>
      <c r="C146" s="633" t="s">
        <v>16</v>
      </c>
      <c r="D146" s="501"/>
      <c r="E146" s="590">
        <v>2120</v>
      </c>
      <c r="F146" s="590">
        <v>1756</v>
      </c>
      <c r="G146" s="590">
        <v>1986</v>
      </c>
      <c r="H146" s="590">
        <v>2310</v>
      </c>
      <c r="I146" s="590">
        <v>1950</v>
      </c>
      <c r="J146" s="590">
        <v>1733</v>
      </c>
      <c r="K146" s="590">
        <v>2171</v>
      </c>
      <c r="L146" s="590">
        <v>1731</v>
      </c>
      <c r="M146" s="590">
        <v>2211</v>
      </c>
      <c r="N146" s="590">
        <v>2201</v>
      </c>
      <c r="O146" s="590">
        <v>1666</v>
      </c>
      <c r="P146" s="590">
        <v>1805</v>
      </c>
      <c r="Q146" s="590">
        <f>SUM(E146:P146)</f>
        <v>23640</v>
      </c>
      <c r="R146" s="548"/>
      <c r="S146" s="591"/>
    </row>
    <row r="147" spans="2:19" ht="60" customHeight="1" thickBot="1" x14ac:dyDescent="0.45">
      <c r="B147" s="1288"/>
      <c r="C147" s="634" t="s">
        <v>17</v>
      </c>
      <c r="D147" s="502"/>
      <c r="E147" s="593">
        <v>1901</v>
      </c>
      <c r="F147" s="593">
        <v>1837</v>
      </c>
      <c r="G147" s="593">
        <v>1922</v>
      </c>
      <c r="H147" s="593">
        <v>2305</v>
      </c>
      <c r="I147" s="593">
        <v>1849</v>
      </c>
      <c r="J147" s="593">
        <v>2050</v>
      </c>
      <c r="K147" s="593">
        <v>1874</v>
      </c>
      <c r="L147" s="593">
        <v>1951</v>
      </c>
      <c r="M147" s="593">
        <v>2184</v>
      </c>
      <c r="N147" s="593">
        <v>1796</v>
      </c>
      <c r="O147" s="593">
        <v>1880</v>
      </c>
      <c r="P147" s="593">
        <v>1803</v>
      </c>
      <c r="Q147" s="593">
        <f>SUM(E147:P147)</f>
        <v>23352</v>
      </c>
      <c r="R147" s="549"/>
      <c r="S147" s="591"/>
    </row>
    <row r="148" spans="2:19" ht="15" customHeight="1" thickBot="1" x14ac:dyDescent="0.45">
      <c r="B148" s="605"/>
      <c r="C148" s="408"/>
      <c r="D148" s="510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431"/>
      <c r="S148" s="591"/>
    </row>
    <row r="149" spans="2:19" ht="60" customHeight="1" x14ac:dyDescent="0.4">
      <c r="B149" s="1287" t="s">
        <v>13</v>
      </c>
      <c r="C149" s="633" t="s">
        <v>16</v>
      </c>
      <c r="D149" s="501"/>
      <c r="E149" s="590">
        <v>0</v>
      </c>
      <c r="F149" s="590">
        <v>0</v>
      </c>
      <c r="G149" s="590">
        <v>2</v>
      </c>
      <c r="H149" s="590">
        <v>12</v>
      </c>
      <c r="I149" s="590">
        <v>10</v>
      </c>
      <c r="J149" s="590">
        <v>11</v>
      </c>
      <c r="K149" s="590">
        <v>5</v>
      </c>
      <c r="L149" s="590">
        <v>9</v>
      </c>
      <c r="M149" s="590">
        <v>12</v>
      </c>
      <c r="N149" s="590">
        <v>0</v>
      </c>
      <c r="O149" s="590">
        <v>12</v>
      </c>
      <c r="P149" s="590">
        <v>37</v>
      </c>
      <c r="Q149" s="590">
        <f>SUM(E149:P149)</f>
        <v>110</v>
      </c>
      <c r="R149" s="548"/>
      <c r="S149" s="591"/>
    </row>
    <row r="150" spans="2:19" ht="60" customHeight="1" thickBot="1" x14ac:dyDescent="0.45">
      <c r="B150" s="1288"/>
      <c r="C150" s="634" t="s">
        <v>17</v>
      </c>
      <c r="D150" s="502"/>
      <c r="E150" s="593">
        <v>16</v>
      </c>
      <c r="F150" s="593">
        <v>4</v>
      </c>
      <c r="G150" s="593">
        <v>20</v>
      </c>
      <c r="H150" s="593">
        <v>9</v>
      </c>
      <c r="I150" s="593">
        <v>14</v>
      </c>
      <c r="J150" s="593">
        <v>6</v>
      </c>
      <c r="K150" s="593">
        <v>22</v>
      </c>
      <c r="L150" s="593">
        <v>1</v>
      </c>
      <c r="M150" s="593">
        <v>18</v>
      </c>
      <c r="N150" s="593">
        <v>0</v>
      </c>
      <c r="O150" s="593">
        <v>7</v>
      </c>
      <c r="P150" s="593">
        <v>1</v>
      </c>
      <c r="Q150" s="593">
        <f>SUM(E150:P150)</f>
        <v>118</v>
      </c>
      <c r="R150" s="549"/>
      <c r="S150" s="591"/>
    </row>
    <row r="151" spans="2:19" ht="15" customHeight="1" thickBot="1" x14ac:dyDescent="0.45">
      <c r="B151" s="605"/>
      <c r="C151" s="408"/>
      <c r="D151" s="503"/>
      <c r="E151" s="635"/>
      <c r="F151" s="635"/>
      <c r="G151" s="635"/>
      <c r="H151" s="635"/>
      <c r="I151" s="635"/>
      <c r="J151" s="635"/>
      <c r="K151" s="635"/>
      <c r="L151" s="635"/>
      <c r="M151" s="635"/>
      <c r="N151" s="635"/>
      <c r="O151" s="635"/>
      <c r="P151" s="635"/>
      <c r="Q151" s="635"/>
      <c r="R151" s="405"/>
      <c r="S151" s="591"/>
    </row>
    <row r="152" spans="2:19" ht="60" customHeight="1" x14ac:dyDescent="0.4">
      <c r="B152" s="1289" t="s">
        <v>60</v>
      </c>
      <c r="C152" s="633" t="s">
        <v>16</v>
      </c>
      <c r="D152" s="501"/>
      <c r="E152" s="590">
        <v>1038</v>
      </c>
      <c r="F152" s="590">
        <v>1763</v>
      </c>
      <c r="G152" s="590">
        <v>1915</v>
      </c>
      <c r="H152" s="590">
        <v>2657</v>
      </c>
      <c r="I152" s="590">
        <v>1886</v>
      </c>
      <c r="J152" s="590">
        <v>1646</v>
      </c>
      <c r="K152" s="590">
        <v>2133</v>
      </c>
      <c r="L152" s="590">
        <v>2130</v>
      </c>
      <c r="M152" s="590">
        <v>1862</v>
      </c>
      <c r="N152" s="590">
        <v>1852</v>
      </c>
      <c r="O152" s="590">
        <v>1493</v>
      </c>
      <c r="P152" s="590">
        <v>2399</v>
      </c>
      <c r="Q152" s="590">
        <f>SUM(E152:P152)</f>
        <v>22774</v>
      </c>
      <c r="R152" s="548"/>
      <c r="S152" s="591"/>
    </row>
    <row r="153" spans="2:19" ht="60" customHeight="1" thickBot="1" x14ac:dyDescent="0.45">
      <c r="B153" s="1290"/>
      <c r="C153" s="634" t="s">
        <v>17</v>
      </c>
      <c r="D153" s="502"/>
      <c r="E153" s="593">
        <v>1477</v>
      </c>
      <c r="F153" s="593">
        <v>1843</v>
      </c>
      <c r="G153" s="593">
        <v>2246</v>
      </c>
      <c r="H153" s="593">
        <v>2055</v>
      </c>
      <c r="I153" s="593">
        <v>1650</v>
      </c>
      <c r="J153" s="593">
        <v>1850</v>
      </c>
      <c r="K153" s="593">
        <v>2525</v>
      </c>
      <c r="L153" s="593">
        <v>1920</v>
      </c>
      <c r="M153" s="593">
        <v>1672</v>
      </c>
      <c r="N153" s="593">
        <v>1645</v>
      </c>
      <c r="O153" s="593">
        <v>1522</v>
      </c>
      <c r="P153" s="593">
        <v>3256</v>
      </c>
      <c r="Q153" s="593">
        <f>SUM(E153:P153)</f>
        <v>23661</v>
      </c>
      <c r="R153" s="549"/>
      <c r="S153" s="591"/>
    </row>
    <row r="154" spans="2:19" ht="15" customHeight="1" thickBot="1" x14ac:dyDescent="0.45">
      <c r="B154" s="605"/>
      <c r="C154" s="408"/>
      <c r="D154" s="503"/>
      <c r="E154" s="635"/>
      <c r="F154" s="635"/>
      <c r="G154" s="635"/>
      <c r="H154" s="635"/>
      <c r="I154" s="635"/>
      <c r="J154" s="635"/>
      <c r="K154" s="635"/>
      <c r="L154" s="635"/>
      <c r="M154" s="635"/>
      <c r="N154" s="635"/>
      <c r="O154" s="635"/>
      <c r="P154" s="635"/>
      <c r="Q154" s="635"/>
      <c r="R154" s="405"/>
      <c r="S154" s="591"/>
    </row>
    <row r="155" spans="2:19" ht="60" customHeight="1" x14ac:dyDescent="0.4">
      <c r="B155" s="1287" t="s">
        <v>56</v>
      </c>
      <c r="C155" s="633" t="s">
        <v>16</v>
      </c>
      <c r="D155" s="501"/>
      <c r="E155" s="590">
        <v>0</v>
      </c>
      <c r="F155" s="590">
        <v>0</v>
      </c>
      <c r="G155" s="590">
        <v>0</v>
      </c>
      <c r="H155" s="590">
        <v>0</v>
      </c>
      <c r="I155" s="590">
        <v>0</v>
      </c>
      <c r="J155" s="590">
        <v>0</v>
      </c>
      <c r="K155" s="590">
        <v>0</v>
      </c>
      <c r="L155" s="590">
        <v>0</v>
      </c>
      <c r="M155" s="590">
        <v>0</v>
      </c>
      <c r="N155" s="590">
        <v>0</v>
      </c>
      <c r="O155" s="590">
        <v>0</v>
      </c>
      <c r="P155" s="590">
        <v>0</v>
      </c>
      <c r="Q155" s="590">
        <f>SUM(E155:P155)</f>
        <v>0</v>
      </c>
      <c r="R155" s="548"/>
      <c r="S155" s="591"/>
    </row>
    <row r="156" spans="2:19" ht="60" customHeight="1" thickBot="1" x14ac:dyDescent="0.45">
      <c r="B156" s="1288"/>
      <c r="C156" s="634" t="s">
        <v>17</v>
      </c>
      <c r="D156" s="502"/>
      <c r="E156" s="593">
        <v>0</v>
      </c>
      <c r="F156" s="593">
        <v>0</v>
      </c>
      <c r="G156" s="593">
        <v>0</v>
      </c>
      <c r="H156" s="593">
        <v>0</v>
      </c>
      <c r="I156" s="593">
        <v>0</v>
      </c>
      <c r="J156" s="593">
        <v>0</v>
      </c>
      <c r="K156" s="593">
        <v>0</v>
      </c>
      <c r="L156" s="593">
        <v>0</v>
      </c>
      <c r="M156" s="593">
        <v>0</v>
      </c>
      <c r="N156" s="593">
        <v>0</v>
      </c>
      <c r="O156" s="593">
        <v>0</v>
      </c>
      <c r="P156" s="593">
        <v>0</v>
      </c>
      <c r="Q156" s="593">
        <f>SUM(E156:P156)</f>
        <v>0</v>
      </c>
      <c r="R156" s="549"/>
      <c r="S156" s="591"/>
    </row>
    <row r="157" spans="2:19" ht="15" customHeight="1" thickBot="1" x14ac:dyDescent="0.45">
      <c r="B157" s="594"/>
      <c r="C157" s="595"/>
      <c r="D157" s="503"/>
      <c r="E157" s="635"/>
      <c r="F157" s="635"/>
      <c r="G157" s="635"/>
      <c r="H157" s="635"/>
      <c r="I157" s="635"/>
      <c r="J157" s="635"/>
      <c r="K157" s="635"/>
      <c r="L157" s="635"/>
      <c r="M157" s="635"/>
      <c r="N157" s="635"/>
      <c r="O157" s="635"/>
      <c r="P157" s="635"/>
      <c r="Q157" s="635"/>
      <c r="R157" s="405"/>
      <c r="S157" s="591"/>
    </row>
    <row r="158" spans="2:19" ht="60" customHeight="1" x14ac:dyDescent="0.4">
      <c r="B158" s="1287" t="s">
        <v>57</v>
      </c>
      <c r="C158" s="633" t="s">
        <v>16</v>
      </c>
      <c r="D158" s="501"/>
      <c r="E158" s="590">
        <v>2435</v>
      </c>
      <c r="F158" s="590">
        <v>3073</v>
      </c>
      <c r="G158" s="590">
        <v>2019</v>
      </c>
      <c r="H158" s="590">
        <v>2533</v>
      </c>
      <c r="I158" s="590">
        <v>2286</v>
      </c>
      <c r="J158" s="590">
        <v>2017</v>
      </c>
      <c r="K158" s="590">
        <v>2014</v>
      </c>
      <c r="L158" s="590">
        <v>1906</v>
      </c>
      <c r="M158" s="590">
        <v>1251</v>
      </c>
      <c r="N158" s="590">
        <v>2062</v>
      </c>
      <c r="O158" s="590">
        <v>2624</v>
      </c>
      <c r="P158" s="590">
        <v>2905</v>
      </c>
      <c r="Q158" s="590">
        <f>SUM(E158:P158)</f>
        <v>27125</v>
      </c>
      <c r="R158" s="548"/>
      <c r="S158" s="591"/>
    </row>
    <row r="159" spans="2:19" ht="60" customHeight="1" thickBot="1" x14ac:dyDescent="0.45">
      <c r="B159" s="1288"/>
      <c r="C159" s="634" t="s">
        <v>17</v>
      </c>
      <c r="D159" s="502"/>
      <c r="E159" s="593">
        <v>2435</v>
      </c>
      <c r="F159" s="593">
        <v>3073</v>
      </c>
      <c r="G159" s="593">
        <v>2019</v>
      </c>
      <c r="H159" s="593">
        <v>2533</v>
      </c>
      <c r="I159" s="593">
        <v>2286</v>
      </c>
      <c r="J159" s="593">
        <v>2017</v>
      </c>
      <c r="K159" s="593">
        <v>2014</v>
      </c>
      <c r="L159" s="593">
        <v>1906</v>
      </c>
      <c r="M159" s="593">
        <v>1251</v>
      </c>
      <c r="N159" s="593">
        <v>2062</v>
      </c>
      <c r="O159" s="593">
        <v>2624</v>
      </c>
      <c r="P159" s="593">
        <v>2905</v>
      </c>
      <c r="Q159" s="593">
        <f>SUM(E159:P159)</f>
        <v>27125</v>
      </c>
      <c r="R159" s="549"/>
      <c r="S159" s="591"/>
    </row>
    <row r="160" spans="2:19" ht="15" customHeight="1" thickBot="1" x14ac:dyDescent="0.45">
      <c r="B160" s="636"/>
      <c r="C160" s="595"/>
      <c r="D160" s="496"/>
      <c r="E160" s="596"/>
      <c r="F160" s="596"/>
      <c r="G160" s="596"/>
      <c r="H160" s="596"/>
      <c r="I160" s="596"/>
      <c r="J160" s="596"/>
      <c r="K160" s="596"/>
      <c r="L160" s="596"/>
      <c r="M160" s="596"/>
      <c r="N160" s="596"/>
      <c r="O160" s="596"/>
      <c r="P160" s="596"/>
      <c r="Q160" s="596"/>
      <c r="R160" s="383"/>
      <c r="S160" s="591"/>
    </row>
    <row r="161" spans="2:27" ht="60" customHeight="1" x14ac:dyDescent="0.4">
      <c r="B161" s="1289" t="s">
        <v>65</v>
      </c>
      <c r="C161" s="633" t="s">
        <v>16</v>
      </c>
      <c r="D161" s="501"/>
      <c r="E161" s="590">
        <v>1572</v>
      </c>
      <c r="F161" s="590">
        <v>1326</v>
      </c>
      <c r="G161" s="590">
        <v>1560</v>
      </c>
      <c r="H161" s="590">
        <v>1309</v>
      </c>
      <c r="I161" s="590">
        <v>1044</v>
      </c>
      <c r="J161" s="590">
        <v>1414</v>
      </c>
      <c r="K161" s="590">
        <v>2049</v>
      </c>
      <c r="L161" s="590">
        <v>1450</v>
      </c>
      <c r="M161" s="590">
        <v>1108</v>
      </c>
      <c r="N161" s="590">
        <v>1264</v>
      </c>
      <c r="O161" s="590">
        <v>1136</v>
      </c>
      <c r="P161" s="590">
        <v>655</v>
      </c>
      <c r="Q161" s="590">
        <f>SUM(E161:P161)</f>
        <v>15887</v>
      </c>
      <c r="R161" s="548"/>
      <c r="S161" s="591"/>
    </row>
    <row r="162" spans="2:27" ht="60" customHeight="1" thickBot="1" x14ac:dyDescent="0.45">
      <c r="B162" s="1290"/>
      <c r="C162" s="634" t="s">
        <v>17</v>
      </c>
      <c r="D162" s="502"/>
      <c r="E162" s="593">
        <v>1468</v>
      </c>
      <c r="F162" s="593">
        <v>1342</v>
      </c>
      <c r="G162" s="593">
        <v>1630</v>
      </c>
      <c r="H162" s="593">
        <v>984</v>
      </c>
      <c r="I162" s="593">
        <v>1055</v>
      </c>
      <c r="J162" s="593">
        <v>640</v>
      </c>
      <c r="K162" s="593">
        <v>2505</v>
      </c>
      <c r="L162" s="593">
        <v>1409</v>
      </c>
      <c r="M162" s="593">
        <v>1280</v>
      </c>
      <c r="N162" s="593">
        <v>1142</v>
      </c>
      <c r="O162" s="593">
        <v>970</v>
      </c>
      <c r="P162" s="593">
        <v>1420</v>
      </c>
      <c r="Q162" s="593">
        <f>SUM(E162:P162)</f>
        <v>15845</v>
      </c>
      <c r="R162" s="549"/>
      <c r="S162" s="591"/>
    </row>
    <row r="163" spans="2:27" ht="15" customHeight="1" thickBot="1" x14ac:dyDescent="0.45">
      <c r="B163" s="636"/>
      <c r="C163" s="595"/>
      <c r="D163" s="517"/>
      <c r="E163" s="555"/>
      <c r="F163" s="555"/>
      <c r="G163" s="555"/>
      <c r="H163" s="555"/>
      <c r="I163" s="555"/>
      <c r="J163" s="555"/>
      <c r="K163" s="555"/>
      <c r="L163" s="555"/>
      <c r="M163" s="555"/>
      <c r="N163" s="555"/>
      <c r="O163" s="555"/>
      <c r="P163" s="555"/>
      <c r="Q163" s="555"/>
      <c r="R163" s="446"/>
      <c r="S163" s="591"/>
    </row>
    <row r="164" spans="2:27" ht="60" customHeight="1" x14ac:dyDescent="0.4">
      <c r="B164" s="1287" t="s">
        <v>190</v>
      </c>
      <c r="C164" s="633" t="s">
        <v>16</v>
      </c>
      <c r="D164" s="501"/>
      <c r="E164" s="590">
        <v>2797</v>
      </c>
      <c r="F164" s="590">
        <v>2093</v>
      </c>
      <c r="G164" s="590">
        <v>2417</v>
      </c>
      <c r="H164" s="590">
        <v>2213</v>
      </c>
      <c r="I164" s="590">
        <v>2590</v>
      </c>
      <c r="J164" s="590">
        <v>2401</v>
      </c>
      <c r="K164" s="590">
        <v>2400</v>
      </c>
      <c r="L164" s="590">
        <v>2089</v>
      </c>
      <c r="M164" s="590">
        <v>1911</v>
      </c>
      <c r="N164" s="590">
        <v>1999</v>
      </c>
      <c r="O164" s="590">
        <v>1501</v>
      </c>
      <c r="P164" s="590">
        <v>400</v>
      </c>
      <c r="Q164" s="590">
        <f>SUM(E164:P164)</f>
        <v>24811</v>
      </c>
      <c r="R164" s="548"/>
      <c r="S164" s="591"/>
    </row>
    <row r="165" spans="2:27" ht="60" customHeight="1" thickBot="1" x14ac:dyDescent="0.45">
      <c r="B165" s="1288"/>
      <c r="C165" s="634" t="s">
        <v>17</v>
      </c>
      <c r="D165" s="502"/>
      <c r="E165" s="593">
        <v>2159</v>
      </c>
      <c r="F165" s="593">
        <v>2123</v>
      </c>
      <c r="G165" s="593">
        <v>2003</v>
      </c>
      <c r="H165" s="593">
        <v>2121</v>
      </c>
      <c r="I165" s="593">
        <v>2019</v>
      </c>
      <c r="J165" s="593">
        <v>2522</v>
      </c>
      <c r="K165" s="593">
        <v>1675</v>
      </c>
      <c r="L165" s="593">
        <v>2271</v>
      </c>
      <c r="M165" s="593">
        <v>1300</v>
      </c>
      <c r="N165" s="593">
        <v>1806</v>
      </c>
      <c r="O165" s="593">
        <v>1974</v>
      </c>
      <c r="P165" s="593">
        <v>1637</v>
      </c>
      <c r="Q165" s="593">
        <f>SUM(E165:P165)</f>
        <v>23610</v>
      </c>
      <c r="R165" s="549"/>
      <c r="S165" s="591"/>
    </row>
    <row r="166" spans="2:27" ht="15" customHeight="1" thickBot="1" x14ac:dyDescent="0.45">
      <c r="B166" s="636"/>
      <c r="C166" s="595"/>
      <c r="D166" s="383"/>
      <c r="E166" s="596"/>
      <c r="F166" s="596"/>
      <c r="G166" s="596"/>
      <c r="H166" s="596"/>
      <c r="I166" s="596"/>
      <c r="J166" s="596"/>
      <c r="K166" s="596"/>
      <c r="L166" s="596"/>
      <c r="M166" s="596"/>
      <c r="N166" s="596"/>
      <c r="O166" s="596"/>
      <c r="P166" s="596"/>
      <c r="Q166" s="596"/>
      <c r="R166" s="383"/>
      <c r="S166" s="591"/>
    </row>
    <row r="167" spans="2:27" ht="60" customHeight="1" x14ac:dyDescent="0.4">
      <c r="B167" s="1291" t="s">
        <v>191</v>
      </c>
      <c r="C167" s="633" t="s">
        <v>16</v>
      </c>
      <c r="D167" s="501"/>
      <c r="E167" s="590">
        <v>13521</v>
      </c>
      <c r="F167" s="590">
        <v>14660</v>
      </c>
      <c r="G167" s="590">
        <v>17066</v>
      </c>
      <c r="H167" s="590">
        <v>20211</v>
      </c>
      <c r="I167" s="590">
        <v>14167</v>
      </c>
      <c r="J167" s="590">
        <v>11409</v>
      </c>
      <c r="K167" s="590">
        <v>11576</v>
      </c>
      <c r="L167" s="590">
        <v>9476</v>
      </c>
      <c r="M167" s="590">
        <v>11262</v>
      </c>
      <c r="N167" s="590">
        <v>12709</v>
      </c>
      <c r="O167" s="590">
        <v>12979</v>
      </c>
      <c r="P167" s="590">
        <v>12195</v>
      </c>
      <c r="Q167" s="590">
        <f>SUM(E167:P167)</f>
        <v>161231</v>
      </c>
      <c r="R167" s="548"/>
      <c r="S167" s="591"/>
      <c r="AA167" s="637"/>
    </row>
    <row r="168" spans="2:27" ht="60" customHeight="1" thickBot="1" x14ac:dyDescent="0.45">
      <c r="B168" s="1292"/>
      <c r="C168" s="634" t="s">
        <v>17</v>
      </c>
      <c r="D168" s="502"/>
      <c r="E168" s="593">
        <v>13521</v>
      </c>
      <c r="F168" s="593">
        <v>14660</v>
      </c>
      <c r="G168" s="593">
        <v>17066</v>
      </c>
      <c r="H168" s="593">
        <v>20211</v>
      </c>
      <c r="I168" s="593">
        <v>14167</v>
      </c>
      <c r="J168" s="593">
        <v>11409</v>
      </c>
      <c r="K168" s="593">
        <v>11576</v>
      </c>
      <c r="L168" s="593">
        <v>9476</v>
      </c>
      <c r="M168" s="593">
        <v>11262</v>
      </c>
      <c r="N168" s="593">
        <v>12709</v>
      </c>
      <c r="O168" s="593">
        <v>12979</v>
      </c>
      <c r="P168" s="593">
        <v>12195</v>
      </c>
      <c r="Q168" s="593">
        <f>SUM(E168:P168)</f>
        <v>161231</v>
      </c>
      <c r="R168" s="549"/>
      <c r="S168" s="591"/>
      <c r="Y168" s="637"/>
    </row>
    <row r="169" spans="2:27" ht="15" customHeight="1" thickBot="1" x14ac:dyDescent="0.45">
      <c r="B169" s="636"/>
      <c r="C169" s="595"/>
      <c r="D169" s="383"/>
      <c r="E169" s="596"/>
      <c r="F169" s="596"/>
      <c r="G169" s="596"/>
      <c r="H169" s="596"/>
      <c r="I169" s="596"/>
      <c r="J169" s="596"/>
      <c r="K169" s="596"/>
      <c r="L169" s="596"/>
      <c r="M169" s="596"/>
      <c r="N169" s="596"/>
      <c r="O169" s="596"/>
      <c r="P169" s="596"/>
      <c r="Q169" s="596"/>
      <c r="R169" s="383"/>
      <c r="S169" s="591"/>
    </row>
    <row r="170" spans="2:27" ht="60" customHeight="1" x14ac:dyDescent="0.4">
      <c r="B170" s="1291" t="s">
        <v>192</v>
      </c>
      <c r="C170" s="633" t="s">
        <v>16</v>
      </c>
      <c r="D170" s="501"/>
      <c r="E170" s="590">
        <v>472</v>
      </c>
      <c r="F170" s="590">
        <v>752</v>
      </c>
      <c r="G170" s="590">
        <v>364</v>
      </c>
      <c r="H170" s="590">
        <v>1265</v>
      </c>
      <c r="I170" s="590">
        <v>1129</v>
      </c>
      <c r="J170" s="590">
        <v>1108</v>
      </c>
      <c r="K170" s="590">
        <v>1226</v>
      </c>
      <c r="L170" s="590">
        <v>1157</v>
      </c>
      <c r="M170" s="590">
        <v>1161</v>
      </c>
      <c r="N170" s="590">
        <v>1279</v>
      </c>
      <c r="O170" s="590">
        <v>871</v>
      </c>
      <c r="P170" s="590">
        <v>1551</v>
      </c>
      <c r="Q170" s="590">
        <f>SUM(E170:P170)</f>
        <v>12335</v>
      </c>
      <c r="R170" s="548"/>
      <c r="S170" s="591"/>
    </row>
    <row r="171" spans="2:27" ht="60" customHeight="1" thickBot="1" x14ac:dyDescent="0.55000000000000004">
      <c r="B171" s="1292"/>
      <c r="C171" s="634" t="s">
        <v>17</v>
      </c>
      <c r="D171" s="502"/>
      <c r="E171" s="593">
        <v>472</v>
      </c>
      <c r="F171" s="593">
        <v>752</v>
      </c>
      <c r="G171" s="593">
        <v>364</v>
      </c>
      <c r="H171" s="593">
        <v>1265</v>
      </c>
      <c r="I171" s="593">
        <v>1129</v>
      </c>
      <c r="J171" s="593">
        <v>1108</v>
      </c>
      <c r="K171" s="593">
        <v>1226</v>
      </c>
      <c r="L171" s="593">
        <v>1157</v>
      </c>
      <c r="M171" s="593">
        <v>1161</v>
      </c>
      <c r="N171" s="593">
        <v>1279</v>
      </c>
      <c r="O171" s="593">
        <v>871</v>
      </c>
      <c r="P171" s="593">
        <v>1551</v>
      </c>
      <c r="Q171" s="593">
        <f>SUM(E171:P171)</f>
        <v>12335</v>
      </c>
      <c r="R171" s="549"/>
      <c r="S171" s="591"/>
      <c r="Y171" s="526"/>
      <c r="Z171" s="526"/>
    </row>
    <row r="172" spans="2:27" ht="15" customHeight="1" thickBot="1" x14ac:dyDescent="0.45">
      <c r="B172" s="636"/>
      <c r="C172" s="595"/>
      <c r="D172" s="383"/>
      <c r="E172" s="596"/>
      <c r="F172" s="596"/>
      <c r="G172" s="596"/>
      <c r="H172" s="596"/>
      <c r="I172" s="596"/>
      <c r="J172" s="596"/>
      <c r="K172" s="596"/>
      <c r="L172" s="596"/>
      <c r="M172" s="596"/>
      <c r="N172" s="596"/>
      <c r="O172" s="596"/>
      <c r="P172" s="596"/>
      <c r="Q172" s="596"/>
      <c r="R172" s="383"/>
      <c r="S172" s="591"/>
    </row>
    <row r="173" spans="2:27" ht="60" customHeight="1" x14ac:dyDescent="0.4">
      <c r="B173" s="1291" t="s">
        <v>193</v>
      </c>
      <c r="C173" s="633" t="s">
        <v>16</v>
      </c>
      <c r="D173" s="501"/>
      <c r="E173" s="590">
        <v>35464</v>
      </c>
      <c r="F173" s="590">
        <v>32721</v>
      </c>
      <c r="G173" s="590">
        <v>40626</v>
      </c>
      <c r="H173" s="590">
        <v>40899</v>
      </c>
      <c r="I173" s="590">
        <v>27442</v>
      </c>
      <c r="J173" s="590">
        <v>26266</v>
      </c>
      <c r="K173" s="590">
        <v>29438</v>
      </c>
      <c r="L173" s="590">
        <v>21930</v>
      </c>
      <c r="M173" s="590">
        <v>26261</v>
      </c>
      <c r="N173" s="590">
        <v>26736</v>
      </c>
      <c r="O173" s="590">
        <v>30373</v>
      </c>
      <c r="P173" s="590">
        <v>25415</v>
      </c>
      <c r="Q173" s="590">
        <f>SUM(E173:P173)</f>
        <v>363571</v>
      </c>
      <c r="R173" s="548"/>
      <c r="S173" s="591"/>
      <c r="Y173" s="638"/>
      <c r="Z173" s="638"/>
    </row>
    <row r="174" spans="2:27" ht="60" customHeight="1" thickBot="1" x14ac:dyDescent="0.45">
      <c r="B174" s="1292"/>
      <c r="C174" s="634" t="s">
        <v>17</v>
      </c>
      <c r="D174" s="502"/>
      <c r="E174" s="593">
        <v>35508</v>
      </c>
      <c r="F174" s="593">
        <v>33350</v>
      </c>
      <c r="G174" s="593">
        <v>40654</v>
      </c>
      <c r="H174" s="593">
        <v>41308</v>
      </c>
      <c r="I174" s="593">
        <v>26441</v>
      </c>
      <c r="J174" s="593">
        <v>26047</v>
      </c>
      <c r="K174" s="593">
        <v>29437</v>
      </c>
      <c r="L174" s="593">
        <v>22293</v>
      </c>
      <c r="M174" s="593">
        <v>26738</v>
      </c>
      <c r="N174" s="593">
        <v>26656</v>
      </c>
      <c r="O174" s="593">
        <v>30879</v>
      </c>
      <c r="P174" s="593">
        <v>25303</v>
      </c>
      <c r="Q174" s="593">
        <f>SUM(E174:P174)</f>
        <v>364614</v>
      </c>
      <c r="R174" s="549"/>
      <c r="S174" s="591"/>
      <c r="Y174" s="638"/>
      <c r="Z174" s="638"/>
    </row>
    <row r="175" spans="2:27" ht="15" customHeight="1" thickBot="1" x14ac:dyDescent="0.45">
      <c r="B175" s="636"/>
      <c r="C175" s="595"/>
      <c r="D175" s="383"/>
      <c r="E175" s="596"/>
      <c r="F175" s="596"/>
      <c r="G175" s="596"/>
      <c r="H175" s="596"/>
      <c r="I175" s="596"/>
      <c r="J175" s="596"/>
      <c r="K175" s="596"/>
      <c r="L175" s="596"/>
      <c r="M175" s="596"/>
      <c r="N175" s="596"/>
      <c r="O175" s="596"/>
      <c r="P175" s="596"/>
      <c r="Q175" s="596"/>
      <c r="R175" s="383"/>
      <c r="S175" s="591"/>
      <c r="Y175" s="637"/>
      <c r="Z175" s="637"/>
    </row>
    <row r="176" spans="2:27" ht="60" customHeight="1" x14ac:dyDescent="0.4">
      <c r="B176" s="1291" t="s">
        <v>194</v>
      </c>
      <c r="C176" s="633" t="s">
        <v>16</v>
      </c>
      <c r="D176" s="501"/>
      <c r="E176" s="590">
        <v>1068</v>
      </c>
      <c r="F176" s="590">
        <v>796</v>
      </c>
      <c r="G176" s="590">
        <v>1288</v>
      </c>
      <c r="H176" s="590">
        <v>1263</v>
      </c>
      <c r="I176" s="590">
        <v>934</v>
      </c>
      <c r="J176" s="590">
        <v>901</v>
      </c>
      <c r="K176" s="590">
        <v>1031</v>
      </c>
      <c r="L176" s="590">
        <v>924</v>
      </c>
      <c r="M176" s="590">
        <v>994</v>
      </c>
      <c r="N176" s="590">
        <v>999</v>
      </c>
      <c r="O176" s="590">
        <v>875</v>
      </c>
      <c r="P176" s="590">
        <v>564</v>
      </c>
      <c r="Q176" s="590">
        <f>SUM(E176:P176)</f>
        <v>11637</v>
      </c>
      <c r="R176" s="548"/>
      <c r="S176" s="591"/>
      <c r="Y176" s="638"/>
      <c r="Z176" s="638"/>
    </row>
    <row r="177" spans="2:19" ht="60" customHeight="1" thickBot="1" x14ac:dyDescent="0.45">
      <c r="B177" s="1292"/>
      <c r="C177" s="634" t="s">
        <v>17</v>
      </c>
      <c r="D177" s="502"/>
      <c r="E177" s="593">
        <v>1073</v>
      </c>
      <c r="F177" s="593">
        <v>825</v>
      </c>
      <c r="G177" s="593">
        <v>1278</v>
      </c>
      <c r="H177" s="593">
        <v>1291</v>
      </c>
      <c r="I177" s="593">
        <v>935</v>
      </c>
      <c r="J177" s="593">
        <v>875</v>
      </c>
      <c r="K177" s="593">
        <v>957</v>
      </c>
      <c r="L177" s="593">
        <v>932</v>
      </c>
      <c r="M177" s="593">
        <v>1010</v>
      </c>
      <c r="N177" s="593">
        <v>989</v>
      </c>
      <c r="O177" s="593">
        <v>939</v>
      </c>
      <c r="P177" s="593">
        <v>562</v>
      </c>
      <c r="Q177" s="593">
        <f>SUM(E177:P177)</f>
        <v>11666</v>
      </c>
      <c r="R177" s="549"/>
      <c r="S177" s="591"/>
    </row>
    <row r="178" spans="2:19" ht="17.25" customHeight="1" thickBot="1" x14ac:dyDescent="0.4">
      <c r="B178" s="444"/>
      <c r="C178" s="595"/>
      <c r="D178" s="517"/>
      <c r="E178" s="446"/>
      <c r="F178" s="446"/>
      <c r="G178" s="446"/>
      <c r="H178" s="446"/>
      <c r="I178" s="446"/>
      <c r="J178" s="446"/>
      <c r="K178" s="446"/>
      <c r="L178" s="446"/>
      <c r="M178" s="446"/>
      <c r="N178" s="446"/>
      <c r="O178" s="446"/>
      <c r="P178" s="446"/>
      <c r="Q178" s="446"/>
      <c r="R178" s="446"/>
      <c r="S178" s="591"/>
    </row>
    <row r="179" spans="2:19" ht="60" customHeight="1" x14ac:dyDescent="0.5">
      <c r="B179" s="1285" t="s">
        <v>249</v>
      </c>
      <c r="C179" s="639" t="s">
        <v>16</v>
      </c>
      <c r="D179" s="498"/>
      <c r="E179" s="640">
        <f t="shared" ref="E179:Q180" si="10">E140+E143+E146+E149+E152+E155+E158+E161+E164+E167+E170+E173+E176</f>
        <v>152174</v>
      </c>
      <c r="F179" s="640">
        <f t="shared" si="10"/>
        <v>139374</v>
      </c>
      <c r="G179" s="640">
        <f t="shared" si="10"/>
        <v>164973</v>
      </c>
      <c r="H179" s="640">
        <f t="shared" si="10"/>
        <v>184628</v>
      </c>
      <c r="I179" s="640">
        <f t="shared" si="10"/>
        <v>143997</v>
      </c>
      <c r="J179" s="640">
        <f t="shared" si="10"/>
        <v>129714</v>
      </c>
      <c r="K179" s="640">
        <f t="shared" si="10"/>
        <v>147142</v>
      </c>
      <c r="L179" s="640">
        <f t="shared" si="10"/>
        <v>137346</v>
      </c>
      <c r="M179" s="640">
        <f t="shared" si="10"/>
        <v>142837</v>
      </c>
      <c r="N179" s="640">
        <f t="shared" si="10"/>
        <v>151873</v>
      </c>
      <c r="O179" s="640">
        <f t="shared" si="10"/>
        <v>153530</v>
      </c>
      <c r="P179" s="640">
        <f t="shared" si="10"/>
        <v>135017</v>
      </c>
      <c r="Q179" s="606">
        <f t="shared" si="10"/>
        <v>1782605</v>
      </c>
      <c r="R179" s="546"/>
      <c r="S179" s="611"/>
    </row>
    <row r="180" spans="2:19" ht="60" customHeight="1" thickBot="1" x14ac:dyDescent="0.55000000000000004">
      <c r="B180" s="1286"/>
      <c r="C180" s="641" t="s">
        <v>17</v>
      </c>
      <c r="D180" s="499"/>
      <c r="E180" s="642">
        <f t="shared" si="10"/>
        <v>150664</v>
      </c>
      <c r="F180" s="642">
        <f t="shared" si="10"/>
        <v>140243</v>
      </c>
      <c r="G180" s="642">
        <f t="shared" si="10"/>
        <v>165719</v>
      </c>
      <c r="H180" s="642">
        <f t="shared" si="10"/>
        <v>182205</v>
      </c>
      <c r="I180" s="642">
        <f t="shared" si="10"/>
        <v>141770</v>
      </c>
      <c r="J180" s="642">
        <f t="shared" si="10"/>
        <v>128959</v>
      </c>
      <c r="K180" s="642">
        <f t="shared" si="10"/>
        <v>149107</v>
      </c>
      <c r="L180" s="642">
        <f t="shared" si="10"/>
        <v>138555</v>
      </c>
      <c r="M180" s="642">
        <f t="shared" si="10"/>
        <v>138010</v>
      </c>
      <c r="N180" s="642">
        <f t="shared" si="10"/>
        <v>155215</v>
      </c>
      <c r="O180" s="642">
        <f t="shared" si="10"/>
        <v>154782</v>
      </c>
      <c r="P180" s="642">
        <f t="shared" si="10"/>
        <v>136730</v>
      </c>
      <c r="Q180" s="607">
        <f t="shared" si="10"/>
        <v>1781959</v>
      </c>
      <c r="R180" s="547"/>
      <c r="S180" s="611"/>
    </row>
    <row r="182" spans="2:19" ht="27" customHeight="1" x14ac:dyDescent="0.35">
      <c r="E182" s="1280" t="s">
        <v>226</v>
      </c>
      <c r="F182" s="1280"/>
      <c r="G182" s="1280"/>
      <c r="H182" s="1280"/>
      <c r="I182" s="1280"/>
      <c r="J182" s="1280"/>
      <c r="K182" s="1280"/>
      <c r="L182" s="1280"/>
      <c r="M182" s="1280"/>
      <c r="N182" s="1280"/>
      <c r="O182" s="1280"/>
      <c r="P182" s="1280"/>
      <c r="Q182" s="1280"/>
    </row>
    <row r="185" spans="2:19" ht="52.5" customHeight="1" x14ac:dyDescent="0.35"/>
    <row r="186" spans="2:19" ht="18" customHeight="1" x14ac:dyDescent="0.35">
      <c r="B186" s="452"/>
      <c r="D186" s="518"/>
      <c r="E186" s="453"/>
      <c r="F186" s="453"/>
      <c r="G186" s="453"/>
      <c r="H186" s="453"/>
      <c r="I186" s="453"/>
      <c r="J186" s="453"/>
      <c r="K186" s="453"/>
      <c r="L186" s="453"/>
      <c r="M186" s="453"/>
      <c r="N186" s="453"/>
      <c r="O186" s="453"/>
      <c r="P186" s="453"/>
      <c r="Q186" s="453"/>
      <c r="R186" s="453"/>
    </row>
    <row r="187" spans="2:19" x14ac:dyDescent="0.35">
      <c r="D187" s="519"/>
      <c r="E187" s="412"/>
      <c r="F187" s="412"/>
      <c r="G187" s="412"/>
      <c r="H187" s="412"/>
      <c r="I187" s="412"/>
      <c r="J187" s="412"/>
      <c r="K187" s="412"/>
      <c r="L187" s="412"/>
      <c r="M187" s="412"/>
      <c r="N187" s="412"/>
      <c r="O187" s="412"/>
      <c r="P187" s="412"/>
      <c r="Q187" s="412"/>
      <c r="R187" s="412"/>
    </row>
    <row r="188" spans="2:19" ht="15" customHeight="1" x14ac:dyDescent="0.35">
      <c r="D188" s="520"/>
      <c r="E188" s="395"/>
      <c r="F188" s="395"/>
      <c r="G188" s="395"/>
      <c r="H188" s="395"/>
      <c r="I188" s="395"/>
      <c r="J188" s="395"/>
      <c r="K188" s="395"/>
      <c r="L188" s="395"/>
      <c r="M188" s="395"/>
      <c r="N188" s="395"/>
      <c r="O188" s="395"/>
      <c r="P188" s="395"/>
      <c r="Q188" s="395"/>
      <c r="R188" s="395"/>
    </row>
    <row r="189" spans="2:19" x14ac:dyDescent="0.35">
      <c r="D189" s="521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3"/>
      <c r="R189" s="433"/>
      <c r="S189" s="537"/>
    </row>
    <row r="190" spans="2:19" x14ac:dyDescent="0.35">
      <c r="D190" s="521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</row>
    <row r="191" spans="2:19" x14ac:dyDescent="0.35">
      <c r="D191" s="522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</row>
    <row r="192" spans="2:19" x14ac:dyDescent="0.35">
      <c r="D192" s="521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  <c r="R192" s="433"/>
    </row>
    <row r="193" spans="4:18" x14ac:dyDescent="0.35">
      <c r="D193" s="521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3"/>
      <c r="R193" s="433"/>
    </row>
    <row r="194" spans="4:18" x14ac:dyDescent="0.35">
      <c r="D194" s="522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</row>
    <row r="195" spans="4:18" x14ac:dyDescent="0.35">
      <c r="D195" s="521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</row>
    <row r="196" spans="4:18" x14ac:dyDescent="0.35">
      <c r="D196" s="521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  <c r="R196" s="433"/>
    </row>
    <row r="197" spans="4:18" x14ac:dyDescent="0.35">
      <c r="D197" s="522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</row>
    <row r="198" spans="4:18" x14ac:dyDescent="0.35">
      <c r="D198" s="521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</row>
    <row r="199" spans="4:18" x14ac:dyDescent="0.35">
      <c r="D199" s="521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</row>
    <row r="200" spans="4:18" x14ac:dyDescent="0.35">
      <c r="D200" s="522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</row>
    <row r="201" spans="4:18" x14ac:dyDescent="0.35">
      <c r="D201" s="521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</row>
    <row r="202" spans="4:18" x14ac:dyDescent="0.35">
      <c r="D202" s="521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  <c r="R202" s="433"/>
    </row>
    <row r="203" spans="4:18" x14ac:dyDescent="0.35">
      <c r="D203" s="522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</row>
    <row r="204" spans="4:18" x14ac:dyDescent="0.35">
      <c r="D204" s="521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  <c r="R204" s="433"/>
    </row>
    <row r="205" spans="4:18" x14ac:dyDescent="0.35">
      <c r="D205" s="521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3"/>
      <c r="R205" s="433"/>
    </row>
    <row r="206" spans="4:18" x14ac:dyDescent="0.35">
      <c r="D206" s="522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</row>
    <row r="207" spans="4:18" x14ac:dyDescent="0.35">
      <c r="D207" s="521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</row>
    <row r="208" spans="4:18" x14ac:dyDescent="0.35">
      <c r="D208" s="521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</row>
    <row r="209" spans="4:18" x14ac:dyDescent="0.35">
      <c r="D209" s="521"/>
      <c r="E209" s="433"/>
      <c r="F209" s="433"/>
      <c r="G209" s="433"/>
      <c r="H209" s="433"/>
      <c r="I209" s="433"/>
      <c r="J209" s="433"/>
      <c r="K209" s="433"/>
      <c r="L209" s="433"/>
      <c r="M209" s="433"/>
      <c r="N209" s="433"/>
      <c r="O209" s="433"/>
      <c r="P209" s="433"/>
      <c r="Q209" s="433"/>
      <c r="R209" s="433"/>
    </row>
    <row r="210" spans="4:18" x14ac:dyDescent="0.35">
      <c r="D210" s="521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3"/>
      <c r="R210" s="433"/>
    </row>
    <row r="211" spans="4:18" x14ac:dyDescent="0.35">
      <c r="D211" s="521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  <c r="R211" s="433"/>
    </row>
    <row r="216" spans="4:18" x14ac:dyDescent="0.35">
      <c r="D216" s="523"/>
      <c r="E216" s="456"/>
      <c r="F216" s="456"/>
      <c r="G216" s="456"/>
      <c r="H216" s="456"/>
      <c r="I216" s="456"/>
      <c r="J216" s="456"/>
      <c r="K216" s="456"/>
      <c r="L216" s="456"/>
      <c r="M216" s="456"/>
      <c r="N216" s="456"/>
      <c r="O216" s="456"/>
      <c r="P216" s="456"/>
      <c r="Q216" s="456"/>
      <c r="R216" s="456"/>
    </row>
    <row r="217" spans="4:18" x14ac:dyDescent="0.35">
      <c r="D217" s="523"/>
      <c r="E217" s="456"/>
      <c r="F217" s="456"/>
      <c r="G217" s="456"/>
      <c r="H217" s="456"/>
      <c r="I217" s="456"/>
      <c r="J217" s="456"/>
      <c r="K217" s="456"/>
      <c r="L217" s="456"/>
      <c r="M217" s="456"/>
      <c r="N217" s="456"/>
      <c r="O217" s="456"/>
      <c r="P217" s="456"/>
      <c r="Q217" s="456"/>
      <c r="R217" s="456"/>
    </row>
    <row r="218" spans="4:18" x14ac:dyDescent="0.35">
      <c r="D218" s="523"/>
      <c r="E218" s="456"/>
      <c r="F218" s="456"/>
      <c r="G218" s="456"/>
      <c r="H218" s="456"/>
      <c r="I218" s="456"/>
      <c r="J218" s="456"/>
      <c r="K218" s="456"/>
      <c r="L218" s="456"/>
      <c r="M218" s="456"/>
      <c r="N218" s="456"/>
      <c r="O218" s="456"/>
      <c r="P218" s="456"/>
      <c r="Q218" s="456"/>
      <c r="R218" s="456"/>
    </row>
    <row r="219" spans="4:18" x14ac:dyDescent="0.35">
      <c r="D219" s="523"/>
      <c r="E219" s="456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</row>
    <row r="220" spans="4:18" x14ac:dyDescent="0.35">
      <c r="D220" s="523"/>
      <c r="E220" s="456"/>
      <c r="F220" s="456"/>
      <c r="G220" s="456"/>
      <c r="H220" s="456"/>
      <c r="I220" s="456"/>
      <c r="J220" s="456"/>
      <c r="K220" s="456"/>
      <c r="L220" s="456"/>
      <c r="M220" s="456"/>
      <c r="N220" s="456"/>
      <c r="O220" s="456"/>
      <c r="P220" s="456"/>
      <c r="Q220" s="456"/>
      <c r="R220" s="456"/>
    </row>
    <row r="221" spans="4:18" x14ac:dyDescent="0.35">
      <c r="D221" s="523"/>
      <c r="E221" s="456"/>
      <c r="F221" s="456"/>
      <c r="G221" s="456"/>
      <c r="H221" s="456"/>
      <c r="I221" s="456"/>
      <c r="J221" s="456"/>
      <c r="K221" s="456"/>
      <c r="L221" s="456"/>
      <c r="M221" s="456"/>
      <c r="N221" s="456"/>
      <c r="O221" s="456"/>
      <c r="P221" s="456"/>
      <c r="Q221" s="456"/>
      <c r="R221" s="456"/>
    </row>
    <row r="222" spans="4:18" x14ac:dyDescent="0.35">
      <c r="D222" s="523"/>
      <c r="E222" s="456"/>
      <c r="F222" s="456"/>
      <c r="G222" s="456"/>
      <c r="H222" s="456"/>
      <c r="I222" s="456"/>
      <c r="J222" s="456"/>
      <c r="K222" s="456"/>
      <c r="L222" s="456"/>
      <c r="M222" s="456"/>
      <c r="N222" s="456"/>
      <c r="O222" s="456"/>
      <c r="P222" s="456"/>
      <c r="Q222" s="456"/>
      <c r="R222" s="456"/>
    </row>
  </sheetData>
  <mergeCells count="58">
    <mergeCell ref="B2:R2"/>
    <mergeCell ref="B3:R3"/>
    <mergeCell ref="B7:B8"/>
    <mergeCell ref="B10:B11"/>
    <mergeCell ref="B13:B14"/>
    <mergeCell ref="B16:B17"/>
    <mergeCell ref="B21:B22"/>
    <mergeCell ref="B24:B25"/>
    <mergeCell ref="B27:B28"/>
    <mergeCell ref="B32:B33"/>
    <mergeCell ref="B35:B36"/>
    <mergeCell ref="B38:B39"/>
    <mergeCell ref="B41:B42"/>
    <mergeCell ref="B44:B45"/>
    <mergeCell ref="B48:R48"/>
    <mergeCell ref="B52:B53"/>
    <mergeCell ref="B55:B56"/>
    <mergeCell ref="B58:B59"/>
    <mergeCell ref="B61:B62"/>
    <mergeCell ref="B64:B65"/>
    <mergeCell ref="B67:R67"/>
    <mergeCell ref="B69:B70"/>
    <mergeCell ref="B72:B73"/>
    <mergeCell ref="B75:B76"/>
    <mergeCell ref="B78:B79"/>
    <mergeCell ref="B81:B82"/>
    <mergeCell ref="B84:B85"/>
    <mergeCell ref="B88:R88"/>
    <mergeCell ref="B92:B93"/>
    <mergeCell ref="B95:B96"/>
    <mergeCell ref="B98:B99"/>
    <mergeCell ref="B101:B102"/>
    <mergeCell ref="B105:B106"/>
    <mergeCell ref="B108:B109"/>
    <mergeCell ref="B111:B112"/>
    <mergeCell ref="B114:B115"/>
    <mergeCell ref="B117:B118"/>
    <mergeCell ref="B121:R121"/>
    <mergeCell ref="B123:B124"/>
    <mergeCell ref="B126:B127"/>
    <mergeCell ref="B129:B130"/>
    <mergeCell ref="B132:B133"/>
    <mergeCell ref="B136:R136"/>
    <mergeCell ref="B140:B141"/>
    <mergeCell ref="B143:B144"/>
    <mergeCell ref="B146:B147"/>
    <mergeCell ref="B149:B150"/>
    <mergeCell ref="B152:B153"/>
    <mergeCell ref="B173:B174"/>
    <mergeCell ref="B176:B177"/>
    <mergeCell ref="B179:B180"/>
    <mergeCell ref="E182:Q182"/>
    <mergeCell ref="B155:B156"/>
    <mergeCell ref="B158:B159"/>
    <mergeCell ref="B161:B162"/>
    <mergeCell ref="B164:B165"/>
    <mergeCell ref="B167:B168"/>
    <mergeCell ref="B170:B171"/>
  </mergeCells>
  <pageMargins left="0.2" right="0.2" top="0.52" bottom="0.21" header="0.3" footer="0.21"/>
  <pageSetup scale="24" orientation="landscape" r:id="rId1"/>
  <headerFooter alignWithMargins="0">
    <oddFooter>&amp;RPage &amp;P of &amp;N&amp;LPakistan Automotive Manufacturers Association</oddFooter>
  </headerFooter>
  <rowBreaks count="3" manualBreakCount="3">
    <brk id="45" max="17" man="1"/>
    <brk id="85" max="16383" man="1"/>
    <brk id="133" max="31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B1:AJ227"/>
  <sheetViews>
    <sheetView zoomScale="45" zoomScaleNormal="45" zoomScaleSheetLayoutView="5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1" sqref="P1"/>
    </sheetView>
  </sheetViews>
  <sheetFormatPr defaultRowHeight="18" x14ac:dyDescent="0.25"/>
  <cols>
    <col min="1" max="1" width="3.140625" style="360" customWidth="1"/>
    <col min="2" max="2" width="41.28515625" style="360" customWidth="1"/>
    <col min="3" max="3" width="11.85546875" style="645" customWidth="1"/>
    <col min="4" max="4" width="1.5703125" style="491" customWidth="1"/>
    <col min="5" max="15" width="25.7109375" style="360" customWidth="1"/>
    <col min="16" max="16" width="28.7109375" style="360" customWidth="1"/>
    <col min="17" max="17" width="33.42578125" style="360" bestFit="1" customWidth="1"/>
    <col min="18" max="18" width="9.140625" style="360"/>
    <col min="19" max="19" width="20.5703125" style="360" customWidth="1"/>
    <col min="20" max="22" width="9.140625" style="360"/>
    <col min="23" max="23" width="39.28515625" style="360" customWidth="1"/>
    <col min="24" max="24" width="23.7109375" style="360" customWidth="1"/>
    <col min="25" max="25" width="19.5703125" style="360" customWidth="1"/>
    <col min="26" max="16384" width="9.140625" style="360"/>
  </cols>
  <sheetData>
    <row r="1" spans="2:17" ht="45" customHeight="1" x14ac:dyDescent="0.6">
      <c r="B1" s="361"/>
      <c r="C1" s="643"/>
      <c r="E1" s="644" t="s">
        <v>250</v>
      </c>
      <c r="Q1" s="584" t="s">
        <v>250</v>
      </c>
    </row>
    <row r="2" spans="2:17" ht="42.75" customHeight="1" thickBot="1" x14ac:dyDescent="0.25">
      <c r="B2" s="1321" t="s">
        <v>161</v>
      </c>
      <c r="C2" s="1322"/>
      <c r="D2" s="1322"/>
      <c r="E2" s="1322"/>
      <c r="F2" s="1322"/>
      <c r="G2" s="1322"/>
      <c r="H2" s="1322"/>
      <c r="I2" s="1322"/>
      <c r="J2" s="1322"/>
      <c r="K2" s="1322"/>
      <c r="L2" s="1322"/>
      <c r="M2" s="1322"/>
      <c r="N2" s="1322"/>
      <c r="O2" s="1322"/>
      <c r="P2" s="1322"/>
      <c r="Q2" s="1322"/>
    </row>
    <row r="3" spans="2:17" ht="43.5" customHeight="1" thickBot="1" x14ac:dyDescent="0.65">
      <c r="B3" s="1293" t="s">
        <v>46</v>
      </c>
      <c r="C3" s="1294"/>
      <c r="D3" s="1294"/>
      <c r="E3" s="1294"/>
      <c r="F3" s="1294"/>
      <c r="G3" s="1294"/>
      <c r="H3" s="1294"/>
      <c r="I3" s="1294"/>
      <c r="J3" s="1294"/>
      <c r="K3" s="1294"/>
      <c r="L3" s="1294"/>
      <c r="M3" s="1294"/>
      <c r="N3" s="1294"/>
      <c r="O3" s="1294"/>
      <c r="P3" s="1294"/>
      <c r="Q3" s="1295"/>
    </row>
    <row r="4" spans="2:17" ht="12.75" hidden="1" customHeight="1" thickBot="1" x14ac:dyDescent="0.3">
      <c r="B4" s="363"/>
    </row>
    <row r="5" spans="2:17" ht="50.1" customHeight="1" thickBot="1" x14ac:dyDescent="0.45">
      <c r="B5" s="586" t="s">
        <v>230</v>
      </c>
      <c r="C5" s="646"/>
      <c r="D5" s="492"/>
      <c r="E5" s="647" t="s">
        <v>251</v>
      </c>
      <c r="F5" s="647" t="s">
        <v>252</v>
      </c>
      <c r="G5" s="647" t="s">
        <v>253</v>
      </c>
      <c r="H5" s="647" t="s">
        <v>254</v>
      </c>
      <c r="I5" s="647" t="s">
        <v>255</v>
      </c>
      <c r="J5" s="647" t="s">
        <v>256</v>
      </c>
      <c r="K5" s="647" t="s">
        <v>257</v>
      </c>
      <c r="L5" s="647" t="s">
        <v>258</v>
      </c>
      <c r="M5" s="647" t="s">
        <v>259</v>
      </c>
      <c r="N5" s="647" t="s">
        <v>260</v>
      </c>
      <c r="O5" s="647" t="s">
        <v>261</v>
      </c>
      <c r="P5" s="647" t="s">
        <v>262</v>
      </c>
      <c r="Q5" s="648" t="s">
        <v>54</v>
      </c>
    </row>
    <row r="6" spans="2:17" ht="40.5" customHeight="1" thickBot="1" x14ac:dyDescent="0.55000000000000004">
      <c r="B6" s="369"/>
      <c r="D6" s="493"/>
      <c r="E6" s="649"/>
      <c r="F6" s="649"/>
      <c r="G6" s="649"/>
      <c r="H6" s="649"/>
      <c r="I6" s="649"/>
      <c r="J6" s="649"/>
      <c r="K6" s="649"/>
      <c r="L6" s="649"/>
      <c r="M6" s="1320" t="s">
        <v>266</v>
      </c>
      <c r="N6" s="1320"/>
      <c r="O6" s="1320"/>
      <c r="P6" s="1320"/>
      <c r="Q6" s="650"/>
    </row>
    <row r="7" spans="2:17" ht="60" customHeight="1" x14ac:dyDescent="0.5">
      <c r="B7" s="1311" t="s">
        <v>243</v>
      </c>
      <c r="C7" s="651" t="s">
        <v>16</v>
      </c>
      <c r="D7" s="494"/>
      <c r="E7" s="652">
        <v>2371</v>
      </c>
      <c r="F7" s="652">
        <v>1149</v>
      </c>
      <c r="G7" s="652">
        <v>1031</v>
      </c>
      <c r="H7" s="652">
        <v>857</v>
      </c>
      <c r="I7" s="652">
        <v>477</v>
      </c>
      <c r="J7" s="652">
        <v>373</v>
      </c>
      <c r="K7" s="652">
        <v>1974</v>
      </c>
      <c r="L7" s="652">
        <v>1678</v>
      </c>
      <c r="M7" s="652">
        <v>1278</v>
      </c>
      <c r="N7" s="652">
        <v>0</v>
      </c>
      <c r="O7" s="652">
        <v>71</v>
      </c>
      <c r="P7" s="652">
        <v>2012</v>
      </c>
      <c r="Q7" s="653">
        <f>SUM(E7:P7)</f>
        <v>13271</v>
      </c>
    </row>
    <row r="8" spans="2:17" ht="60" customHeight="1" thickBot="1" x14ac:dyDescent="0.55000000000000004">
      <c r="B8" s="1312"/>
      <c r="C8" s="654" t="s">
        <v>17</v>
      </c>
      <c r="D8" s="495"/>
      <c r="E8" s="655">
        <v>1452</v>
      </c>
      <c r="F8" s="655">
        <v>1106</v>
      </c>
      <c r="G8" s="655">
        <v>1368</v>
      </c>
      <c r="H8" s="655">
        <v>1032</v>
      </c>
      <c r="I8" s="655">
        <v>1074</v>
      </c>
      <c r="J8" s="655">
        <v>884</v>
      </c>
      <c r="K8" s="655">
        <v>1878</v>
      </c>
      <c r="L8" s="655">
        <v>1868</v>
      </c>
      <c r="M8" s="655">
        <v>1327</v>
      </c>
      <c r="N8" s="655">
        <v>0</v>
      </c>
      <c r="O8" s="655">
        <v>263</v>
      </c>
      <c r="P8" s="655">
        <v>1839</v>
      </c>
      <c r="Q8" s="656">
        <f>SUM(E8:P8)</f>
        <v>14091</v>
      </c>
    </row>
    <row r="9" spans="2:17" ht="35.1" customHeight="1" thickBot="1" x14ac:dyDescent="0.55000000000000004">
      <c r="B9" s="594"/>
      <c r="C9" s="657"/>
      <c r="D9" s="496"/>
      <c r="E9" s="658"/>
      <c r="F9" s="658"/>
      <c r="G9" s="658"/>
      <c r="H9" s="658"/>
      <c r="I9" s="658"/>
      <c r="J9" s="658"/>
      <c r="K9" s="658"/>
      <c r="L9" s="658"/>
      <c r="M9" s="658"/>
      <c r="N9" s="658"/>
      <c r="O9" s="658"/>
      <c r="P9" s="658"/>
      <c r="Q9" s="659"/>
    </row>
    <row r="10" spans="2:17" ht="60" customHeight="1" x14ac:dyDescent="0.5">
      <c r="B10" s="1298" t="s">
        <v>98</v>
      </c>
      <c r="C10" s="651" t="s">
        <v>16</v>
      </c>
      <c r="D10" s="494"/>
      <c r="E10" s="652">
        <v>384</v>
      </c>
      <c r="F10" s="652">
        <v>89</v>
      </c>
      <c r="G10" s="652">
        <v>73</v>
      </c>
      <c r="H10" s="652">
        <v>108</v>
      </c>
      <c r="I10" s="652">
        <v>105</v>
      </c>
      <c r="J10" s="652">
        <v>152</v>
      </c>
      <c r="K10" s="652">
        <v>86</v>
      </c>
      <c r="L10" s="652">
        <v>97</v>
      </c>
      <c r="M10" s="652">
        <v>198</v>
      </c>
      <c r="N10" s="652">
        <v>0</v>
      </c>
      <c r="O10" s="652">
        <v>0</v>
      </c>
      <c r="P10" s="652">
        <v>19</v>
      </c>
      <c r="Q10" s="653">
        <f>SUM(E10:P10)</f>
        <v>1311</v>
      </c>
    </row>
    <row r="11" spans="2:17" ht="60" customHeight="1" thickBot="1" x14ac:dyDescent="0.55000000000000004">
      <c r="B11" s="1299"/>
      <c r="C11" s="654" t="s">
        <v>17</v>
      </c>
      <c r="D11" s="495"/>
      <c r="E11" s="655">
        <v>174</v>
      </c>
      <c r="F11" s="655">
        <v>164</v>
      </c>
      <c r="G11" s="655">
        <v>186</v>
      </c>
      <c r="H11" s="655">
        <v>151</v>
      </c>
      <c r="I11" s="655">
        <v>184</v>
      </c>
      <c r="J11" s="655">
        <v>277</v>
      </c>
      <c r="K11" s="655">
        <v>144</v>
      </c>
      <c r="L11" s="655">
        <v>186</v>
      </c>
      <c r="M11" s="655">
        <v>82</v>
      </c>
      <c r="N11" s="655">
        <v>0</v>
      </c>
      <c r="O11" s="655">
        <v>78</v>
      </c>
      <c r="P11" s="655">
        <v>202</v>
      </c>
      <c r="Q11" s="656">
        <f>SUM(E11:P11)</f>
        <v>1828</v>
      </c>
    </row>
    <row r="12" spans="2:17" ht="35.1" customHeight="1" thickBot="1" x14ac:dyDescent="0.55000000000000004">
      <c r="B12" s="597"/>
      <c r="C12" s="657"/>
      <c r="D12" s="497"/>
      <c r="E12" s="660"/>
      <c r="F12" s="660"/>
      <c r="G12" s="660"/>
      <c r="H12" s="660"/>
      <c r="I12" s="660"/>
      <c r="J12" s="660"/>
      <c r="K12" s="660"/>
      <c r="L12" s="660"/>
      <c r="M12" s="660"/>
      <c r="N12" s="660"/>
      <c r="O12" s="660"/>
      <c r="P12" s="660"/>
      <c r="Q12" s="661"/>
    </row>
    <row r="13" spans="2:17" ht="60" customHeight="1" x14ac:dyDescent="0.5">
      <c r="B13" s="1298" t="s">
        <v>22</v>
      </c>
      <c r="C13" s="651" t="s">
        <v>99</v>
      </c>
      <c r="D13" s="494"/>
      <c r="E13" s="652">
        <v>2827</v>
      </c>
      <c r="F13" s="652">
        <v>2481</v>
      </c>
      <c r="G13" s="652">
        <v>1376</v>
      </c>
      <c r="H13" s="652">
        <v>1600</v>
      </c>
      <c r="I13" s="652">
        <v>1806</v>
      </c>
      <c r="J13" s="652">
        <v>1715</v>
      </c>
      <c r="K13" s="652">
        <v>3451</v>
      </c>
      <c r="L13" s="652">
        <v>3764</v>
      </c>
      <c r="M13" s="652">
        <v>2220</v>
      </c>
      <c r="N13" s="652">
        <v>0</v>
      </c>
      <c r="O13" s="652">
        <v>196</v>
      </c>
      <c r="P13" s="652">
        <v>744</v>
      </c>
      <c r="Q13" s="653">
        <f>SUM(E13:P13)</f>
        <v>22180</v>
      </c>
    </row>
    <row r="14" spans="2:17" ht="60" customHeight="1" thickBot="1" x14ac:dyDescent="0.55000000000000004">
      <c r="B14" s="1299"/>
      <c r="C14" s="654" t="s">
        <v>17</v>
      </c>
      <c r="D14" s="495"/>
      <c r="E14" s="655">
        <v>1981</v>
      </c>
      <c r="F14" s="655">
        <v>1727</v>
      </c>
      <c r="G14" s="655">
        <v>1795</v>
      </c>
      <c r="H14" s="655">
        <v>1982</v>
      </c>
      <c r="I14" s="655">
        <v>2172</v>
      </c>
      <c r="J14" s="655">
        <v>2085</v>
      </c>
      <c r="K14" s="655">
        <v>3445</v>
      </c>
      <c r="L14" s="655">
        <v>3715</v>
      </c>
      <c r="M14" s="655">
        <v>2089</v>
      </c>
      <c r="N14" s="655">
        <v>0</v>
      </c>
      <c r="O14" s="655">
        <v>294</v>
      </c>
      <c r="P14" s="655">
        <v>855</v>
      </c>
      <c r="Q14" s="656">
        <f>SUM(E14:P14)</f>
        <v>22140</v>
      </c>
    </row>
    <row r="15" spans="2:17" ht="31.5" customHeight="1" thickBot="1" x14ac:dyDescent="0.55000000000000004">
      <c r="B15" s="594"/>
      <c r="C15" s="657"/>
      <c r="D15" s="383"/>
      <c r="E15" s="658"/>
      <c r="F15" s="658"/>
      <c r="G15" s="658"/>
      <c r="H15" s="658"/>
      <c r="I15" s="658"/>
      <c r="J15" s="658"/>
      <c r="K15" s="658"/>
      <c r="L15" s="658"/>
      <c r="M15" s="658"/>
      <c r="N15" s="658"/>
      <c r="O15" s="658"/>
      <c r="P15" s="658"/>
      <c r="Q15" s="659"/>
    </row>
    <row r="16" spans="2:17" ht="60" customHeight="1" x14ac:dyDescent="0.5">
      <c r="B16" s="1298" t="s">
        <v>263</v>
      </c>
      <c r="C16" s="651" t="s">
        <v>99</v>
      </c>
      <c r="D16" s="494"/>
      <c r="E16" s="652">
        <v>0</v>
      </c>
      <c r="F16" s="652">
        <v>0</v>
      </c>
      <c r="G16" s="652">
        <v>0</v>
      </c>
      <c r="H16" s="652">
        <v>0</v>
      </c>
      <c r="I16" s="652">
        <v>0</v>
      </c>
      <c r="J16" s="652">
        <v>0</v>
      </c>
      <c r="K16" s="652">
        <v>0</v>
      </c>
      <c r="L16" s="652">
        <v>0</v>
      </c>
      <c r="M16" s="652">
        <v>0</v>
      </c>
      <c r="N16" s="652">
        <v>0</v>
      </c>
      <c r="O16" s="652">
        <v>389</v>
      </c>
      <c r="P16" s="652">
        <v>1033</v>
      </c>
      <c r="Q16" s="653">
        <f>SUM(E16:P16)</f>
        <v>1422</v>
      </c>
    </row>
    <row r="17" spans="2:36" ht="60" customHeight="1" thickBot="1" x14ac:dyDescent="0.55000000000000004">
      <c r="B17" s="1299"/>
      <c r="C17" s="654" t="s">
        <v>17</v>
      </c>
      <c r="D17" s="495"/>
      <c r="E17" s="655">
        <v>0</v>
      </c>
      <c r="F17" s="655">
        <v>0</v>
      </c>
      <c r="G17" s="655">
        <v>0</v>
      </c>
      <c r="H17" s="655">
        <v>0</v>
      </c>
      <c r="I17" s="655">
        <v>0</v>
      </c>
      <c r="J17" s="655">
        <v>0</v>
      </c>
      <c r="K17" s="655">
        <v>0</v>
      </c>
      <c r="L17" s="655">
        <v>0</v>
      </c>
      <c r="M17" s="655">
        <v>0</v>
      </c>
      <c r="N17" s="655">
        <v>0</v>
      </c>
      <c r="O17" s="655">
        <v>167</v>
      </c>
      <c r="P17" s="655">
        <v>1160</v>
      </c>
      <c r="Q17" s="656">
        <f>SUM(E17:P17)</f>
        <v>1327</v>
      </c>
    </row>
    <row r="18" spans="2:36" ht="35.1" customHeight="1" thickBot="1" x14ac:dyDescent="0.55000000000000004">
      <c r="B18" s="597"/>
      <c r="C18" s="657"/>
      <c r="D18" s="497"/>
      <c r="E18" s="660"/>
      <c r="F18" s="660"/>
      <c r="G18" s="660"/>
      <c r="H18" s="660"/>
      <c r="I18" s="660"/>
      <c r="J18" s="660"/>
      <c r="K18" s="660"/>
      <c r="L18" s="660"/>
      <c r="M18" s="660"/>
      <c r="N18" s="660"/>
      <c r="O18" s="660"/>
      <c r="P18" s="660"/>
      <c r="Q18" s="661"/>
    </row>
    <row r="19" spans="2:36" ht="60" customHeight="1" x14ac:dyDescent="0.5">
      <c r="B19" s="1315" t="s">
        <v>21</v>
      </c>
      <c r="C19" s="662" t="s">
        <v>16</v>
      </c>
      <c r="D19" s="498"/>
      <c r="E19" s="663">
        <f>E7+E10+E13+E16</f>
        <v>5582</v>
      </c>
      <c r="F19" s="663">
        <f t="shared" ref="F19:P20" si="0">F7+F10+F13+F16</f>
        <v>3719</v>
      </c>
      <c r="G19" s="663">
        <f t="shared" si="0"/>
        <v>2480</v>
      </c>
      <c r="H19" s="663">
        <f t="shared" si="0"/>
        <v>2565</v>
      </c>
      <c r="I19" s="663">
        <f t="shared" si="0"/>
        <v>2388</v>
      </c>
      <c r="J19" s="663">
        <f t="shared" si="0"/>
        <v>2240</v>
      </c>
      <c r="K19" s="663">
        <f t="shared" si="0"/>
        <v>5511</v>
      </c>
      <c r="L19" s="663">
        <f t="shared" si="0"/>
        <v>5539</v>
      </c>
      <c r="M19" s="663">
        <f t="shared" si="0"/>
        <v>3696</v>
      </c>
      <c r="N19" s="663">
        <f t="shared" si="0"/>
        <v>0</v>
      </c>
      <c r="O19" s="663">
        <f t="shared" si="0"/>
        <v>656</v>
      </c>
      <c r="P19" s="663">
        <f t="shared" si="0"/>
        <v>3808</v>
      </c>
      <c r="Q19" s="664">
        <f>Q7+Q10+Q13+Q16</f>
        <v>38184</v>
      </c>
    </row>
    <row r="20" spans="2:36" ht="60" customHeight="1" thickBot="1" x14ac:dyDescent="0.55000000000000004">
      <c r="B20" s="1316"/>
      <c r="C20" s="665" t="s">
        <v>17</v>
      </c>
      <c r="D20" s="499"/>
      <c r="E20" s="666">
        <f>E8+E11+E14+E17</f>
        <v>3607</v>
      </c>
      <c r="F20" s="666">
        <f t="shared" si="0"/>
        <v>2997</v>
      </c>
      <c r="G20" s="666">
        <f t="shared" si="0"/>
        <v>3349</v>
      </c>
      <c r="H20" s="666">
        <f t="shared" si="0"/>
        <v>3165</v>
      </c>
      <c r="I20" s="666">
        <f t="shared" si="0"/>
        <v>3430</v>
      </c>
      <c r="J20" s="666">
        <f t="shared" si="0"/>
        <v>3246</v>
      </c>
      <c r="K20" s="666">
        <f t="shared" si="0"/>
        <v>5467</v>
      </c>
      <c r="L20" s="666">
        <f t="shared" si="0"/>
        <v>5769</v>
      </c>
      <c r="M20" s="666">
        <f t="shared" si="0"/>
        <v>3498</v>
      </c>
      <c r="N20" s="666">
        <f t="shared" si="0"/>
        <v>0</v>
      </c>
      <c r="O20" s="666">
        <f t="shared" si="0"/>
        <v>802</v>
      </c>
      <c r="P20" s="666">
        <f t="shared" si="0"/>
        <v>4056</v>
      </c>
      <c r="Q20" s="667">
        <f>Q8+Q11+Q14+Q17</f>
        <v>39386</v>
      </c>
    </row>
    <row r="21" spans="2:36" ht="35.1" customHeight="1" thickBot="1" x14ac:dyDescent="0.55000000000000004">
      <c r="B21" s="601"/>
      <c r="C21" s="657"/>
      <c r="D21" s="496"/>
      <c r="E21" s="658"/>
      <c r="F21" s="658"/>
      <c r="G21" s="658"/>
      <c r="H21" s="658"/>
      <c r="I21" s="658"/>
      <c r="J21" s="658"/>
      <c r="K21" s="658"/>
      <c r="L21" s="658"/>
      <c r="M21" s="658"/>
      <c r="N21" s="658"/>
      <c r="O21" s="658"/>
      <c r="P21" s="658"/>
      <c r="Q21" s="659"/>
    </row>
    <row r="22" spans="2:36" ht="60" customHeight="1" thickBot="1" x14ac:dyDescent="0.55000000000000004">
      <c r="B22" s="602" t="s">
        <v>50</v>
      </c>
      <c r="C22" s="668"/>
      <c r="D22" s="496"/>
      <c r="E22" s="658"/>
      <c r="F22" s="658"/>
      <c r="G22" s="658"/>
      <c r="H22" s="658"/>
      <c r="I22" s="658"/>
      <c r="J22" s="658"/>
      <c r="K22" s="658"/>
      <c r="L22" s="658"/>
      <c r="M22" s="658"/>
      <c r="N22" s="658"/>
      <c r="O22" s="658"/>
      <c r="P22" s="658"/>
      <c r="Q22" s="659"/>
    </row>
    <row r="23" spans="2:36" ht="35.1" customHeight="1" thickBot="1" x14ac:dyDescent="0.55000000000000004">
      <c r="B23" s="603"/>
      <c r="C23" s="668"/>
      <c r="D23" s="496"/>
      <c r="E23" s="658"/>
      <c r="F23" s="658"/>
      <c r="G23" s="658"/>
      <c r="H23" s="658"/>
      <c r="I23" s="658"/>
      <c r="J23" s="658"/>
      <c r="K23" s="658"/>
      <c r="L23" s="658"/>
      <c r="M23" s="658"/>
      <c r="N23" s="658"/>
      <c r="O23" s="658"/>
      <c r="P23" s="658"/>
      <c r="Q23" s="659"/>
    </row>
    <row r="24" spans="2:36" ht="60" customHeight="1" x14ac:dyDescent="0.5">
      <c r="B24" s="1298" t="s">
        <v>23</v>
      </c>
      <c r="C24" s="651" t="s">
        <v>16</v>
      </c>
      <c r="D24" s="494"/>
      <c r="E24" s="652">
        <v>2293</v>
      </c>
      <c r="F24" s="652">
        <v>1007</v>
      </c>
      <c r="G24" s="652">
        <v>702</v>
      </c>
      <c r="H24" s="652">
        <v>1192</v>
      </c>
      <c r="I24" s="652">
        <v>729</v>
      </c>
      <c r="J24" s="652">
        <v>803</v>
      </c>
      <c r="K24" s="652">
        <v>1389</v>
      </c>
      <c r="L24" s="652">
        <v>1107</v>
      </c>
      <c r="M24" s="652">
        <v>1090</v>
      </c>
      <c r="N24" s="652">
        <v>0</v>
      </c>
      <c r="O24" s="652">
        <v>0</v>
      </c>
      <c r="P24" s="652">
        <v>602</v>
      </c>
      <c r="Q24" s="653">
        <f>SUM(E24:P24)</f>
        <v>10914</v>
      </c>
    </row>
    <row r="25" spans="2:36" ht="60" customHeight="1" thickBot="1" x14ac:dyDescent="0.55000000000000004">
      <c r="B25" s="1299"/>
      <c r="C25" s="654" t="s">
        <v>17</v>
      </c>
      <c r="D25" s="495"/>
      <c r="E25" s="655">
        <v>1208</v>
      </c>
      <c r="F25" s="655">
        <v>1289</v>
      </c>
      <c r="G25" s="655">
        <v>1101</v>
      </c>
      <c r="H25" s="655">
        <v>1179</v>
      </c>
      <c r="I25" s="655">
        <v>914</v>
      </c>
      <c r="J25" s="655">
        <v>918</v>
      </c>
      <c r="K25" s="655">
        <v>1701</v>
      </c>
      <c r="L25" s="655">
        <v>1535</v>
      </c>
      <c r="M25" s="655">
        <v>710</v>
      </c>
      <c r="N25" s="655">
        <v>0</v>
      </c>
      <c r="O25" s="655">
        <v>922</v>
      </c>
      <c r="P25" s="655">
        <v>830</v>
      </c>
      <c r="Q25" s="656">
        <f>SUM(E25:P25)</f>
        <v>12307</v>
      </c>
    </row>
    <row r="26" spans="2:36" ht="35.1" customHeight="1" thickBot="1" x14ac:dyDescent="0.55000000000000004">
      <c r="B26" s="597"/>
      <c r="C26" s="668"/>
      <c r="D26" s="500"/>
      <c r="E26" s="669"/>
      <c r="F26" s="669"/>
      <c r="G26" s="669"/>
      <c r="H26" s="669"/>
      <c r="I26" s="669"/>
      <c r="J26" s="669"/>
      <c r="K26" s="669"/>
      <c r="L26" s="669"/>
      <c r="M26" s="669"/>
      <c r="N26" s="669"/>
      <c r="O26" s="669"/>
      <c r="P26" s="669"/>
      <c r="Q26" s="670"/>
    </row>
    <row r="27" spans="2:36" ht="60" customHeight="1" x14ac:dyDescent="0.5">
      <c r="B27" s="1298" t="s">
        <v>159</v>
      </c>
      <c r="C27" s="651" t="s">
        <v>16</v>
      </c>
      <c r="D27" s="501"/>
      <c r="E27" s="652">
        <v>2767</v>
      </c>
      <c r="F27" s="652">
        <v>1526</v>
      </c>
      <c r="G27" s="652">
        <v>1229</v>
      </c>
      <c r="H27" s="652">
        <v>543</v>
      </c>
      <c r="I27" s="652">
        <v>291</v>
      </c>
      <c r="J27" s="652">
        <v>388</v>
      </c>
      <c r="K27" s="652">
        <v>145</v>
      </c>
      <c r="L27" s="652">
        <v>52</v>
      </c>
      <c r="M27" s="652">
        <v>50</v>
      </c>
      <c r="N27" s="652">
        <v>0</v>
      </c>
      <c r="O27" s="652">
        <v>0</v>
      </c>
      <c r="P27" s="652">
        <v>0</v>
      </c>
      <c r="Q27" s="653">
        <f>SUM(E27:P27)</f>
        <v>6991</v>
      </c>
    </row>
    <row r="28" spans="2:36" ht="60" customHeight="1" thickBot="1" x14ac:dyDescent="0.55000000000000004">
      <c r="B28" s="1299"/>
      <c r="C28" s="654" t="s">
        <v>17</v>
      </c>
      <c r="D28" s="502"/>
      <c r="E28" s="655">
        <v>843</v>
      </c>
      <c r="F28" s="655">
        <v>645</v>
      </c>
      <c r="G28" s="655">
        <v>680</v>
      </c>
      <c r="H28" s="655">
        <v>530</v>
      </c>
      <c r="I28" s="655">
        <v>641</v>
      </c>
      <c r="J28" s="655">
        <v>1207</v>
      </c>
      <c r="K28" s="655">
        <v>567</v>
      </c>
      <c r="L28" s="655">
        <v>699</v>
      </c>
      <c r="M28" s="655">
        <v>310</v>
      </c>
      <c r="N28" s="655">
        <v>0</v>
      </c>
      <c r="O28" s="655">
        <v>386</v>
      </c>
      <c r="P28" s="655">
        <v>476</v>
      </c>
      <c r="Q28" s="656">
        <f>SUM(E28:P28)</f>
        <v>6984</v>
      </c>
    </row>
    <row r="29" spans="2:36" ht="35.1" customHeight="1" thickBot="1" x14ac:dyDescent="0.55000000000000004">
      <c r="B29" s="605"/>
      <c r="C29" s="668"/>
      <c r="D29" s="503"/>
      <c r="E29" s="671"/>
      <c r="F29" s="671"/>
      <c r="G29" s="671"/>
      <c r="H29" s="671"/>
      <c r="I29" s="671"/>
      <c r="J29" s="671"/>
      <c r="K29" s="671"/>
      <c r="L29" s="671"/>
      <c r="M29" s="671"/>
      <c r="N29" s="671"/>
      <c r="O29" s="671"/>
      <c r="P29" s="671"/>
      <c r="Q29" s="672"/>
    </row>
    <row r="30" spans="2:36" ht="60" customHeight="1" x14ac:dyDescent="0.5">
      <c r="B30" s="1315" t="s">
        <v>21</v>
      </c>
      <c r="C30" s="662" t="s">
        <v>16</v>
      </c>
      <c r="D30" s="498"/>
      <c r="E30" s="663">
        <f t="shared" ref="E30:Q31" si="1">E24+E27</f>
        <v>5060</v>
      </c>
      <c r="F30" s="663">
        <f t="shared" si="1"/>
        <v>2533</v>
      </c>
      <c r="G30" s="663">
        <f t="shared" si="1"/>
        <v>1931</v>
      </c>
      <c r="H30" s="663">
        <f t="shared" si="1"/>
        <v>1735</v>
      </c>
      <c r="I30" s="663">
        <f t="shared" si="1"/>
        <v>1020</v>
      </c>
      <c r="J30" s="663">
        <f t="shared" si="1"/>
        <v>1191</v>
      </c>
      <c r="K30" s="663">
        <f t="shared" si="1"/>
        <v>1534</v>
      </c>
      <c r="L30" s="663">
        <f t="shared" si="1"/>
        <v>1159</v>
      </c>
      <c r="M30" s="663">
        <f t="shared" si="1"/>
        <v>1140</v>
      </c>
      <c r="N30" s="663">
        <f t="shared" si="1"/>
        <v>0</v>
      </c>
      <c r="O30" s="663">
        <f t="shared" si="1"/>
        <v>0</v>
      </c>
      <c r="P30" s="663">
        <f t="shared" si="1"/>
        <v>602</v>
      </c>
      <c r="Q30" s="664">
        <f t="shared" si="1"/>
        <v>17905</v>
      </c>
      <c r="Z30" s="406"/>
      <c r="AA30" s="406"/>
      <c r="AB30" s="406"/>
      <c r="AC30" s="406"/>
      <c r="AD30" s="406"/>
      <c r="AE30" s="406"/>
      <c r="AF30" s="406"/>
      <c r="AG30" s="406"/>
      <c r="AH30" s="406"/>
      <c r="AI30" s="406"/>
      <c r="AJ30" s="406"/>
    </row>
    <row r="31" spans="2:36" ht="60" customHeight="1" thickBot="1" x14ac:dyDescent="0.55000000000000004">
      <c r="B31" s="1316"/>
      <c r="C31" s="665" t="s">
        <v>17</v>
      </c>
      <c r="D31" s="499"/>
      <c r="E31" s="666">
        <f t="shared" si="1"/>
        <v>2051</v>
      </c>
      <c r="F31" s="666">
        <f t="shared" si="1"/>
        <v>1934</v>
      </c>
      <c r="G31" s="666">
        <f t="shared" si="1"/>
        <v>1781</v>
      </c>
      <c r="H31" s="666">
        <f t="shared" si="1"/>
        <v>1709</v>
      </c>
      <c r="I31" s="666">
        <f t="shared" si="1"/>
        <v>1555</v>
      </c>
      <c r="J31" s="666">
        <f t="shared" si="1"/>
        <v>2125</v>
      </c>
      <c r="K31" s="666">
        <f t="shared" si="1"/>
        <v>2268</v>
      </c>
      <c r="L31" s="666">
        <f t="shared" si="1"/>
        <v>2234</v>
      </c>
      <c r="M31" s="666">
        <f t="shared" si="1"/>
        <v>1020</v>
      </c>
      <c r="N31" s="666">
        <f t="shared" si="1"/>
        <v>0</v>
      </c>
      <c r="O31" s="666">
        <f t="shared" si="1"/>
        <v>1308</v>
      </c>
      <c r="P31" s="666">
        <f t="shared" si="1"/>
        <v>1306</v>
      </c>
      <c r="Q31" s="667">
        <f t="shared" si="1"/>
        <v>19291</v>
      </c>
    </row>
    <row r="32" spans="2:36" ht="35.1" customHeight="1" thickBot="1" x14ac:dyDescent="0.55000000000000004">
      <c r="B32" s="601"/>
      <c r="C32" s="657"/>
      <c r="D32" s="503"/>
      <c r="E32" s="671"/>
      <c r="F32" s="671"/>
      <c r="G32" s="671"/>
      <c r="H32" s="671"/>
      <c r="I32" s="671"/>
      <c r="J32" s="671"/>
      <c r="K32" s="671"/>
      <c r="L32" s="671"/>
      <c r="M32" s="671"/>
      <c r="N32" s="671"/>
      <c r="O32" s="671"/>
      <c r="P32" s="671"/>
      <c r="Q32" s="672"/>
    </row>
    <row r="33" spans="2:19" ht="60" customHeight="1" thickBot="1" x14ac:dyDescent="0.55000000000000004">
      <c r="B33" s="602" t="s">
        <v>244</v>
      </c>
      <c r="C33" s="673"/>
      <c r="D33" s="496"/>
      <c r="E33" s="658"/>
      <c r="F33" s="658"/>
      <c r="G33" s="658"/>
      <c r="H33" s="658"/>
      <c r="I33" s="658"/>
      <c r="J33" s="658"/>
      <c r="K33" s="658"/>
      <c r="L33" s="658"/>
      <c r="M33" s="658"/>
      <c r="N33" s="658"/>
      <c r="O33" s="658"/>
      <c r="P33" s="658"/>
      <c r="Q33" s="659"/>
    </row>
    <row r="34" spans="2:19" ht="35.1" customHeight="1" thickBot="1" x14ac:dyDescent="0.55000000000000004">
      <c r="B34" s="605"/>
      <c r="C34" s="668"/>
      <c r="D34" s="504"/>
      <c r="E34" s="674"/>
      <c r="F34" s="674"/>
      <c r="G34" s="674"/>
      <c r="H34" s="674"/>
      <c r="I34" s="674"/>
      <c r="J34" s="674"/>
      <c r="K34" s="674"/>
      <c r="L34" s="674"/>
      <c r="M34" s="674"/>
      <c r="N34" s="674"/>
      <c r="O34" s="674"/>
      <c r="P34" s="674"/>
      <c r="Q34" s="675"/>
    </row>
    <row r="35" spans="2:19" ht="60" customHeight="1" x14ac:dyDescent="0.5">
      <c r="B35" s="1298" t="s">
        <v>43</v>
      </c>
      <c r="C35" s="651" t="s">
        <v>16</v>
      </c>
      <c r="D35" s="501"/>
      <c r="E35" s="652">
        <v>0</v>
      </c>
      <c r="F35" s="652">
        <v>0</v>
      </c>
      <c r="G35" s="652">
        <v>0</v>
      </c>
      <c r="H35" s="652">
        <v>0</v>
      </c>
      <c r="I35" s="652">
        <v>0</v>
      </c>
      <c r="J35" s="652">
        <v>0</v>
      </c>
      <c r="K35" s="652">
        <v>0</v>
      </c>
      <c r="L35" s="652">
        <v>0</v>
      </c>
      <c r="M35" s="652">
        <v>0</v>
      </c>
      <c r="N35" s="652">
        <v>0</v>
      </c>
      <c r="O35" s="652">
        <v>0</v>
      </c>
      <c r="P35" s="652">
        <v>0</v>
      </c>
      <c r="Q35" s="653">
        <f>SUM(E35:P35)</f>
        <v>0</v>
      </c>
    </row>
    <row r="36" spans="2:19" ht="60" customHeight="1" thickBot="1" x14ac:dyDescent="0.55000000000000004">
      <c r="B36" s="1299"/>
      <c r="C36" s="654" t="s">
        <v>17</v>
      </c>
      <c r="D36" s="502"/>
      <c r="E36" s="655">
        <v>394</v>
      </c>
      <c r="F36" s="655">
        <v>389</v>
      </c>
      <c r="G36" s="655">
        <v>466</v>
      </c>
      <c r="H36" s="655">
        <v>245</v>
      </c>
      <c r="I36" s="655">
        <v>128</v>
      </c>
      <c r="J36" s="655">
        <v>75</v>
      </c>
      <c r="K36" s="655">
        <v>2</v>
      </c>
      <c r="L36" s="655">
        <v>3</v>
      </c>
      <c r="M36" s="655">
        <v>0</v>
      </c>
      <c r="N36" s="655">
        <v>0</v>
      </c>
      <c r="O36" s="655">
        <v>0</v>
      </c>
      <c r="P36" s="655">
        <v>1</v>
      </c>
      <c r="Q36" s="656">
        <f>SUM(E36:P36)</f>
        <v>1703</v>
      </c>
    </row>
    <row r="37" spans="2:19" ht="35.1" customHeight="1" thickBot="1" x14ac:dyDescent="0.55000000000000004">
      <c r="B37" s="605"/>
      <c r="C37" s="668"/>
      <c r="D37" s="496"/>
      <c r="E37" s="658"/>
      <c r="F37" s="658"/>
      <c r="G37" s="658"/>
      <c r="H37" s="658"/>
      <c r="I37" s="658"/>
      <c r="J37" s="658"/>
      <c r="K37" s="658"/>
      <c r="L37" s="658"/>
      <c r="M37" s="658"/>
      <c r="N37" s="658"/>
      <c r="O37" s="658"/>
      <c r="P37" s="658"/>
      <c r="Q37" s="659"/>
    </row>
    <row r="38" spans="2:19" ht="60" customHeight="1" x14ac:dyDescent="0.5">
      <c r="B38" s="1298" t="s">
        <v>47</v>
      </c>
      <c r="C38" s="651" t="s">
        <v>16</v>
      </c>
      <c r="D38" s="501"/>
      <c r="E38" s="652">
        <v>1367</v>
      </c>
      <c r="F38" s="652">
        <v>965</v>
      </c>
      <c r="G38" s="652">
        <v>744</v>
      </c>
      <c r="H38" s="652">
        <v>302</v>
      </c>
      <c r="I38" s="652">
        <v>123</v>
      </c>
      <c r="J38" s="652">
        <v>210</v>
      </c>
      <c r="K38" s="652">
        <v>252</v>
      </c>
      <c r="L38" s="652">
        <v>94</v>
      </c>
      <c r="M38" s="652">
        <v>94</v>
      </c>
      <c r="N38" s="652">
        <v>0</v>
      </c>
      <c r="O38" s="652">
        <v>0</v>
      </c>
      <c r="P38" s="652">
        <v>299</v>
      </c>
      <c r="Q38" s="653">
        <f>SUM(E38:P38)</f>
        <v>4450</v>
      </c>
    </row>
    <row r="39" spans="2:19" ht="60" customHeight="1" thickBot="1" x14ac:dyDescent="0.55000000000000004">
      <c r="B39" s="1299"/>
      <c r="C39" s="654" t="s">
        <v>17</v>
      </c>
      <c r="D39" s="502"/>
      <c r="E39" s="655">
        <v>332</v>
      </c>
      <c r="F39" s="655">
        <v>371</v>
      </c>
      <c r="G39" s="655">
        <v>403</v>
      </c>
      <c r="H39" s="655">
        <v>399</v>
      </c>
      <c r="I39" s="655">
        <v>444</v>
      </c>
      <c r="J39" s="655">
        <v>841</v>
      </c>
      <c r="K39" s="655">
        <v>564</v>
      </c>
      <c r="L39" s="655">
        <v>719</v>
      </c>
      <c r="M39" s="655">
        <v>394</v>
      </c>
      <c r="N39" s="655">
        <v>0</v>
      </c>
      <c r="O39" s="655">
        <v>386</v>
      </c>
      <c r="P39" s="655">
        <v>306</v>
      </c>
      <c r="Q39" s="656">
        <f>SUM(E39:P39)</f>
        <v>5159</v>
      </c>
    </row>
    <row r="40" spans="2:19" ht="35.1" customHeight="1" thickBot="1" x14ac:dyDescent="0.55000000000000004">
      <c r="B40" s="594"/>
      <c r="C40" s="657"/>
      <c r="D40" s="383"/>
      <c r="E40" s="658"/>
      <c r="F40" s="658"/>
      <c r="G40" s="658"/>
      <c r="H40" s="658"/>
      <c r="I40" s="658"/>
      <c r="J40" s="658"/>
      <c r="K40" s="658"/>
      <c r="L40" s="658"/>
      <c r="M40" s="658"/>
      <c r="N40" s="658"/>
      <c r="O40" s="658"/>
      <c r="P40" s="658"/>
      <c r="Q40" s="659"/>
    </row>
    <row r="41" spans="2:19" ht="60" customHeight="1" x14ac:dyDescent="0.5">
      <c r="B41" s="1311" t="s">
        <v>24</v>
      </c>
      <c r="C41" s="651" t="s">
        <v>16</v>
      </c>
      <c r="D41" s="501"/>
      <c r="E41" s="676">
        <v>4463</v>
      </c>
      <c r="F41" s="676">
        <v>3419</v>
      </c>
      <c r="G41" s="676">
        <v>3935</v>
      </c>
      <c r="H41" s="676">
        <v>4945</v>
      </c>
      <c r="I41" s="676">
        <v>3213</v>
      </c>
      <c r="J41" s="676">
        <v>4732</v>
      </c>
      <c r="K41" s="676">
        <v>4178</v>
      </c>
      <c r="L41" s="676">
        <v>3067</v>
      </c>
      <c r="M41" s="676">
        <v>1502</v>
      </c>
      <c r="N41" s="676">
        <v>0</v>
      </c>
      <c r="O41" s="676">
        <v>0</v>
      </c>
      <c r="P41" s="676">
        <v>332</v>
      </c>
      <c r="Q41" s="677">
        <f>SUM(E41:P41)</f>
        <v>33786</v>
      </c>
    </row>
    <row r="42" spans="2:19" ht="60" customHeight="1" thickBot="1" x14ac:dyDescent="0.55000000000000004">
      <c r="B42" s="1312"/>
      <c r="C42" s="654" t="s">
        <v>17</v>
      </c>
      <c r="D42" s="502"/>
      <c r="E42" s="678">
        <v>4584</v>
      </c>
      <c r="F42" s="678">
        <v>3435</v>
      </c>
      <c r="G42" s="678">
        <v>4924</v>
      </c>
      <c r="H42" s="678">
        <v>4048</v>
      </c>
      <c r="I42" s="678">
        <v>2967</v>
      </c>
      <c r="J42" s="678">
        <v>3700</v>
      </c>
      <c r="K42" s="678">
        <v>1794</v>
      </c>
      <c r="L42" s="678">
        <v>1620</v>
      </c>
      <c r="M42" s="678">
        <v>884</v>
      </c>
      <c r="N42" s="678">
        <v>0</v>
      </c>
      <c r="O42" s="678">
        <v>1304</v>
      </c>
      <c r="P42" s="678">
        <v>1656</v>
      </c>
      <c r="Q42" s="679">
        <f>SUM(E42:P42)</f>
        <v>30916</v>
      </c>
    </row>
    <row r="43" spans="2:19" ht="35.1" customHeight="1" thickBot="1" x14ac:dyDescent="0.55000000000000004">
      <c r="B43" s="403"/>
      <c r="C43" s="668"/>
      <c r="D43" s="505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0"/>
      <c r="P43" s="680"/>
      <c r="Q43" s="681"/>
    </row>
    <row r="44" spans="2:19" ht="60" customHeight="1" x14ac:dyDescent="0.5">
      <c r="B44" s="1313" t="s">
        <v>21</v>
      </c>
      <c r="C44" s="662" t="s">
        <v>16</v>
      </c>
      <c r="D44" s="498"/>
      <c r="E44" s="663">
        <f t="shared" ref="E44:Q45" si="2">E35+E38+E41</f>
        <v>5830</v>
      </c>
      <c r="F44" s="663">
        <f t="shared" si="2"/>
        <v>4384</v>
      </c>
      <c r="G44" s="663">
        <f t="shared" si="2"/>
        <v>4679</v>
      </c>
      <c r="H44" s="663">
        <f t="shared" si="2"/>
        <v>5247</v>
      </c>
      <c r="I44" s="663">
        <f t="shared" si="2"/>
        <v>3336</v>
      </c>
      <c r="J44" s="663">
        <f t="shared" si="2"/>
        <v>4942</v>
      </c>
      <c r="K44" s="663">
        <f t="shared" si="2"/>
        <v>4430</v>
      </c>
      <c r="L44" s="663">
        <f t="shared" si="2"/>
        <v>3161</v>
      </c>
      <c r="M44" s="663">
        <f t="shared" si="2"/>
        <v>1596</v>
      </c>
      <c r="N44" s="663">
        <f t="shared" si="2"/>
        <v>0</v>
      </c>
      <c r="O44" s="663">
        <f t="shared" si="2"/>
        <v>0</v>
      </c>
      <c r="P44" s="663">
        <f t="shared" si="2"/>
        <v>631</v>
      </c>
      <c r="Q44" s="664">
        <f t="shared" si="2"/>
        <v>38236</v>
      </c>
    </row>
    <row r="45" spans="2:19" ht="60" customHeight="1" thickBot="1" x14ac:dyDescent="0.55000000000000004">
      <c r="B45" s="1314"/>
      <c r="C45" s="665" t="s">
        <v>17</v>
      </c>
      <c r="D45" s="499"/>
      <c r="E45" s="666">
        <f t="shared" si="2"/>
        <v>5310</v>
      </c>
      <c r="F45" s="666">
        <f t="shared" si="2"/>
        <v>4195</v>
      </c>
      <c r="G45" s="666">
        <f t="shared" si="2"/>
        <v>5793</v>
      </c>
      <c r="H45" s="666">
        <f t="shared" si="2"/>
        <v>4692</v>
      </c>
      <c r="I45" s="666">
        <f t="shared" si="2"/>
        <v>3539</v>
      </c>
      <c r="J45" s="666">
        <f t="shared" si="2"/>
        <v>4616</v>
      </c>
      <c r="K45" s="666">
        <f t="shared" si="2"/>
        <v>2360</v>
      </c>
      <c r="L45" s="666">
        <f t="shared" si="2"/>
        <v>2342</v>
      </c>
      <c r="M45" s="666">
        <f t="shared" si="2"/>
        <v>1278</v>
      </c>
      <c r="N45" s="666">
        <f t="shared" si="2"/>
        <v>0</v>
      </c>
      <c r="O45" s="666">
        <f t="shared" si="2"/>
        <v>1690</v>
      </c>
      <c r="P45" s="666">
        <f t="shared" si="2"/>
        <v>1963</v>
      </c>
      <c r="Q45" s="667">
        <f t="shared" si="2"/>
        <v>37778</v>
      </c>
    </row>
    <row r="46" spans="2:19" ht="35.1" customHeight="1" thickBot="1" x14ac:dyDescent="0.55000000000000004">
      <c r="B46" s="609"/>
      <c r="C46" s="668"/>
      <c r="D46" s="506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1"/>
    </row>
    <row r="47" spans="2:19" ht="60" customHeight="1" x14ac:dyDescent="0.5">
      <c r="B47" s="1307" t="s">
        <v>245</v>
      </c>
      <c r="C47" s="662" t="s">
        <v>16</v>
      </c>
      <c r="D47" s="498"/>
      <c r="E47" s="664">
        <f t="shared" ref="E47:Q48" si="3">E19+E30+E44</f>
        <v>16472</v>
      </c>
      <c r="F47" s="664">
        <f t="shared" si="3"/>
        <v>10636</v>
      </c>
      <c r="G47" s="664">
        <f t="shared" si="3"/>
        <v>9090</v>
      </c>
      <c r="H47" s="664">
        <f t="shared" si="3"/>
        <v>9547</v>
      </c>
      <c r="I47" s="664">
        <f t="shared" si="3"/>
        <v>6744</v>
      </c>
      <c r="J47" s="664">
        <f t="shared" si="3"/>
        <v>8373</v>
      </c>
      <c r="K47" s="664">
        <f t="shared" si="3"/>
        <v>11475</v>
      </c>
      <c r="L47" s="664">
        <f t="shared" si="3"/>
        <v>9859</v>
      </c>
      <c r="M47" s="664">
        <f t="shared" si="3"/>
        <v>6432</v>
      </c>
      <c r="N47" s="664">
        <f t="shared" si="3"/>
        <v>0</v>
      </c>
      <c r="O47" s="664">
        <f t="shared" si="3"/>
        <v>656</v>
      </c>
      <c r="P47" s="664">
        <f t="shared" si="3"/>
        <v>5041</v>
      </c>
      <c r="Q47" s="664">
        <f t="shared" si="3"/>
        <v>94325</v>
      </c>
      <c r="S47" s="585"/>
    </row>
    <row r="48" spans="2:19" ht="60" customHeight="1" thickBot="1" x14ac:dyDescent="0.55000000000000004">
      <c r="B48" s="1308"/>
      <c r="C48" s="665" t="s">
        <v>17</v>
      </c>
      <c r="D48" s="499"/>
      <c r="E48" s="667">
        <f t="shared" si="3"/>
        <v>10968</v>
      </c>
      <c r="F48" s="667">
        <f t="shared" si="3"/>
        <v>9126</v>
      </c>
      <c r="G48" s="667">
        <f t="shared" si="3"/>
        <v>10923</v>
      </c>
      <c r="H48" s="667">
        <f t="shared" si="3"/>
        <v>9566</v>
      </c>
      <c r="I48" s="667">
        <f t="shared" si="3"/>
        <v>8524</v>
      </c>
      <c r="J48" s="667">
        <f t="shared" si="3"/>
        <v>9987</v>
      </c>
      <c r="K48" s="667">
        <f t="shared" si="3"/>
        <v>10095</v>
      </c>
      <c r="L48" s="667">
        <f t="shared" si="3"/>
        <v>10345</v>
      </c>
      <c r="M48" s="667">
        <f t="shared" si="3"/>
        <v>5796</v>
      </c>
      <c r="N48" s="667">
        <f t="shared" si="3"/>
        <v>0</v>
      </c>
      <c r="O48" s="667">
        <f t="shared" si="3"/>
        <v>3800</v>
      </c>
      <c r="P48" s="667">
        <f t="shared" si="3"/>
        <v>7325</v>
      </c>
      <c r="Q48" s="667">
        <f t="shared" si="3"/>
        <v>96455</v>
      </c>
      <c r="S48" s="612"/>
    </row>
    <row r="49" spans="2:21" ht="35.1" customHeight="1" thickBot="1" x14ac:dyDescent="0.3">
      <c r="C49" s="668"/>
      <c r="D49" s="507"/>
      <c r="E49" s="682"/>
      <c r="F49" s="682"/>
      <c r="G49" s="682"/>
      <c r="H49" s="682"/>
      <c r="I49" s="682"/>
      <c r="J49" s="682"/>
      <c r="K49" s="682"/>
      <c r="L49" s="682"/>
      <c r="M49" s="682"/>
      <c r="N49" s="682"/>
      <c r="O49" s="682"/>
      <c r="P49" s="682"/>
      <c r="Q49" s="682"/>
    </row>
    <row r="50" spans="2:21" ht="40.5" customHeight="1" thickBot="1" x14ac:dyDescent="0.65">
      <c r="B50" s="1293" t="s">
        <v>28</v>
      </c>
      <c r="C50" s="1294"/>
      <c r="D50" s="1294"/>
      <c r="E50" s="1294"/>
      <c r="F50" s="1294"/>
      <c r="G50" s="1294"/>
      <c r="H50" s="1294"/>
      <c r="I50" s="1294"/>
      <c r="J50" s="1294"/>
      <c r="K50" s="1294"/>
      <c r="L50" s="1294"/>
      <c r="M50" s="1294"/>
      <c r="N50" s="1294"/>
      <c r="O50" s="1294"/>
      <c r="P50" s="1294"/>
      <c r="Q50" s="1294"/>
    </row>
    <row r="51" spans="2:21" ht="12" customHeight="1" thickBot="1" x14ac:dyDescent="0.3">
      <c r="B51" s="415"/>
      <c r="C51" s="683"/>
      <c r="D51" s="507"/>
      <c r="E51" s="414"/>
      <c r="F51" s="414"/>
      <c r="G51" s="414"/>
      <c r="H51" s="414"/>
      <c r="I51" s="414"/>
      <c r="J51" s="414"/>
      <c r="K51" s="414"/>
      <c r="L51" s="414"/>
      <c r="M51" s="414"/>
      <c r="N51" s="414"/>
      <c r="O51" s="414"/>
      <c r="P51" s="414"/>
      <c r="Q51" s="414"/>
    </row>
    <row r="52" spans="2:21" ht="60" customHeight="1" thickBot="1" x14ac:dyDescent="0.4">
      <c r="B52" s="416"/>
      <c r="C52" s="684"/>
      <c r="D52" s="492"/>
      <c r="E52" s="647" t="s">
        <v>251</v>
      </c>
      <c r="F52" s="647" t="s">
        <v>252</v>
      </c>
      <c r="G52" s="647" t="s">
        <v>253</v>
      </c>
      <c r="H52" s="647" t="s">
        <v>254</v>
      </c>
      <c r="I52" s="647" t="s">
        <v>255</v>
      </c>
      <c r="J52" s="647" t="s">
        <v>256</v>
      </c>
      <c r="K52" s="647" t="s">
        <v>257</v>
      </c>
      <c r="L52" s="647" t="s">
        <v>258</v>
      </c>
      <c r="M52" s="647" t="s">
        <v>259</v>
      </c>
      <c r="N52" s="647" t="s">
        <v>260</v>
      </c>
      <c r="O52" s="647" t="s">
        <v>261</v>
      </c>
      <c r="P52" s="647" t="s">
        <v>262</v>
      </c>
      <c r="Q52" s="647" t="s">
        <v>54</v>
      </c>
    </row>
    <row r="53" spans="2:21" ht="40.5" customHeight="1" thickBot="1" x14ac:dyDescent="0.55000000000000004">
      <c r="B53" s="419"/>
      <c r="D53" s="508"/>
      <c r="E53" s="685"/>
      <c r="F53" s="685"/>
      <c r="G53" s="685"/>
      <c r="H53" s="685"/>
      <c r="I53" s="685"/>
      <c r="J53" s="685"/>
      <c r="K53" s="685"/>
      <c r="L53" s="685"/>
      <c r="M53" s="1320" t="s">
        <v>266</v>
      </c>
      <c r="N53" s="1320"/>
      <c r="O53" s="1320"/>
      <c r="P53" s="1320"/>
      <c r="Q53" s="685"/>
    </row>
    <row r="54" spans="2:21" ht="60" customHeight="1" x14ac:dyDescent="0.5">
      <c r="B54" s="1298" t="s">
        <v>0</v>
      </c>
      <c r="C54" s="651" t="s">
        <v>16</v>
      </c>
      <c r="D54" s="501"/>
      <c r="E54" s="652">
        <v>106</v>
      </c>
      <c r="F54" s="652">
        <v>134</v>
      </c>
      <c r="G54" s="652">
        <v>126</v>
      </c>
      <c r="H54" s="652">
        <v>140</v>
      </c>
      <c r="I54" s="652">
        <v>110</v>
      </c>
      <c r="J54" s="652">
        <v>100</v>
      </c>
      <c r="K54" s="652">
        <v>100</v>
      </c>
      <c r="L54" s="652">
        <v>68</v>
      </c>
      <c r="M54" s="652">
        <v>102</v>
      </c>
      <c r="N54" s="652">
        <v>0</v>
      </c>
      <c r="O54" s="652">
        <v>0</v>
      </c>
      <c r="P54" s="652">
        <v>50</v>
      </c>
      <c r="Q54" s="653">
        <f>SUM(E54:P54)</f>
        <v>1036</v>
      </c>
    </row>
    <row r="55" spans="2:21" ht="60" customHeight="1" thickBot="1" x14ac:dyDescent="0.55000000000000004">
      <c r="B55" s="1299"/>
      <c r="C55" s="654" t="s">
        <v>17</v>
      </c>
      <c r="D55" s="502"/>
      <c r="E55" s="655">
        <v>101</v>
      </c>
      <c r="F55" s="655">
        <v>134</v>
      </c>
      <c r="G55" s="655">
        <v>130</v>
      </c>
      <c r="H55" s="655">
        <v>129</v>
      </c>
      <c r="I55" s="655">
        <v>132</v>
      </c>
      <c r="J55" s="655">
        <v>90</v>
      </c>
      <c r="K55" s="655">
        <v>98</v>
      </c>
      <c r="L55" s="655">
        <v>85</v>
      </c>
      <c r="M55" s="655">
        <v>89</v>
      </c>
      <c r="N55" s="655">
        <v>14</v>
      </c>
      <c r="O55" s="655">
        <v>3</v>
      </c>
      <c r="P55" s="655">
        <v>33</v>
      </c>
      <c r="Q55" s="656">
        <f>SUM(E55:P55)</f>
        <v>1038</v>
      </c>
    </row>
    <row r="56" spans="2:21" ht="35.1" customHeight="1" thickBot="1" x14ac:dyDescent="0.55000000000000004">
      <c r="B56" s="605"/>
      <c r="C56" s="668"/>
      <c r="D56" s="496"/>
      <c r="E56" s="658"/>
      <c r="F56" s="658"/>
      <c r="G56" s="658"/>
      <c r="H56" s="658"/>
      <c r="I56" s="658"/>
      <c r="J56" s="658"/>
      <c r="K56" s="658"/>
      <c r="L56" s="658"/>
      <c r="M56" s="658"/>
      <c r="N56" s="658"/>
      <c r="O56" s="658"/>
      <c r="P56" s="658"/>
      <c r="Q56" s="659"/>
    </row>
    <row r="57" spans="2:21" ht="60" customHeight="1" x14ac:dyDescent="0.5">
      <c r="B57" s="1298" t="s">
        <v>1</v>
      </c>
      <c r="C57" s="651" t="s">
        <v>16</v>
      </c>
      <c r="D57" s="501"/>
      <c r="E57" s="652">
        <v>0</v>
      </c>
      <c r="F57" s="652">
        <v>0</v>
      </c>
      <c r="G57" s="652">
        <v>0</v>
      </c>
      <c r="H57" s="652">
        <v>0</v>
      </c>
      <c r="I57" s="652">
        <v>0</v>
      </c>
      <c r="J57" s="652">
        <v>0</v>
      </c>
      <c r="K57" s="652">
        <v>0</v>
      </c>
      <c r="L57" s="652">
        <v>0</v>
      </c>
      <c r="M57" s="652">
        <v>0</v>
      </c>
      <c r="N57" s="652">
        <v>0</v>
      </c>
      <c r="O57" s="652">
        <v>0</v>
      </c>
      <c r="P57" s="652">
        <v>0</v>
      </c>
      <c r="Q57" s="653">
        <f>SUM(E57:P57)</f>
        <v>0</v>
      </c>
    </row>
    <row r="58" spans="2:21" ht="60" customHeight="1" thickBot="1" x14ac:dyDescent="0.55000000000000004">
      <c r="B58" s="1299"/>
      <c r="C58" s="654" t="s">
        <v>17</v>
      </c>
      <c r="D58" s="502"/>
      <c r="E58" s="655">
        <v>0</v>
      </c>
      <c r="F58" s="655">
        <v>0</v>
      </c>
      <c r="G58" s="655">
        <v>0</v>
      </c>
      <c r="H58" s="655">
        <v>0</v>
      </c>
      <c r="I58" s="655">
        <v>0</v>
      </c>
      <c r="J58" s="655">
        <v>0</v>
      </c>
      <c r="K58" s="655">
        <v>0</v>
      </c>
      <c r="L58" s="655">
        <v>0</v>
      </c>
      <c r="M58" s="655">
        <v>0</v>
      </c>
      <c r="N58" s="655">
        <v>0</v>
      </c>
      <c r="O58" s="655">
        <v>0</v>
      </c>
      <c r="P58" s="655">
        <v>0</v>
      </c>
      <c r="Q58" s="656">
        <f>SUM(E58:P58)</f>
        <v>0</v>
      </c>
    </row>
    <row r="59" spans="2:21" ht="35.1" customHeight="1" thickBot="1" x14ac:dyDescent="0.55000000000000004">
      <c r="B59" s="605"/>
      <c r="C59" s="668"/>
      <c r="D59" s="500"/>
      <c r="E59" s="669"/>
      <c r="F59" s="669"/>
      <c r="G59" s="669"/>
      <c r="H59" s="669"/>
      <c r="I59" s="669"/>
      <c r="J59" s="669"/>
      <c r="K59" s="669"/>
      <c r="L59" s="669"/>
      <c r="M59" s="669"/>
      <c r="N59" s="669"/>
      <c r="O59" s="669"/>
      <c r="P59" s="669"/>
      <c r="Q59" s="670"/>
    </row>
    <row r="60" spans="2:21" ht="60" customHeight="1" x14ac:dyDescent="0.5">
      <c r="B60" s="1298" t="s">
        <v>3</v>
      </c>
      <c r="C60" s="651" t="s">
        <v>16</v>
      </c>
      <c r="D60" s="501"/>
      <c r="E60" s="652">
        <v>56</v>
      </c>
      <c r="F60" s="652">
        <v>8</v>
      </c>
      <c r="G60" s="652">
        <v>23</v>
      </c>
      <c r="H60" s="652">
        <v>28</v>
      </c>
      <c r="I60" s="652">
        <v>36</v>
      </c>
      <c r="J60" s="652">
        <v>17</v>
      </c>
      <c r="K60" s="652">
        <v>52</v>
      </c>
      <c r="L60" s="652">
        <v>46</v>
      </c>
      <c r="M60" s="652">
        <v>37</v>
      </c>
      <c r="N60" s="652">
        <v>0</v>
      </c>
      <c r="O60" s="652">
        <v>0</v>
      </c>
      <c r="P60" s="652">
        <v>53</v>
      </c>
      <c r="Q60" s="653">
        <f>SUM(E60:P60)</f>
        <v>356</v>
      </c>
    </row>
    <row r="61" spans="2:21" ht="60" customHeight="1" thickBot="1" x14ac:dyDescent="0.55000000000000004">
      <c r="B61" s="1299"/>
      <c r="C61" s="654" t="s">
        <v>17</v>
      </c>
      <c r="D61" s="502"/>
      <c r="E61" s="655">
        <v>54</v>
      </c>
      <c r="F61" s="655">
        <v>37</v>
      </c>
      <c r="G61" s="655">
        <v>30</v>
      </c>
      <c r="H61" s="655">
        <v>27</v>
      </c>
      <c r="I61" s="655">
        <v>35</v>
      </c>
      <c r="J61" s="655">
        <v>15</v>
      </c>
      <c r="K61" s="655">
        <v>80</v>
      </c>
      <c r="L61" s="655">
        <v>47</v>
      </c>
      <c r="M61" s="655">
        <v>42</v>
      </c>
      <c r="N61" s="655">
        <v>0</v>
      </c>
      <c r="O61" s="655">
        <v>9</v>
      </c>
      <c r="P61" s="655">
        <v>48</v>
      </c>
      <c r="Q61" s="656">
        <f>SUM(E61:P61)</f>
        <v>424</v>
      </c>
    </row>
    <row r="62" spans="2:21" ht="35.1" customHeight="1" thickBot="1" x14ac:dyDescent="0.55000000000000004">
      <c r="B62" s="605"/>
      <c r="C62" s="668"/>
      <c r="D62" s="504"/>
      <c r="E62" s="674"/>
      <c r="F62" s="674"/>
      <c r="G62" s="674"/>
      <c r="H62" s="674"/>
      <c r="I62" s="674"/>
      <c r="J62" s="674"/>
      <c r="K62" s="674"/>
      <c r="L62" s="674"/>
      <c r="M62" s="674"/>
      <c r="N62" s="674"/>
      <c r="O62" s="674"/>
      <c r="P62" s="674"/>
      <c r="Q62" s="675"/>
      <c r="U62" s="534"/>
    </row>
    <row r="63" spans="2:21" ht="60" customHeight="1" x14ac:dyDescent="0.5">
      <c r="B63" s="1298" t="s">
        <v>4</v>
      </c>
      <c r="C63" s="651" t="s">
        <v>16</v>
      </c>
      <c r="D63" s="501"/>
      <c r="E63" s="652">
        <v>185</v>
      </c>
      <c r="F63" s="652">
        <v>77</v>
      </c>
      <c r="G63" s="652">
        <v>84</v>
      </c>
      <c r="H63" s="652">
        <v>190</v>
      </c>
      <c r="I63" s="652">
        <v>159</v>
      </c>
      <c r="J63" s="652">
        <v>150</v>
      </c>
      <c r="K63" s="652">
        <v>169</v>
      </c>
      <c r="L63" s="652">
        <v>217</v>
      </c>
      <c r="M63" s="652">
        <v>158</v>
      </c>
      <c r="N63" s="652">
        <v>0</v>
      </c>
      <c r="O63" s="652">
        <v>0</v>
      </c>
      <c r="P63" s="652">
        <v>92</v>
      </c>
      <c r="Q63" s="653">
        <f>SUM(E63:P63)</f>
        <v>1481</v>
      </c>
      <c r="U63" s="534"/>
    </row>
    <row r="64" spans="2:21" ht="60" customHeight="1" thickBot="1" x14ac:dyDescent="0.55000000000000004">
      <c r="B64" s="1299"/>
      <c r="C64" s="654" t="s">
        <v>17</v>
      </c>
      <c r="D64" s="502"/>
      <c r="E64" s="655">
        <v>252</v>
      </c>
      <c r="F64" s="655">
        <v>68</v>
      </c>
      <c r="G64" s="655">
        <v>68</v>
      </c>
      <c r="H64" s="655">
        <v>80</v>
      </c>
      <c r="I64" s="655">
        <v>163</v>
      </c>
      <c r="J64" s="655">
        <v>146</v>
      </c>
      <c r="K64" s="655">
        <v>208</v>
      </c>
      <c r="L64" s="655">
        <v>195</v>
      </c>
      <c r="M64" s="655">
        <v>165</v>
      </c>
      <c r="N64" s="655">
        <v>22</v>
      </c>
      <c r="O64" s="655">
        <v>56</v>
      </c>
      <c r="P64" s="655">
        <v>159</v>
      </c>
      <c r="Q64" s="656">
        <f>SUM(E64:P64)</f>
        <v>1582</v>
      </c>
      <c r="U64" s="534"/>
    </row>
    <row r="65" spans="2:21" ht="33.75" customHeight="1" thickBot="1" x14ac:dyDescent="0.55000000000000004">
      <c r="B65" s="594"/>
      <c r="C65" s="657"/>
      <c r="D65" s="383"/>
      <c r="E65" s="658"/>
      <c r="F65" s="658"/>
      <c r="G65" s="658"/>
      <c r="H65" s="658"/>
      <c r="I65" s="658"/>
      <c r="J65" s="658"/>
      <c r="K65" s="658"/>
      <c r="L65" s="658"/>
      <c r="M65" s="658"/>
      <c r="N65" s="658"/>
      <c r="O65" s="658"/>
      <c r="P65" s="658"/>
      <c r="Q65" s="659"/>
      <c r="U65" s="534"/>
    </row>
    <row r="66" spans="2:21" ht="60" customHeight="1" x14ac:dyDescent="0.5">
      <c r="B66" s="1298" t="s">
        <v>227</v>
      </c>
      <c r="C66" s="651" t="s">
        <v>16</v>
      </c>
      <c r="D66" s="501"/>
      <c r="E66" s="652">
        <v>0</v>
      </c>
      <c r="F66" s="652">
        <v>18</v>
      </c>
      <c r="G66" s="652">
        <v>0</v>
      </c>
      <c r="H66" s="652">
        <v>0</v>
      </c>
      <c r="I66" s="652">
        <v>0</v>
      </c>
      <c r="J66" s="652">
        <v>0</v>
      </c>
      <c r="K66" s="652">
        <v>16</v>
      </c>
      <c r="L66" s="652">
        <v>10</v>
      </c>
      <c r="M66" s="652">
        <v>10</v>
      </c>
      <c r="N66" s="652">
        <v>0</v>
      </c>
      <c r="O66" s="652">
        <v>0</v>
      </c>
      <c r="P66" s="652">
        <v>18</v>
      </c>
      <c r="Q66" s="653">
        <f>SUM(E66:P66)</f>
        <v>72</v>
      </c>
      <c r="U66" s="534"/>
    </row>
    <row r="67" spans="2:21" ht="60" customHeight="1" thickBot="1" x14ac:dyDescent="0.55000000000000004">
      <c r="B67" s="1299"/>
      <c r="C67" s="654" t="s">
        <v>17</v>
      </c>
      <c r="D67" s="502"/>
      <c r="E67" s="655">
        <v>0</v>
      </c>
      <c r="F67" s="655">
        <v>0</v>
      </c>
      <c r="G67" s="655">
        <v>0</v>
      </c>
      <c r="H67" s="655">
        <v>4</v>
      </c>
      <c r="I67" s="655">
        <v>6</v>
      </c>
      <c r="J67" s="655">
        <v>3</v>
      </c>
      <c r="K67" s="655">
        <v>7</v>
      </c>
      <c r="L67" s="655">
        <v>11</v>
      </c>
      <c r="M67" s="655">
        <v>2</v>
      </c>
      <c r="N67" s="655">
        <v>0</v>
      </c>
      <c r="O67" s="655">
        <v>8</v>
      </c>
      <c r="P67" s="655">
        <v>3</v>
      </c>
      <c r="Q67" s="656">
        <f>SUM(E67:P67)</f>
        <v>44</v>
      </c>
      <c r="U67" s="534"/>
    </row>
    <row r="68" spans="2:21" ht="35.1" customHeight="1" thickBot="1" x14ac:dyDescent="0.55000000000000004">
      <c r="B68" s="403"/>
      <c r="C68" s="668"/>
      <c r="D68" s="496"/>
      <c r="E68" s="658"/>
      <c r="F68" s="658"/>
      <c r="G68" s="658"/>
      <c r="H68" s="658"/>
      <c r="I68" s="658"/>
      <c r="J68" s="658"/>
      <c r="K68" s="658"/>
      <c r="L68" s="658"/>
      <c r="M68" s="658"/>
      <c r="N68" s="658"/>
      <c r="O68" s="658"/>
      <c r="P68" s="658"/>
      <c r="Q68" s="659"/>
      <c r="U68" s="534"/>
    </row>
    <row r="69" spans="2:21" ht="60" customHeight="1" x14ac:dyDescent="0.5">
      <c r="B69" s="1309" t="s">
        <v>6</v>
      </c>
      <c r="C69" s="662" t="s">
        <v>16</v>
      </c>
      <c r="D69" s="498"/>
      <c r="E69" s="664">
        <f>E54+E57+E60+E63+E66</f>
        <v>347</v>
      </c>
      <c r="F69" s="664">
        <f t="shared" ref="F69:Q70" si="4">F54+F57+F60+F63+F66</f>
        <v>237</v>
      </c>
      <c r="G69" s="664">
        <f t="shared" si="4"/>
        <v>233</v>
      </c>
      <c r="H69" s="664">
        <f t="shared" si="4"/>
        <v>358</v>
      </c>
      <c r="I69" s="664">
        <f t="shared" si="4"/>
        <v>305</v>
      </c>
      <c r="J69" s="664">
        <f t="shared" si="4"/>
        <v>267</v>
      </c>
      <c r="K69" s="664">
        <f t="shared" si="4"/>
        <v>337</v>
      </c>
      <c r="L69" s="664">
        <f t="shared" si="4"/>
        <v>341</v>
      </c>
      <c r="M69" s="664">
        <f t="shared" si="4"/>
        <v>307</v>
      </c>
      <c r="N69" s="664">
        <f t="shared" si="4"/>
        <v>0</v>
      </c>
      <c r="O69" s="664">
        <f t="shared" si="4"/>
        <v>0</v>
      </c>
      <c r="P69" s="664">
        <f t="shared" si="4"/>
        <v>213</v>
      </c>
      <c r="Q69" s="664">
        <f t="shared" si="4"/>
        <v>2945</v>
      </c>
      <c r="U69" s="534"/>
    </row>
    <row r="70" spans="2:21" ht="60" customHeight="1" thickBot="1" x14ac:dyDescent="0.55000000000000004">
      <c r="B70" s="1310"/>
      <c r="C70" s="665" t="s">
        <v>17</v>
      </c>
      <c r="D70" s="499"/>
      <c r="E70" s="667">
        <f>E55+E58+E61+E64+E67</f>
        <v>407</v>
      </c>
      <c r="F70" s="667">
        <f t="shared" si="4"/>
        <v>239</v>
      </c>
      <c r="G70" s="667">
        <f t="shared" si="4"/>
        <v>228</v>
      </c>
      <c r="H70" s="667">
        <f t="shared" si="4"/>
        <v>240</v>
      </c>
      <c r="I70" s="667">
        <f t="shared" si="4"/>
        <v>336</v>
      </c>
      <c r="J70" s="667">
        <f t="shared" si="4"/>
        <v>254</v>
      </c>
      <c r="K70" s="667">
        <f t="shared" si="4"/>
        <v>393</v>
      </c>
      <c r="L70" s="667">
        <f t="shared" si="4"/>
        <v>338</v>
      </c>
      <c r="M70" s="667">
        <f t="shared" si="4"/>
        <v>298</v>
      </c>
      <c r="N70" s="667">
        <f t="shared" si="4"/>
        <v>36</v>
      </c>
      <c r="O70" s="667">
        <f t="shared" si="4"/>
        <v>76</v>
      </c>
      <c r="P70" s="667">
        <f t="shared" si="4"/>
        <v>243</v>
      </c>
      <c r="Q70" s="667">
        <f t="shared" si="4"/>
        <v>3088</v>
      </c>
    </row>
    <row r="71" spans="2:21" ht="35.1" customHeight="1" thickBot="1" x14ac:dyDescent="0.3">
      <c r="C71" s="668"/>
      <c r="D71" s="507"/>
      <c r="E71" s="414"/>
      <c r="F71" s="414"/>
      <c r="G71" s="414"/>
      <c r="H71" s="414"/>
      <c r="I71" s="414"/>
      <c r="J71" s="414"/>
      <c r="K71" s="414"/>
      <c r="L71" s="414"/>
      <c r="M71" s="414"/>
      <c r="N71" s="414"/>
      <c r="O71" s="414"/>
      <c r="P71" s="414"/>
      <c r="Q71" s="414"/>
    </row>
    <row r="72" spans="2:21" ht="42" customHeight="1" thickBot="1" x14ac:dyDescent="0.25">
      <c r="B72" s="1300" t="s">
        <v>29</v>
      </c>
      <c r="C72" s="1301"/>
      <c r="D72" s="1301"/>
      <c r="E72" s="1301"/>
      <c r="F72" s="1301"/>
      <c r="G72" s="1301"/>
      <c r="H72" s="1301"/>
      <c r="I72" s="1301"/>
      <c r="J72" s="1301"/>
      <c r="K72" s="1301"/>
      <c r="L72" s="1301"/>
      <c r="M72" s="1301"/>
      <c r="N72" s="1301"/>
      <c r="O72" s="1301"/>
      <c r="P72" s="1301"/>
      <c r="Q72" s="1301"/>
    </row>
    <row r="73" spans="2:21" ht="35.1" customHeight="1" thickBot="1" x14ac:dyDescent="0.3">
      <c r="B73" s="361"/>
      <c r="D73" s="507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4"/>
      <c r="P73" s="414"/>
      <c r="Q73" s="414"/>
    </row>
    <row r="74" spans="2:21" ht="60" customHeight="1" x14ac:dyDescent="0.5">
      <c r="B74" s="1298" t="s">
        <v>0</v>
      </c>
      <c r="C74" s="651" t="s">
        <v>16</v>
      </c>
      <c r="D74" s="501"/>
      <c r="E74" s="652">
        <v>36</v>
      </c>
      <c r="F74" s="652">
        <v>34</v>
      </c>
      <c r="G74" s="652">
        <v>16</v>
      </c>
      <c r="H74" s="652">
        <v>12</v>
      </c>
      <c r="I74" s="652">
        <v>42</v>
      </c>
      <c r="J74" s="652">
        <v>40</v>
      </c>
      <c r="K74" s="652">
        <v>16</v>
      </c>
      <c r="L74" s="652">
        <v>18</v>
      </c>
      <c r="M74" s="652">
        <v>16</v>
      </c>
      <c r="N74" s="652">
        <v>0</v>
      </c>
      <c r="O74" s="652">
        <v>0</v>
      </c>
      <c r="P74" s="652">
        <v>30</v>
      </c>
      <c r="Q74" s="653">
        <f>SUM(E74:P74)</f>
        <v>260</v>
      </c>
    </row>
    <row r="75" spans="2:21" ht="60" customHeight="1" thickBot="1" x14ac:dyDescent="0.55000000000000004">
      <c r="B75" s="1299"/>
      <c r="C75" s="654" t="s">
        <v>17</v>
      </c>
      <c r="D75" s="502"/>
      <c r="E75" s="655">
        <v>39</v>
      </c>
      <c r="F75" s="655">
        <v>24</v>
      </c>
      <c r="G75" s="655">
        <v>28</v>
      </c>
      <c r="H75" s="655">
        <v>29</v>
      </c>
      <c r="I75" s="655">
        <v>26</v>
      </c>
      <c r="J75" s="655">
        <v>35</v>
      </c>
      <c r="K75" s="655">
        <v>11</v>
      </c>
      <c r="L75" s="655">
        <v>27</v>
      </c>
      <c r="M75" s="655">
        <v>31</v>
      </c>
      <c r="N75" s="655">
        <v>0</v>
      </c>
      <c r="O75" s="655">
        <v>0</v>
      </c>
      <c r="P75" s="655">
        <v>12</v>
      </c>
      <c r="Q75" s="656">
        <f>SUM(E75:P75)</f>
        <v>262</v>
      </c>
    </row>
    <row r="76" spans="2:21" ht="35.1" customHeight="1" thickBot="1" x14ac:dyDescent="0.55000000000000004">
      <c r="B76" s="605"/>
      <c r="C76" s="668"/>
      <c r="D76" s="496"/>
      <c r="E76" s="658"/>
      <c r="F76" s="658"/>
      <c r="G76" s="658"/>
      <c r="H76" s="658"/>
      <c r="I76" s="658"/>
      <c r="J76" s="658"/>
      <c r="K76" s="658"/>
      <c r="L76" s="658"/>
      <c r="M76" s="658"/>
      <c r="N76" s="658"/>
      <c r="O76" s="658"/>
      <c r="P76" s="658"/>
      <c r="Q76" s="659"/>
    </row>
    <row r="77" spans="2:21" ht="60" customHeight="1" x14ac:dyDescent="0.5">
      <c r="B77" s="1298" t="s">
        <v>1</v>
      </c>
      <c r="C77" s="651" t="s">
        <v>16</v>
      </c>
      <c r="D77" s="501"/>
      <c r="E77" s="652">
        <v>0</v>
      </c>
      <c r="F77" s="652">
        <v>0</v>
      </c>
      <c r="G77" s="652">
        <v>0</v>
      </c>
      <c r="H77" s="652">
        <v>0</v>
      </c>
      <c r="I77" s="652">
        <v>0</v>
      </c>
      <c r="J77" s="652">
        <v>0</v>
      </c>
      <c r="K77" s="652">
        <v>0</v>
      </c>
      <c r="L77" s="652">
        <v>0</v>
      </c>
      <c r="M77" s="652">
        <v>0</v>
      </c>
      <c r="N77" s="652">
        <v>0</v>
      </c>
      <c r="O77" s="652">
        <v>0</v>
      </c>
      <c r="P77" s="652">
        <v>0</v>
      </c>
      <c r="Q77" s="653">
        <f>SUM(E77:P77)</f>
        <v>0</v>
      </c>
    </row>
    <row r="78" spans="2:21" ht="60" customHeight="1" thickBot="1" x14ac:dyDescent="0.55000000000000004">
      <c r="B78" s="1299"/>
      <c r="C78" s="654" t="s">
        <v>17</v>
      </c>
      <c r="D78" s="502"/>
      <c r="E78" s="655">
        <v>0</v>
      </c>
      <c r="F78" s="655">
        <v>0</v>
      </c>
      <c r="G78" s="655">
        <v>0</v>
      </c>
      <c r="H78" s="655">
        <v>0</v>
      </c>
      <c r="I78" s="655">
        <v>0</v>
      </c>
      <c r="J78" s="655">
        <v>0</v>
      </c>
      <c r="K78" s="655">
        <v>0</v>
      </c>
      <c r="L78" s="655">
        <v>0</v>
      </c>
      <c r="M78" s="655">
        <v>0</v>
      </c>
      <c r="N78" s="655">
        <v>0</v>
      </c>
      <c r="O78" s="655">
        <v>0</v>
      </c>
      <c r="P78" s="655">
        <v>0</v>
      </c>
      <c r="Q78" s="656">
        <f>SUM(E78:P78)</f>
        <v>0</v>
      </c>
    </row>
    <row r="79" spans="2:21" ht="35.1" customHeight="1" thickBot="1" x14ac:dyDescent="0.55000000000000004">
      <c r="B79" s="605"/>
      <c r="C79" s="668"/>
      <c r="D79" s="496"/>
      <c r="E79" s="658"/>
      <c r="F79" s="658"/>
      <c r="G79" s="658"/>
      <c r="H79" s="658"/>
      <c r="I79" s="658"/>
      <c r="J79" s="658"/>
      <c r="K79" s="658"/>
      <c r="L79" s="658"/>
      <c r="M79" s="658"/>
      <c r="N79" s="658"/>
      <c r="O79" s="658"/>
      <c r="P79" s="658"/>
      <c r="Q79" s="659"/>
    </row>
    <row r="80" spans="2:21" ht="60" customHeight="1" x14ac:dyDescent="0.5">
      <c r="B80" s="1298" t="s">
        <v>3</v>
      </c>
      <c r="C80" s="651" t="s">
        <v>16</v>
      </c>
      <c r="D80" s="501"/>
      <c r="E80" s="652">
        <v>25</v>
      </c>
      <c r="F80" s="652">
        <v>16</v>
      </c>
      <c r="G80" s="652">
        <v>13</v>
      </c>
      <c r="H80" s="652">
        <v>14</v>
      </c>
      <c r="I80" s="652">
        <v>10</v>
      </c>
      <c r="J80" s="652">
        <v>15</v>
      </c>
      <c r="K80" s="652">
        <v>22</v>
      </c>
      <c r="L80" s="652">
        <v>30</v>
      </c>
      <c r="M80" s="652">
        <v>16</v>
      </c>
      <c r="N80" s="652">
        <v>0</v>
      </c>
      <c r="O80" s="652">
        <v>0</v>
      </c>
      <c r="P80" s="652">
        <v>16</v>
      </c>
      <c r="Q80" s="653">
        <f>SUM(E80:P80)</f>
        <v>177</v>
      </c>
    </row>
    <row r="81" spans="2:17" ht="60" customHeight="1" thickBot="1" x14ac:dyDescent="0.55000000000000004">
      <c r="B81" s="1299"/>
      <c r="C81" s="654" t="s">
        <v>17</v>
      </c>
      <c r="D81" s="502"/>
      <c r="E81" s="655">
        <v>23</v>
      </c>
      <c r="F81" s="655">
        <v>11</v>
      </c>
      <c r="G81" s="655">
        <v>5</v>
      </c>
      <c r="H81" s="655">
        <v>29</v>
      </c>
      <c r="I81" s="655">
        <v>15</v>
      </c>
      <c r="J81" s="655">
        <v>10</v>
      </c>
      <c r="K81" s="655">
        <v>30</v>
      </c>
      <c r="L81" s="655">
        <v>31</v>
      </c>
      <c r="M81" s="655">
        <v>11</v>
      </c>
      <c r="N81" s="655">
        <v>0</v>
      </c>
      <c r="O81" s="655">
        <v>0</v>
      </c>
      <c r="P81" s="655">
        <v>12</v>
      </c>
      <c r="Q81" s="656">
        <f>SUM(E81:P81)</f>
        <v>177</v>
      </c>
    </row>
    <row r="82" spans="2:17" ht="35.1" customHeight="1" thickBot="1" x14ac:dyDescent="0.55000000000000004">
      <c r="B82" s="605"/>
      <c r="C82" s="668"/>
      <c r="D82" s="500"/>
      <c r="E82" s="669"/>
      <c r="F82" s="669"/>
      <c r="G82" s="669"/>
      <c r="H82" s="669"/>
      <c r="I82" s="669"/>
      <c r="J82" s="669"/>
      <c r="K82" s="669"/>
      <c r="L82" s="669"/>
      <c r="M82" s="669"/>
      <c r="N82" s="669"/>
      <c r="O82" s="669"/>
      <c r="P82" s="669"/>
      <c r="Q82" s="670"/>
    </row>
    <row r="83" spans="2:17" ht="60" customHeight="1" x14ac:dyDescent="0.5">
      <c r="B83" s="1298" t="s">
        <v>4</v>
      </c>
      <c r="C83" s="651" t="s">
        <v>16</v>
      </c>
      <c r="D83" s="501"/>
      <c r="E83" s="652">
        <v>0</v>
      </c>
      <c r="F83" s="652">
        <v>11</v>
      </c>
      <c r="G83" s="652">
        <v>6</v>
      </c>
      <c r="H83" s="652">
        <v>24</v>
      </c>
      <c r="I83" s="652">
        <v>12</v>
      </c>
      <c r="J83" s="652">
        <v>0</v>
      </c>
      <c r="K83" s="652">
        <v>0</v>
      </c>
      <c r="L83" s="652">
        <v>18</v>
      </c>
      <c r="M83" s="652">
        <v>0</v>
      </c>
      <c r="N83" s="652">
        <v>0</v>
      </c>
      <c r="O83" s="652">
        <v>0</v>
      </c>
      <c r="P83" s="652">
        <v>24</v>
      </c>
      <c r="Q83" s="653">
        <f>SUM(E83:P83)</f>
        <v>95</v>
      </c>
    </row>
    <row r="84" spans="2:17" ht="60" customHeight="1" thickBot="1" x14ac:dyDescent="0.55000000000000004">
      <c r="B84" s="1299"/>
      <c r="C84" s="654" t="s">
        <v>17</v>
      </c>
      <c r="D84" s="502"/>
      <c r="E84" s="655">
        <v>56</v>
      </c>
      <c r="F84" s="655">
        <v>7</v>
      </c>
      <c r="G84" s="655">
        <v>3</v>
      </c>
      <c r="H84" s="655">
        <v>5</v>
      </c>
      <c r="I84" s="655">
        <v>12</v>
      </c>
      <c r="J84" s="655">
        <v>16</v>
      </c>
      <c r="K84" s="655">
        <v>10</v>
      </c>
      <c r="L84" s="655">
        <v>6</v>
      </c>
      <c r="M84" s="655">
        <v>2</v>
      </c>
      <c r="N84" s="655">
        <v>3</v>
      </c>
      <c r="O84" s="655">
        <v>0</v>
      </c>
      <c r="P84" s="655">
        <v>0</v>
      </c>
      <c r="Q84" s="656">
        <f>SUM(E84:P84)</f>
        <v>120</v>
      </c>
    </row>
    <row r="85" spans="2:17" ht="35.1" customHeight="1" thickBot="1" x14ac:dyDescent="0.55000000000000004">
      <c r="B85" s="403"/>
      <c r="C85" s="668"/>
      <c r="D85" s="504"/>
      <c r="E85" s="674"/>
      <c r="F85" s="674"/>
      <c r="G85" s="674"/>
      <c r="H85" s="674"/>
      <c r="I85" s="674"/>
      <c r="J85" s="674"/>
      <c r="K85" s="674"/>
      <c r="L85" s="674"/>
      <c r="M85" s="674"/>
      <c r="N85" s="674"/>
      <c r="O85" s="674"/>
      <c r="P85" s="674"/>
      <c r="Q85" s="675"/>
    </row>
    <row r="86" spans="2:17" ht="60" customHeight="1" x14ac:dyDescent="0.5">
      <c r="B86" s="1309" t="s">
        <v>30</v>
      </c>
      <c r="C86" s="662" t="s">
        <v>16</v>
      </c>
      <c r="D86" s="498"/>
      <c r="E86" s="663">
        <f t="shared" ref="E86:Q87" si="5">E74+E77+E80+E83</f>
        <v>61</v>
      </c>
      <c r="F86" s="663">
        <f t="shared" si="5"/>
        <v>61</v>
      </c>
      <c r="G86" s="663">
        <f t="shared" si="5"/>
        <v>35</v>
      </c>
      <c r="H86" s="663">
        <f t="shared" si="5"/>
        <v>50</v>
      </c>
      <c r="I86" s="663">
        <f t="shared" si="5"/>
        <v>64</v>
      </c>
      <c r="J86" s="663">
        <f t="shared" si="5"/>
        <v>55</v>
      </c>
      <c r="K86" s="663">
        <f t="shared" si="5"/>
        <v>38</v>
      </c>
      <c r="L86" s="663">
        <f t="shared" si="5"/>
        <v>66</v>
      </c>
      <c r="M86" s="663">
        <f t="shared" si="5"/>
        <v>32</v>
      </c>
      <c r="N86" s="663">
        <f t="shared" si="5"/>
        <v>0</v>
      </c>
      <c r="O86" s="663">
        <f t="shared" si="5"/>
        <v>0</v>
      </c>
      <c r="P86" s="663">
        <f t="shared" si="5"/>
        <v>70</v>
      </c>
      <c r="Q86" s="664">
        <f t="shared" si="5"/>
        <v>532</v>
      </c>
    </row>
    <row r="87" spans="2:17" ht="60" customHeight="1" thickBot="1" x14ac:dyDescent="0.55000000000000004">
      <c r="B87" s="1310"/>
      <c r="C87" s="665" t="s">
        <v>17</v>
      </c>
      <c r="D87" s="499"/>
      <c r="E87" s="666">
        <f t="shared" si="5"/>
        <v>118</v>
      </c>
      <c r="F87" s="666">
        <f t="shared" si="5"/>
        <v>42</v>
      </c>
      <c r="G87" s="666">
        <f t="shared" si="5"/>
        <v>36</v>
      </c>
      <c r="H87" s="666">
        <f t="shared" si="5"/>
        <v>63</v>
      </c>
      <c r="I87" s="666">
        <f t="shared" si="5"/>
        <v>53</v>
      </c>
      <c r="J87" s="666">
        <f t="shared" si="5"/>
        <v>61</v>
      </c>
      <c r="K87" s="666">
        <f t="shared" si="5"/>
        <v>51</v>
      </c>
      <c r="L87" s="666">
        <f t="shared" si="5"/>
        <v>64</v>
      </c>
      <c r="M87" s="666">
        <f t="shared" si="5"/>
        <v>44</v>
      </c>
      <c r="N87" s="666">
        <f t="shared" si="5"/>
        <v>3</v>
      </c>
      <c r="O87" s="666">
        <f t="shared" si="5"/>
        <v>0</v>
      </c>
      <c r="P87" s="666">
        <f t="shared" si="5"/>
        <v>24</v>
      </c>
      <c r="Q87" s="667">
        <f t="shared" si="5"/>
        <v>559</v>
      </c>
    </row>
    <row r="88" spans="2:17" ht="35.1" customHeight="1" thickBot="1" x14ac:dyDescent="0.55000000000000004">
      <c r="B88" s="615"/>
      <c r="C88" s="668"/>
      <c r="D88" s="506"/>
      <c r="E88" s="610"/>
      <c r="F88" s="610"/>
      <c r="G88" s="610"/>
      <c r="H88" s="610"/>
      <c r="I88" s="610"/>
      <c r="J88" s="610"/>
      <c r="K88" s="610"/>
      <c r="L88" s="610"/>
      <c r="M88" s="610"/>
      <c r="N88" s="610"/>
      <c r="O88" s="610"/>
      <c r="P88" s="610"/>
      <c r="Q88" s="681"/>
    </row>
    <row r="89" spans="2:17" ht="60" customHeight="1" x14ac:dyDescent="0.5">
      <c r="B89" s="1309" t="s">
        <v>31</v>
      </c>
      <c r="C89" s="662" t="s">
        <v>16</v>
      </c>
      <c r="D89" s="498"/>
      <c r="E89" s="664">
        <f t="shared" ref="E89:Q90" si="6">E69+E86</f>
        <v>408</v>
      </c>
      <c r="F89" s="664">
        <f t="shared" si="6"/>
        <v>298</v>
      </c>
      <c r="G89" s="664">
        <f t="shared" si="6"/>
        <v>268</v>
      </c>
      <c r="H89" s="664">
        <f t="shared" si="6"/>
        <v>408</v>
      </c>
      <c r="I89" s="664">
        <f t="shared" si="6"/>
        <v>369</v>
      </c>
      <c r="J89" s="664">
        <f t="shared" si="6"/>
        <v>322</v>
      </c>
      <c r="K89" s="664">
        <f t="shared" si="6"/>
        <v>375</v>
      </c>
      <c r="L89" s="664">
        <f t="shared" si="6"/>
        <v>407</v>
      </c>
      <c r="M89" s="664">
        <f t="shared" si="6"/>
        <v>339</v>
      </c>
      <c r="N89" s="664">
        <f t="shared" si="6"/>
        <v>0</v>
      </c>
      <c r="O89" s="664">
        <f t="shared" si="6"/>
        <v>0</v>
      </c>
      <c r="P89" s="664">
        <f t="shared" si="6"/>
        <v>283</v>
      </c>
      <c r="Q89" s="664">
        <f t="shared" si="6"/>
        <v>3477</v>
      </c>
    </row>
    <row r="90" spans="2:17" ht="60" customHeight="1" thickBot="1" x14ac:dyDescent="0.55000000000000004">
      <c r="B90" s="1310"/>
      <c r="C90" s="665" t="s">
        <v>17</v>
      </c>
      <c r="D90" s="499"/>
      <c r="E90" s="667">
        <f t="shared" si="6"/>
        <v>525</v>
      </c>
      <c r="F90" s="667">
        <f t="shared" si="6"/>
        <v>281</v>
      </c>
      <c r="G90" s="667">
        <f t="shared" si="6"/>
        <v>264</v>
      </c>
      <c r="H90" s="667">
        <f t="shared" si="6"/>
        <v>303</v>
      </c>
      <c r="I90" s="667">
        <f t="shared" si="6"/>
        <v>389</v>
      </c>
      <c r="J90" s="667">
        <f t="shared" si="6"/>
        <v>315</v>
      </c>
      <c r="K90" s="667">
        <f t="shared" si="6"/>
        <v>444</v>
      </c>
      <c r="L90" s="667">
        <f t="shared" si="6"/>
        <v>402</v>
      </c>
      <c r="M90" s="667">
        <f t="shared" si="6"/>
        <v>342</v>
      </c>
      <c r="N90" s="667">
        <f t="shared" si="6"/>
        <v>39</v>
      </c>
      <c r="O90" s="667">
        <f t="shared" si="6"/>
        <v>76</v>
      </c>
      <c r="P90" s="667">
        <f t="shared" si="6"/>
        <v>267</v>
      </c>
      <c r="Q90" s="667">
        <f t="shared" si="6"/>
        <v>3647</v>
      </c>
    </row>
    <row r="91" spans="2:17" ht="18.75" thickBot="1" x14ac:dyDescent="0.3">
      <c r="D91" s="507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</row>
    <row r="92" spans="2:17" ht="42" customHeight="1" thickBot="1" x14ac:dyDescent="0.65">
      <c r="B92" s="1293" t="s">
        <v>264</v>
      </c>
      <c r="C92" s="1294"/>
      <c r="D92" s="1294"/>
      <c r="E92" s="1294"/>
      <c r="F92" s="1294"/>
      <c r="G92" s="1294"/>
      <c r="H92" s="1294"/>
      <c r="I92" s="1294"/>
      <c r="J92" s="1294"/>
      <c r="K92" s="1294"/>
      <c r="L92" s="1294"/>
      <c r="M92" s="1294"/>
      <c r="N92" s="1294"/>
      <c r="O92" s="1294"/>
      <c r="P92" s="1294"/>
      <c r="Q92" s="1294"/>
    </row>
    <row r="93" spans="2:17" ht="12.75" customHeight="1" thickBot="1" x14ac:dyDescent="0.3">
      <c r="B93" s="395"/>
      <c r="C93" s="668"/>
      <c r="D93" s="507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</row>
    <row r="94" spans="2:17" ht="60" customHeight="1" thickBot="1" x14ac:dyDescent="0.45">
      <c r="B94" s="616"/>
      <c r="C94" s="686"/>
      <c r="D94" s="492"/>
      <c r="E94" s="647" t="s">
        <v>251</v>
      </c>
      <c r="F94" s="647" t="s">
        <v>252</v>
      </c>
      <c r="G94" s="647" t="s">
        <v>253</v>
      </c>
      <c r="H94" s="647" t="s">
        <v>254</v>
      </c>
      <c r="I94" s="647" t="s">
        <v>255</v>
      </c>
      <c r="J94" s="647" t="s">
        <v>256</v>
      </c>
      <c r="K94" s="647" t="s">
        <v>257</v>
      </c>
      <c r="L94" s="647" t="s">
        <v>258</v>
      </c>
      <c r="M94" s="647" t="s">
        <v>259</v>
      </c>
      <c r="N94" s="647" t="s">
        <v>260</v>
      </c>
      <c r="O94" s="647" t="s">
        <v>261</v>
      </c>
      <c r="P94" s="647" t="s">
        <v>262</v>
      </c>
      <c r="Q94" s="648" t="s">
        <v>54</v>
      </c>
    </row>
    <row r="95" spans="2:17" ht="37.5" customHeight="1" thickBot="1" x14ac:dyDescent="0.55000000000000004">
      <c r="B95" s="619" t="s">
        <v>33</v>
      </c>
      <c r="D95" s="509"/>
      <c r="E95" s="669"/>
      <c r="F95" s="669"/>
      <c r="G95" s="669"/>
      <c r="H95" s="669"/>
      <c r="I95" s="669"/>
      <c r="J95" s="669"/>
      <c r="K95" s="669"/>
      <c r="L95" s="669"/>
      <c r="M95" s="1320" t="s">
        <v>266</v>
      </c>
      <c r="N95" s="1320"/>
      <c r="O95" s="1320"/>
      <c r="P95" s="1320"/>
      <c r="Q95" s="670"/>
    </row>
    <row r="96" spans="2:17" ht="60" customHeight="1" x14ac:dyDescent="0.5">
      <c r="B96" s="1305" t="s">
        <v>208</v>
      </c>
      <c r="C96" s="651" t="s">
        <v>16</v>
      </c>
      <c r="D96" s="501"/>
      <c r="E96" s="652">
        <v>90</v>
      </c>
      <c r="F96" s="652">
        <v>142</v>
      </c>
      <c r="G96" s="652">
        <v>97</v>
      </c>
      <c r="H96" s="652">
        <v>90</v>
      </c>
      <c r="I96" s="652">
        <v>79</v>
      </c>
      <c r="J96" s="652">
        <v>94</v>
      </c>
      <c r="K96" s="652">
        <v>146</v>
      </c>
      <c r="L96" s="652">
        <v>180</v>
      </c>
      <c r="M96" s="652">
        <v>151</v>
      </c>
      <c r="N96" s="652">
        <v>0</v>
      </c>
      <c r="O96" s="652">
        <v>13</v>
      </c>
      <c r="P96" s="652">
        <v>81</v>
      </c>
      <c r="Q96" s="653">
        <f>SUM(E96:P96)</f>
        <v>1163</v>
      </c>
    </row>
    <row r="97" spans="2:17" ht="60" customHeight="1" thickBot="1" x14ac:dyDescent="0.55000000000000004">
      <c r="B97" s="1306"/>
      <c r="C97" s="654" t="s">
        <v>17</v>
      </c>
      <c r="D97" s="502"/>
      <c r="E97" s="655">
        <v>74</v>
      </c>
      <c r="F97" s="655">
        <v>88</v>
      </c>
      <c r="G97" s="655">
        <v>104</v>
      </c>
      <c r="H97" s="655">
        <v>101</v>
      </c>
      <c r="I97" s="655">
        <v>109</v>
      </c>
      <c r="J97" s="655">
        <v>76</v>
      </c>
      <c r="K97" s="655">
        <v>150</v>
      </c>
      <c r="L97" s="655">
        <v>211</v>
      </c>
      <c r="M97" s="655">
        <v>158</v>
      </c>
      <c r="N97" s="655">
        <v>0</v>
      </c>
      <c r="O97" s="655">
        <v>14</v>
      </c>
      <c r="P97" s="655">
        <v>78</v>
      </c>
      <c r="Q97" s="656">
        <f>SUM(E97:P97)</f>
        <v>1163</v>
      </c>
    </row>
    <row r="98" spans="2:17" ht="35.1" customHeight="1" thickBot="1" x14ac:dyDescent="0.55000000000000004">
      <c r="B98" s="620"/>
      <c r="C98" s="668"/>
      <c r="D98" s="500"/>
      <c r="E98" s="669"/>
      <c r="F98" s="669"/>
      <c r="G98" s="669"/>
      <c r="H98" s="669"/>
      <c r="I98" s="669"/>
      <c r="J98" s="669"/>
      <c r="K98" s="669"/>
      <c r="L98" s="669"/>
      <c r="M98" s="669"/>
      <c r="N98" s="669"/>
      <c r="O98" s="669"/>
      <c r="P98" s="669"/>
      <c r="Q98" s="670"/>
    </row>
    <row r="99" spans="2:17" ht="60" customHeight="1" x14ac:dyDescent="0.5">
      <c r="B99" s="1305" t="s">
        <v>209</v>
      </c>
      <c r="C99" s="651" t="s">
        <v>16</v>
      </c>
      <c r="D99" s="501"/>
      <c r="E99" s="652">
        <v>0</v>
      </c>
      <c r="F99" s="652">
        <v>0</v>
      </c>
      <c r="G99" s="652">
        <v>0</v>
      </c>
      <c r="H99" s="652">
        <v>0</v>
      </c>
      <c r="I99" s="652">
        <v>0</v>
      </c>
      <c r="J99" s="652">
        <v>0</v>
      </c>
      <c r="K99" s="652">
        <v>0</v>
      </c>
      <c r="L99" s="652">
        <v>0</v>
      </c>
      <c r="M99" s="652">
        <v>0</v>
      </c>
      <c r="N99" s="652">
        <v>0</v>
      </c>
      <c r="O99" s="652">
        <v>0</v>
      </c>
      <c r="P99" s="652">
        <v>0</v>
      </c>
      <c r="Q99" s="653">
        <f>SUM(E99:P99)</f>
        <v>0</v>
      </c>
    </row>
    <row r="100" spans="2:17" ht="60" customHeight="1" thickBot="1" x14ac:dyDescent="0.55000000000000004">
      <c r="B100" s="1306"/>
      <c r="C100" s="654" t="s">
        <v>17</v>
      </c>
      <c r="D100" s="502"/>
      <c r="E100" s="655">
        <v>0</v>
      </c>
      <c r="F100" s="655">
        <v>0</v>
      </c>
      <c r="G100" s="655">
        <v>0</v>
      </c>
      <c r="H100" s="655">
        <v>0</v>
      </c>
      <c r="I100" s="655">
        <v>0</v>
      </c>
      <c r="J100" s="655">
        <v>0</v>
      </c>
      <c r="K100" s="655">
        <v>0</v>
      </c>
      <c r="L100" s="655">
        <v>0</v>
      </c>
      <c r="M100" s="655">
        <v>0</v>
      </c>
      <c r="N100" s="655">
        <v>0</v>
      </c>
      <c r="O100" s="655">
        <v>0</v>
      </c>
      <c r="P100" s="655">
        <v>0</v>
      </c>
      <c r="Q100" s="656">
        <f>SUM(E100:P100)</f>
        <v>0</v>
      </c>
    </row>
    <row r="101" spans="2:17" ht="35.1" customHeight="1" thickBot="1" x14ac:dyDescent="0.55000000000000004">
      <c r="B101" s="621" t="s">
        <v>225</v>
      </c>
      <c r="C101" s="657"/>
      <c r="D101" s="383"/>
      <c r="E101" s="658"/>
      <c r="F101" s="658"/>
      <c r="G101" s="658"/>
      <c r="H101" s="658"/>
      <c r="I101" s="658"/>
      <c r="J101" s="658"/>
      <c r="K101" s="658"/>
      <c r="L101" s="658"/>
      <c r="M101" s="658"/>
      <c r="N101" s="658"/>
      <c r="O101" s="658"/>
      <c r="P101" s="658"/>
      <c r="Q101" s="659"/>
    </row>
    <row r="102" spans="2:17" ht="60" customHeight="1" x14ac:dyDescent="0.5">
      <c r="B102" s="1305" t="s">
        <v>210</v>
      </c>
      <c r="C102" s="651" t="s">
        <v>16</v>
      </c>
      <c r="D102" s="501"/>
      <c r="E102" s="652">
        <v>417</v>
      </c>
      <c r="F102" s="652">
        <v>121</v>
      </c>
      <c r="G102" s="652">
        <v>0</v>
      </c>
      <c r="H102" s="652">
        <v>573</v>
      </c>
      <c r="I102" s="652">
        <v>284</v>
      </c>
      <c r="J102" s="652">
        <v>107</v>
      </c>
      <c r="K102" s="652">
        <v>240</v>
      </c>
      <c r="L102" s="652">
        <v>293</v>
      </c>
      <c r="M102" s="652">
        <v>186</v>
      </c>
      <c r="N102" s="652">
        <v>0</v>
      </c>
      <c r="O102" s="652">
        <v>0</v>
      </c>
      <c r="P102" s="652">
        <v>180</v>
      </c>
      <c r="Q102" s="653">
        <f>SUM(E102:P102)</f>
        <v>2401</v>
      </c>
    </row>
    <row r="103" spans="2:17" ht="60" customHeight="1" thickBot="1" x14ac:dyDescent="0.55000000000000004">
      <c r="B103" s="1306"/>
      <c r="C103" s="654" t="s">
        <v>17</v>
      </c>
      <c r="D103" s="502"/>
      <c r="E103" s="655">
        <v>242</v>
      </c>
      <c r="F103" s="655">
        <v>208</v>
      </c>
      <c r="G103" s="655">
        <v>78</v>
      </c>
      <c r="H103" s="655">
        <v>349</v>
      </c>
      <c r="I103" s="655">
        <v>229</v>
      </c>
      <c r="J103" s="655">
        <v>121</v>
      </c>
      <c r="K103" s="655">
        <v>332</v>
      </c>
      <c r="L103" s="655">
        <v>273</v>
      </c>
      <c r="M103" s="655">
        <v>237</v>
      </c>
      <c r="N103" s="655">
        <v>0</v>
      </c>
      <c r="O103" s="655">
        <v>63</v>
      </c>
      <c r="P103" s="655">
        <v>164</v>
      </c>
      <c r="Q103" s="656">
        <f>SUM(E103:P103)</f>
        <v>2296</v>
      </c>
    </row>
    <row r="104" spans="2:17" ht="35.1" customHeight="1" thickBot="1" x14ac:dyDescent="0.55000000000000004">
      <c r="B104" s="381"/>
      <c r="C104" s="657"/>
      <c r="D104" s="496"/>
      <c r="E104" s="383"/>
      <c r="F104" s="383"/>
      <c r="G104" s="383"/>
      <c r="H104" s="383"/>
      <c r="I104" s="383"/>
      <c r="J104" s="383"/>
      <c r="K104" s="383"/>
      <c r="L104" s="383"/>
      <c r="M104" s="383"/>
      <c r="N104" s="383"/>
      <c r="O104" s="383"/>
      <c r="P104" s="383"/>
      <c r="Q104" s="659"/>
    </row>
    <row r="105" spans="2:17" ht="60" customHeight="1" x14ac:dyDescent="0.5">
      <c r="B105" s="1307" t="s">
        <v>246</v>
      </c>
      <c r="C105" s="662" t="s">
        <v>16</v>
      </c>
      <c r="D105" s="498"/>
      <c r="E105" s="664">
        <f t="shared" ref="E105:Q106" si="7">E96+E99+E102</f>
        <v>507</v>
      </c>
      <c r="F105" s="664">
        <f t="shared" si="7"/>
        <v>263</v>
      </c>
      <c r="G105" s="664">
        <f t="shared" si="7"/>
        <v>97</v>
      </c>
      <c r="H105" s="664">
        <f t="shared" si="7"/>
        <v>663</v>
      </c>
      <c r="I105" s="664">
        <f t="shared" si="7"/>
        <v>363</v>
      </c>
      <c r="J105" s="664">
        <f t="shared" si="7"/>
        <v>201</v>
      </c>
      <c r="K105" s="664">
        <f t="shared" si="7"/>
        <v>386</v>
      </c>
      <c r="L105" s="664">
        <f t="shared" si="7"/>
        <v>473</v>
      </c>
      <c r="M105" s="664">
        <f t="shared" si="7"/>
        <v>337</v>
      </c>
      <c r="N105" s="664">
        <f t="shared" si="7"/>
        <v>0</v>
      </c>
      <c r="O105" s="664">
        <f t="shared" si="7"/>
        <v>13</v>
      </c>
      <c r="P105" s="664">
        <f t="shared" si="7"/>
        <v>261</v>
      </c>
      <c r="Q105" s="664">
        <f t="shared" si="7"/>
        <v>3564</v>
      </c>
    </row>
    <row r="106" spans="2:17" ht="60" customHeight="1" thickBot="1" x14ac:dyDescent="0.55000000000000004">
      <c r="B106" s="1308"/>
      <c r="C106" s="665" t="s">
        <v>17</v>
      </c>
      <c r="D106" s="499"/>
      <c r="E106" s="667">
        <f t="shared" si="7"/>
        <v>316</v>
      </c>
      <c r="F106" s="667">
        <f t="shared" si="7"/>
        <v>296</v>
      </c>
      <c r="G106" s="667">
        <f t="shared" si="7"/>
        <v>182</v>
      </c>
      <c r="H106" s="667">
        <f t="shared" si="7"/>
        <v>450</v>
      </c>
      <c r="I106" s="667">
        <f t="shared" si="7"/>
        <v>338</v>
      </c>
      <c r="J106" s="667">
        <f t="shared" si="7"/>
        <v>197</v>
      </c>
      <c r="K106" s="667">
        <f t="shared" si="7"/>
        <v>482</v>
      </c>
      <c r="L106" s="667">
        <f t="shared" si="7"/>
        <v>484</v>
      </c>
      <c r="M106" s="667">
        <f t="shared" si="7"/>
        <v>395</v>
      </c>
      <c r="N106" s="667">
        <f t="shared" si="7"/>
        <v>0</v>
      </c>
      <c r="O106" s="667">
        <f t="shared" si="7"/>
        <v>77</v>
      </c>
      <c r="P106" s="667">
        <f t="shared" si="7"/>
        <v>242</v>
      </c>
      <c r="Q106" s="667">
        <f t="shared" si="7"/>
        <v>3459</v>
      </c>
    </row>
    <row r="107" spans="2:17" ht="35.1" customHeight="1" thickBot="1" x14ac:dyDescent="0.55000000000000004">
      <c r="B107" s="428"/>
      <c r="C107" s="657"/>
      <c r="D107" s="496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659"/>
    </row>
    <row r="108" spans="2:17" ht="36.75" customHeight="1" thickBot="1" x14ac:dyDescent="0.55000000000000004">
      <c r="B108" s="622" t="s">
        <v>40</v>
      </c>
      <c r="C108" s="687"/>
      <c r="D108" s="500"/>
      <c r="E108" s="398"/>
      <c r="F108" s="398"/>
      <c r="G108" s="398"/>
      <c r="H108" s="398"/>
      <c r="I108" s="398"/>
      <c r="J108" s="398"/>
      <c r="K108" s="398"/>
      <c r="L108" s="398"/>
      <c r="M108" s="398"/>
      <c r="N108" s="398"/>
      <c r="O108" s="398"/>
      <c r="P108" s="398"/>
      <c r="Q108" s="670"/>
    </row>
    <row r="109" spans="2:17" ht="60" customHeight="1" x14ac:dyDescent="0.5">
      <c r="B109" s="1305" t="s">
        <v>37</v>
      </c>
      <c r="C109" s="651" t="s">
        <v>16</v>
      </c>
      <c r="D109" s="501"/>
      <c r="E109" s="652">
        <v>1425</v>
      </c>
      <c r="F109" s="652">
        <v>1547</v>
      </c>
      <c r="G109" s="652">
        <v>1198</v>
      </c>
      <c r="H109" s="652">
        <v>588</v>
      </c>
      <c r="I109" s="652">
        <v>172</v>
      </c>
      <c r="J109" s="652">
        <v>208</v>
      </c>
      <c r="K109" s="652">
        <v>238</v>
      </c>
      <c r="L109" s="652">
        <v>523</v>
      </c>
      <c r="M109" s="652">
        <v>594</v>
      </c>
      <c r="N109" s="652">
        <v>0</v>
      </c>
      <c r="O109" s="652">
        <v>0</v>
      </c>
      <c r="P109" s="652">
        <v>295</v>
      </c>
      <c r="Q109" s="653">
        <f>SUM(E109:P109)</f>
        <v>6788</v>
      </c>
    </row>
    <row r="110" spans="2:17" ht="60" customHeight="1" thickBot="1" x14ac:dyDescent="0.55000000000000004">
      <c r="B110" s="1306"/>
      <c r="C110" s="654" t="s">
        <v>17</v>
      </c>
      <c r="D110" s="502"/>
      <c r="E110" s="655">
        <v>840</v>
      </c>
      <c r="F110" s="655">
        <v>322</v>
      </c>
      <c r="G110" s="655">
        <v>397</v>
      </c>
      <c r="H110" s="655">
        <v>421</v>
      </c>
      <c r="I110" s="655">
        <v>568</v>
      </c>
      <c r="J110" s="655">
        <v>1714</v>
      </c>
      <c r="K110" s="655">
        <v>783</v>
      </c>
      <c r="L110" s="655">
        <v>615</v>
      </c>
      <c r="M110" s="655">
        <v>293</v>
      </c>
      <c r="N110" s="655">
        <v>0</v>
      </c>
      <c r="O110" s="655">
        <v>524</v>
      </c>
      <c r="P110" s="655">
        <v>441</v>
      </c>
      <c r="Q110" s="656">
        <f>SUM(E110:P110)</f>
        <v>6918</v>
      </c>
    </row>
    <row r="111" spans="2:17" ht="35.1" customHeight="1" thickBot="1" x14ac:dyDescent="0.55000000000000004">
      <c r="B111" s="605"/>
      <c r="C111" s="668"/>
      <c r="D111" s="496"/>
      <c r="E111" s="658"/>
      <c r="F111" s="658"/>
      <c r="G111" s="658"/>
      <c r="H111" s="658"/>
      <c r="I111" s="658"/>
      <c r="J111" s="658"/>
      <c r="K111" s="658"/>
      <c r="L111" s="658"/>
      <c r="M111" s="658"/>
      <c r="N111" s="658"/>
      <c r="O111" s="658"/>
      <c r="P111" s="658"/>
      <c r="Q111" s="659"/>
    </row>
    <row r="112" spans="2:17" ht="60" customHeight="1" x14ac:dyDescent="0.5">
      <c r="B112" s="1298" t="s">
        <v>38</v>
      </c>
      <c r="C112" s="651" t="s">
        <v>16</v>
      </c>
      <c r="D112" s="501"/>
      <c r="E112" s="652">
        <v>369</v>
      </c>
      <c r="F112" s="652">
        <v>424</v>
      </c>
      <c r="G112" s="652">
        <v>214</v>
      </c>
      <c r="H112" s="652">
        <v>425</v>
      </c>
      <c r="I112" s="652">
        <v>421</v>
      </c>
      <c r="J112" s="652">
        <v>270</v>
      </c>
      <c r="K112" s="652">
        <v>441</v>
      </c>
      <c r="L112" s="652">
        <v>465</v>
      </c>
      <c r="M112" s="652">
        <v>304</v>
      </c>
      <c r="N112" s="652">
        <v>0</v>
      </c>
      <c r="O112" s="652">
        <v>27</v>
      </c>
      <c r="P112" s="652">
        <v>394</v>
      </c>
      <c r="Q112" s="653">
        <f>SUM(E112:P112)</f>
        <v>3754</v>
      </c>
    </row>
    <row r="113" spans="2:17" ht="60" customHeight="1" thickBot="1" x14ac:dyDescent="0.55000000000000004">
      <c r="B113" s="1299"/>
      <c r="C113" s="654" t="s">
        <v>17</v>
      </c>
      <c r="D113" s="502"/>
      <c r="E113" s="655">
        <v>358</v>
      </c>
      <c r="F113" s="655">
        <v>358</v>
      </c>
      <c r="G113" s="655">
        <v>222</v>
      </c>
      <c r="H113" s="655">
        <v>413</v>
      </c>
      <c r="I113" s="655">
        <v>359</v>
      </c>
      <c r="J113" s="655">
        <v>171</v>
      </c>
      <c r="K113" s="655">
        <v>427</v>
      </c>
      <c r="L113" s="655">
        <v>584</v>
      </c>
      <c r="M113" s="655">
        <v>346</v>
      </c>
      <c r="N113" s="655">
        <v>0</v>
      </c>
      <c r="O113" s="655">
        <v>72</v>
      </c>
      <c r="P113" s="655">
        <v>438</v>
      </c>
      <c r="Q113" s="656">
        <f>SUM(E113:P113)</f>
        <v>3748</v>
      </c>
    </row>
    <row r="114" spans="2:17" ht="35.1" customHeight="1" thickBot="1" x14ac:dyDescent="0.55000000000000004">
      <c r="B114" s="594"/>
      <c r="C114" s="657"/>
      <c r="D114" s="383"/>
      <c r="E114" s="658"/>
      <c r="F114" s="658"/>
      <c r="G114" s="658"/>
      <c r="H114" s="658"/>
      <c r="I114" s="658"/>
      <c r="J114" s="658"/>
      <c r="K114" s="658"/>
      <c r="L114" s="658"/>
      <c r="M114" s="658"/>
      <c r="N114" s="658"/>
      <c r="O114" s="658"/>
      <c r="P114" s="658"/>
      <c r="Q114" s="659"/>
    </row>
    <row r="115" spans="2:17" ht="60" customHeight="1" x14ac:dyDescent="0.5">
      <c r="B115" s="1298" t="s">
        <v>332</v>
      </c>
      <c r="C115" s="651" t="s">
        <v>16</v>
      </c>
      <c r="D115" s="501"/>
      <c r="E115" s="676">
        <v>71</v>
      </c>
      <c r="F115" s="676">
        <v>36</v>
      </c>
      <c r="G115" s="676">
        <v>0</v>
      </c>
      <c r="H115" s="676">
        <v>72</v>
      </c>
      <c r="I115" s="676">
        <v>36</v>
      </c>
      <c r="J115" s="676">
        <v>36</v>
      </c>
      <c r="K115" s="676">
        <v>36</v>
      </c>
      <c r="L115" s="676">
        <v>35</v>
      </c>
      <c r="M115" s="676">
        <v>0</v>
      </c>
      <c r="N115" s="676">
        <v>0</v>
      </c>
      <c r="O115" s="676">
        <v>0</v>
      </c>
      <c r="P115" s="676">
        <v>37</v>
      </c>
      <c r="Q115" s="677">
        <f>SUM(E115:P115)</f>
        <v>359</v>
      </c>
    </row>
    <row r="116" spans="2:17" ht="60" customHeight="1" thickBot="1" x14ac:dyDescent="0.55000000000000004">
      <c r="B116" s="1299"/>
      <c r="C116" s="654" t="s">
        <v>17</v>
      </c>
      <c r="D116" s="502"/>
      <c r="E116" s="678">
        <v>51</v>
      </c>
      <c r="F116" s="678">
        <v>56</v>
      </c>
      <c r="G116" s="678">
        <v>31</v>
      </c>
      <c r="H116" s="678">
        <v>29</v>
      </c>
      <c r="I116" s="678">
        <v>30</v>
      </c>
      <c r="J116" s="678">
        <v>17</v>
      </c>
      <c r="K116" s="678">
        <v>67</v>
      </c>
      <c r="L116" s="678">
        <v>44</v>
      </c>
      <c r="M116" s="678">
        <v>8</v>
      </c>
      <c r="N116" s="678">
        <v>6</v>
      </c>
      <c r="O116" s="678">
        <v>10</v>
      </c>
      <c r="P116" s="678">
        <v>43</v>
      </c>
      <c r="Q116" s="679">
        <f>SUM(E116:P116)</f>
        <v>392</v>
      </c>
    </row>
    <row r="117" spans="2:17" ht="35.1" customHeight="1" thickBot="1" x14ac:dyDescent="0.55000000000000004">
      <c r="B117" s="594"/>
      <c r="C117" s="657"/>
      <c r="D117" s="383"/>
      <c r="E117" s="658"/>
      <c r="F117" s="658"/>
      <c r="G117" s="658"/>
      <c r="H117" s="658"/>
      <c r="I117" s="658"/>
      <c r="J117" s="658"/>
      <c r="K117" s="658"/>
      <c r="L117" s="658"/>
      <c r="M117" s="658"/>
      <c r="N117" s="658"/>
      <c r="O117" s="658"/>
      <c r="P117" s="658"/>
      <c r="Q117" s="659"/>
    </row>
    <row r="118" spans="2:17" ht="60" customHeight="1" x14ac:dyDescent="0.5">
      <c r="B118" s="1298" t="s">
        <v>247</v>
      </c>
      <c r="C118" s="651" t="s">
        <v>16</v>
      </c>
      <c r="D118" s="501"/>
      <c r="E118" s="676">
        <v>101</v>
      </c>
      <c r="F118" s="676">
        <v>50</v>
      </c>
      <c r="G118" s="676">
        <v>59</v>
      </c>
      <c r="H118" s="676">
        <v>45</v>
      </c>
      <c r="I118" s="676">
        <v>15</v>
      </c>
      <c r="J118" s="676">
        <v>15</v>
      </c>
      <c r="K118" s="676">
        <v>30</v>
      </c>
      <c r="L118" s="676">
        <v>30</v>
      </c>
      <c r="M118" s="676">
        <v>30</v>
      </c>
      <c r="N118" s="676">
        <v>0</v>
      </c>
      <c r="O118" s="676">
        <v>0</v>
      </c>
      <c r="P118" s="676">
        <v>90</v>
      </c>
      <c r="Q118" s="677">
        <f>SUM(E118:P118)</f>
        <v>465</v>
      </c>
    </row>
    <row r="119" spans="2:17" ht="60" customHeight="1" thickBot="1" x14ac:dyDescent="0.55000000000000004">
      <c r="B119" s="1299"/>
      <c r="C119" s="654" t="s">
        <v>17</v>
      </c>
      <c r="D119" s="502"/>
      <c r="E119" s="678">
        <v>61</v>
      </c>
      <c r="F119" s="678">
        <v>64</v>
      </c>
      <c r="G119" s="678">
        <v>64</v>
      </c>
      <c r="H119" s="678">
        <v>46</v>
      </c>
      <c r="I119" s="678">
        <v>15</v>
      </c>
      <c r="J119" s="678">
        <v>14</v>
      </c>
      <c r="K119" s="678">
        <v>40</v>
      </c>
      <c r="L119" s="678">
        <v>47</v>
      </c>
      <c r="M119" s="678">
        <v>84</v>
      </c>
      <c r="N119" s="678">
        <v>11</v>
      </c>
      <c r="O119" s="678">
        <v>3</v>
      </c>
      <c r="P119" s="678">
        <v>207</v>
      </c>
      <c r="Q119" s="679">
        <f>SUM(E119:P119)</f>
        <v>656</v>
      </c>
    </row>
    <row r="120" spans="2:17" ht="31.5" customHeight="1" thickBot="1" x14ac:dyDescent="0.55000000000000004">
      <c r="B120" s="594"/>
      <c r="C120" s="657"/>
      <c r="D120" s="383"/>
      <c r="E120" s="658"/>
      <c r="F120" s="658"/>
      <c r="G120" s="658"/>
      <c r="H120" s="658"/>
      <c r="I120" s="658"/>
      <c r="J120" s="658"/>
      <c r="K120" s="658"/>
      <c r="L120" s="658"/>
      <c r="M120" s="658"/>
      <c r="N120" s="658"/>
      <c r="O120" s="658"/>
      <c r="P120" s="658"/>
      <c r="Q120" s="659"/>
    </row>
    <row r="121" spans="2:17" ht="60" customHeight="1" x14ac:dyDescent="0.5">
      <c r="B121" s="1298" t="s">
        <v>265</v>
      </c>
      <c r="C121" s="651" t="s">
        <v>16</v>
      </c>
      <c r="D121" s="501"/>
      <c r="E121" s="676">
        <v>0</v>
      </c>
      <c r="F121" s="676">
        <v>0</v>
      </c>
      <c r="G121" s="676">
        <v>0</v>
      </c>
      <c r="H121" s="676">
        <v>0</v>
      </c>
      <c r="I121" s="676">
        <v>0</v>
      </c>
      <c r="J121" s="676">
        <v>17</v>
      </c>
      <c r="K121" s="676">
        <v>121</v>
      </c>
      <c r="L121" s="676">
        <v>200</v>
      </c>
      <c r="M121" s="676">
        <v>147</v>
      </c>
      <c r="N121" s="676">
        <v>0</v>
      </c>
      <c r="O121" s="676">
        <v>30</v>
      </c>
      <c r="P121" s="676">
        <v>188</v>
      </c>
      <c r="Q121" s="677">
        <f>SUM(E121:P121)</f>
        <v>703</v>
      </c>
    </row>
    <row r="122" spans="2:17" ht="60" customHeight="1" thickBot="1" x14ac:dyDescent="0.55000000000000004">
      <c r="B122" s="1299"/>
      <c r="C122" s="654" t="s">
        <v>17</v>
      </c>
      <c r="D122" s="502"/>
      <c r="E122" s="678">
        <v>0</v>
      </c>
      <c r="F122" s="678">
        <v>0</v>
      </c>
      <c r="G122" s="678">
        <v>0</v>
      </c>
      <c r="H122" s="678">
        <v>0</v>
      </c>
      <c r="I122" s="678">
        <v>0</v>
      </c>
      <c r="J122" s="678">
        <v>0</v>
      </c>
      <c r="K122" s="678">
        <v>70</v>
      </c>
      <c r="L122" s="678">
        <v>64</v>
      </c>
      <c r="M122" s="678">
        <v>80</v>
      </c>
      <c r="N122" s="678">
        <v>22</v>
      </c>
      <c r="O122" s="678">
        <v>41</v>
      </c>
      <c r="P122" s="678">
        <v>57</v>
      </c>
      <c r="Q122" s="679">
        <f>SUM(E122:P122)</f>
        <v>334</v>
      </c>
    </row>
    <row r="123" spans="2:17" ht="35.1" customHeight="1" thickBot="1" x14ac:dyDescent="0.55000000000000004">
      <c r="B123" s="403"/>
      <c r="C123" s="668"/>
      <c r="D123" s="510"/>
      <c r="E123" s="568"/>
      <c r="F123" s="568"/>
      <c r="G123" s="568"/>
      <c r="H123" s="568"/>
      <c r="I123" s="568"/>
      <c r="J123" s="568"/>
      <c r="K123" s="568"/>
      <c r="L123" s="568"/>
      <c r="M123" s="568"/>
      <c r="N123" s="568"/>
      <c r="O123" s="568"/>
      <c r="P123" s="568"/>
      <c r="Q123" s="688"/>
    </row>
    <row r="124" spans="2:17" ht="60" customHeight="1" x14ac:dyDescent="0.5">
      <c r="B124" s="1285" t="s">
        <v>248</v>
      </c>
      <c r="C124" s="689" t="s">
        <v>16</v>
      </c>
      <c r="D124" s="498"/>
      <c r="E124" s="664">
        <f>E109+E112+E115+E118+E121</f>
        <v>1966</v>
      </c>
      <c r="F124" s="664">
        <f t="shared" ref="F124:Q125" si="8">F109+F112+F115+F118+F121</f>
        <v>2057</v>
      </c>
      <c r="G124" s="664">
        <f t="shared" si="8"/>
        <v>1471</v>
      </c>
      <c r="H124" s="664">
        <f t="shared" si="8"/>
        <v>1130</v>
      </c>
      <c r="I124" s="664">
        <f t="shared" si="8"/>
        <v>644</v>
      </c>
      <c r="J124" s="664">
        <f t="shared" si="8"/>
        <v>546</v>
      </c>
      <c r="K124" s="664">
        <f t="shared" si="8"/>
        <v>866</v>
      </c>
      <c r="L124" s="664">
        <f t="shared" si="8"/>
        <v>1253</v>
      </c>
      <c r="M124" s="664">
        <f t="shared" si="8"/>
        <v>1075</v>
      </c>
      <c r="N124" s="664">
        <f t="shared" si="8"/>
        <v>0</v>
      </c>
      <c r="O124" s="664">
        <f t="shared" si="8"/>
        <v>57</v>
      </c>
      <c r="P124" s="664">
        <f t="shared" si="8"/>
        <v>1004</v>
      </c>
      <c r="Q124" s="664">
        <f t="shared" si="8"/>
        <v>12069</v>
      </c>
    </row>
    <row r="125" spans="2:17" ht="60" customHeight="1" thickBot="1" x14ac:dyDescent="0.55000000000000004">
      <c r="B125" s="1286"/>
      <c r="C125" s="690" t="s">
        <v>17</v>
      </c>
      <c r="D125" s="499"/>
      <c r="E125" s="667">
        <f>E110+E113+E116+E119+E122</f>
        <v>1310</v>
      </c>
      <c r="F125" s="667">
        <f t="shared" si="8"/>
        <v>800</v>
      </c>
      <c r="G125" s="667">
        <f t="shared" si="8"/>
        <v>714</v>
      </c>
      <c r="H125" s="667">
        <f t="shared" si="8"/>
        <v>909</v>
      </c>
      <c r="I125" s="667">
        <f t="shared" si="8"/>
        <v>972</v>
      </c>
      <c r="J125" s="667">
        <f t="shared" si="8"/>
        <v>1916</v>
      </c>
      <c r="K125" s="667">
        <f t="shared" si="8"/>
        <v>1387</v>
      </c>
      <c r="L125" s="667">
        <f t="shared" si="8"/>
        <v>1354</v>
      </c>
      <c r="M125" s="667">
        <f t="shared" si="8"/>
        <v>811</v>
      </c>
      <c r="N125" s="667">
        <f t="shared" si="8"/>
        <v>39</v>
      </c>
      <c r="O125" s="667">
        <f t="shared" si="8"/>
        <v>650</v>
      </c>
      <c r="P125" s="667">
        <f t="shared" si="8"/>
        <v>1186</v>
      </c>
      <c r="Q125" s="667">
        <f>Q110+Q113+Q116+Q119+Q122</f>
        <v>12048</v>
      </c>
    </row>
    <row r="126" spans="2:17" ht="30" customHeight="1" thickBot="1" x14ac:dyDescent="0.3">
      <c r="D126" s="507"/>
      <c r="E126" s="691"/>
      <c r="F126" s="691"/>
      <c r="G126" s="691"/>
      <c r="H126" s="691"/>
      <c r="I126" s="691"/>
      <c r="J126" s="691"/>
      <c r="K126" s="691"/>
      <c r="L126" s="691"/>
      <c r="M126" s="691"/>
      <c r="N126" s="691"/>
      <c r="O126" s="691"/>
      <c r="P126" s="691"/>
      <c r="Q126" s="691"/>
    </row>
    <row r="127" spans="2:17" ht="50.1" customHeight="1" thickBot="1" x14ac:dyDescent="0.25">
      <c r="B127" s="1300" t="s">
        <v>41</v>
      </c>
      <c r="C127" s="1301"/>
      <c r="D127" s="1301"/>
      <c r="E127" s="1301"/>
      <c r="F127" s="1301"/>
      <c r="G127" s="1301"/>
      <c r="H127" s="1301"/>
      <c r="I127" s="1301"/>
      <c r="J127" s="1301"/>
      <c r="K127" s="1301"/>
      <c r="L127" s="1301"/>
      <c r="M127" s="1301"/>
      <c r="N127" s="1301"/>
      <c r="O127" s="1301"/>
      <c r="P127" s="1301"/>
      <c r="Q127" s="1301"/>
    </row>
    <row r="128" spans="2:17" ht="15" customHeight="1" thickBot="1" x14ac:dyDescent="0.3">
      <c r="B128" s="395"/>
      <c r="C128" s="668"/>
      <c r="D128" s="507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4"/>
      <c r="P128" s="414"/>
      <c r="Q128" s="414"/>
    </row>
    <row r="129" spans="2:17" ht="60" customHeight="1" x14ac:dyDescent="0.5">
      <c r="B129" s="1303" t="s">
        <v>7</v>
      </c>
      <c r="C129" s="692" t="s">
        <v>16</v>
      </c>
      <c r="D129" s="501"/>
      <c r="E129" s="652">
        <v>864</v>
      </c>
      <c r="F129" s="652">
        <v>1229</v>
      </c>
      <c r="G129" s="652">
        <v>2018</v>
      </c>
      <c r="H129" s="652">
        <v>1513</v>
      </c>
      <c r="I129" s="652">
        <v>523</v>
      </c>
      <c r="J129" s="652">
        <v>87</v>
      </c>
      <c r="K129" s="652">
        <v>210</v>
      </c>
      <c r="L129" s="652">
        <v>1070</v>
      </c>
      <c r="M129" s="652">
        <v>945</v>
      </c>
      <c r="N129" s="652">
        <v>847</v>
      </c>
      <c r="O129" s="652">
        <v>1082</v>
      </c>
      <c r="P129" s="652">
        <v>1303</v>
      </c>
      <c r="Q129" s="653">
        <f>SUM(E129:P129)</f>
        <v>11691</v>
      </c>
    </row>
    <row r="130" spans="2:17" ht="60" customHeight="1" thickBot="1" x14ac:dyDescent="0.55000000000000004">
      <c r="B130" s="1304"/>
      <c r="C130" s="693" t="s">
        <v>17</v>
      </c>
      <c r="D130" s="502"/>
      <c r="E130" s="655">
        <v>1122</v>
      </c>
      <c r="F130" s="655">
        <v>1304</v>
      </c>
      <c r="G130" s="655">
        <v>2044</v>
      </c>
      <c r="H130" s="655">
        <v>853</v>
      </c>
      <c r="I130" s="655">
        <v>418</v>
      </c>
      <c r="J130" s="655">
        <v>140</v>
      </c>
      <c r="K130" s="655">
        <v>882</v>
      </c>
      <c r="L130" s="655">
        <v>1106</v>
      </c>
      <c r="M130" s="655">
        <v>864</v>
      </c>
      <c r="N130" s="655">
        <v>1029</v>
      </c>
      <c r="O130" s="655">
        <v>138</v>
      </c>
      <c r="P130" s="655">
        <v>1925</v>
      </c>
      <c r="Q130" s="656">
        <f>SUM(E130:P130)</f>
        <v>11825</v>
      </c>
    </row>
    <row r="131" spans="2:17" ht="35.1" customHeight="1" thickBot="1" x14ac:dyDescent="0.55000000000000004">
      <c r="B131" s="605"/>
      <c r="C131" s="668"/>
      <c r="D131" s="510"/>
      <c r="E131" s="685"/>
      <c r="F131" s="685"/>
      <c r="G131" s="685"/>
      <c r="H131" s="685"/>
      <c r="I131" s="685"/>
      <c r="J131" s="685"/>
      <c r="K131" s="685"/>
      <c r="L131" s="685"/>
      <c r="M131" s="685"/>
      <c r="N131" s="685"/>
      <c r="O131" s="685"/>
      <c r="P131" s="685"/>
      <c r="Q131" s="688"/>
    </row>
    <row r="132" spans="2:17" ht="60" customHeight="1" x14ac:dyDescent="0.5">
      <c r="B132" s="1291" t="s">
        <v>8</v>
      </c>
      <c r="C132" s="692" t="s">
        <v>16</v>
      </c>
      <c r="D132" s="501"/>
      <c r="E132" s="652">
        <v>1919</v>
      </c>
      <c r="F132" s="652">
        <v>1512</v>
      </c>
      <c r="G132" s="652">
        <v>1980</v>
      </c>
      <c r="H132" s="652">
        <v>2354</v>
      </c>
      <c r="I132" s="652">
        <v>1886</v>
      </c>
      <c r="J132" s="652">
        <v>687</v>
      </c>
      <c r="K132" s="652">
        <v>468</v>
      </c>
      <c r="L132" s="652">
        <v>1967</v>
      </c>
      <c r="M132" s="652">
        <v>1913</v>
      </c>
      <c r="N132" s="652">
        <v>895</v>
      </c>
      <c r="O132" s="652">
        <v>2469</v>
      </c>
      <c r="P132" s="652">
        <v>2729</v>
      </c>
      <c r="Q132" s="653">
        <f>SUM(E132:P132)</f>
        <v>20779</v>
      </c>
    </row>
    <row r="133" spans="2:17" ht="60" customHeight="1" thickBot="1" x14ac:dyDescent="0.55000000000000004">
      <c r="B133" s="1292"/>
      <c r="C133" s="693" t="s">
        <v>17</v>
      </c>
      <c r="D133" s="502"/>
      <c r="E133" s="655">
        <v>1938</v>
      </c>
      <c r="F133" s="655">
        <v>1228</v>
      </c>
      <c r="G133" s="655">
        <v>1663</v>
      </c>
      <c r="H133" s="655">
        <v>1994</v>
      </c>
      <c r="I133" s="655">
        <v>1400</v>
      </c>
      <c r="J133" s="655">
        <v>1005</v>
      </c>
      <c r="K133" s="655">
        <v>1309</v>
      </c>
      <c r="L133" s="655">
        <v>2020</v>
      </c>
      <c r="M133" s="655">
        <v>2054</v>
      </c>
      <c r="N133" s="655">
        <v>1006</v>
      </c>
      <c r="O133" s="655">
        <v>1711</v>
      </c>
      <c r="P133" s="655">
        <v>3378</v>
      </c>
      <c r="Q133" s="656">
        <f>SUM(E133:P133)</f>
        <v>20706</v>
      </c>
    </row>
    <row r="134" spans="2:17" ht="35.1" customHeight="1" thickBot="1" x14ac:dyDescent="0.55000000000000004">
      <c r="B134" s="630"/>
      <c r="C134" s="657"/>
      <c r="D134" s="496"/>
      <c r="E134" s="658"/>
      <c r="F134" s="658"/>
      <c r="G134" s="658"/>
      <c r="H134" s="658"/>
      <c r="I134" s="658"/>
      <c r="J134" s="658"/>
      <c r="K134" s="658"/>
      <c r="L134" s="658"/>
      <c r="M134" s="658"/>
      <c r="N134" s="658"/>
      <c r="O134" s="658"/>
      <c r="P134" s="658"/>
      <c r="Q134" s="659"/>
    </row>
    <row r="135" spans="2:17" ht="60" customHeight="1" x14ac:dyDescent="0.5">
      <c r="B135" s="1291" t="s">
        <v>160</v>
      </c>
      <c r="C135" s="692" t="s">
        <v>16</v>
      </c>
      <c r="D135" s="501"/>
      <c r="E135" s="652">
        <v>28</v>
      </c>
      <c r="F135" s="652">
        <v>21</v>
      </c>
      <c r="G135" s="652">
        <v>18</v>
      </c>
      <c r="H135" s="652">
        <v>22</v>
      </c>
      <c r="I135" s="652">
        <v>3</v>
      </c>
      <c r="J135" s="652">
        <v>7</v>
      </c>
      <c r="K135" s="652">
        <v>5</v>
      </c>
      <c r="L135" s="652">
        <v>17</v>
      </c>
      <c r="M135" s="652">
        <v>1</v>
      </c>
      <c r="N135" s="652">
        <v>0</v>
      </c>
      <c r="O135" s="652">
        <v>8</v>
      </c>
      <c r="P135" s="652">
        <v>8</v>
      </c>
      <c r="Q135" s="653">
        <f>SUM(E135:P135)</f>
        <v>138</v>
      </c>
    </row>
    <row r="136" spans="2:17" ht="60" customHeight="1" thickBot="1" x14ac:dyDescent="0.55000000000000004">
      <c r="B136" s="1292"/>
      <c r="C136" s="693" t="s">
        <v>17</v>
      </c>
      <c r="D136" s="502"/>
      <c r="E136" s="655">
        <v>29</v>
      </c>
      <c r="F136" s="655">
        <v>13</v>
      </c>
      <c r="G136" s="655">
        <v>54</v>
      </c>
      <c r="H136" s="655">
        <v>14</v>
      </c>
      <c r="I136" s="655">
        <v>7</v>
      </c>
      <c r="J136" s="655">
        <v>8</v>
      </c>
      <c r="K136" s="655">
        <v>22</v>
      </c>
      <c r="L136" s="655">
        <v>15</v>
      </c>
      <c r="M136" s="655">
        <v>7</v>
      </c>
      <c r="N136" s="655">
        <v>14</v>
      </c>
      <c r="O136" s="655">
        <v>2</v>
      </c>
      <c r="P136" s="655">
        <v>11</v>
      </c>
      <c r="Q136" s="656">
        <f>SUM(E136:P136)</f>
        <v>196</v>
      </c>
    </row>
    <row r="137" spans="2:17" ht="35.1" customHeight="1" thickBot="1" x14ac:dyDescent="0.55000000000000004">
      <c r="B137" s="403"/>
      <c r="C137" s="668"/>
      <c r="D137" s="511"/>
      <c r="E137" s="435"/>
      <c r="F137" s="435"/>
      <c r="G137" s="435"/>
      <c r="H137" s="435"/>
      <c r="I137" s="435"/>
      <c r="J137" s="435"/>
      <c r="K137" s="435"/>
      <c r="L137" s="435"/>
      <c r="M137" s="435"/>
      <c r="N137" s="435"/>
      <c r="O137" s="435"/>
      <c r="P137" s="435"/>
      <c r="Q137" s="694"/>
    </row>
    <row r="138" spans="2:17" ht="60" customHeight="1" x14ac:dyDescent="0.5">
      <c r="B138" s="1285" t="s">
        <v>42</v>
      </c>
      <c r="C138" s="689" t="s">
        <v>16</v>
      </c>
      <c r="D138" s="498"/>
      <c r="E138" s="664">
        <f t="shared" ref="E138:Q139" si="9">E129+E132+E135</f>
        <v>2811</v>
      </c>
      <c r="F138" s="664">
        <f t="shared" si="9"/>
        <v>2762</v>
      </c>
      <c r="G138" s="664">
        <f t="shared" si="9"/>
        <v>4016</v>
      </c>
      <c r="H138" s="664">
        <f t="shared" si="9"/>
        <v>3889</v>
      </c>
      <c r="I138" s="664">
        <f t="shared" si="9"/>
        <v>2412</v>
      </c>
      <c r="J138" s="664">
        <f t="shared" si="9"/>
        <v>781</v>
      </c>
      <c r="K138" s="664">
        <f t="shared" si="9"/>
        <v>683</v>
      </c>
      <c r="L138" s="664">
        <f t="shared" si="9"/>
        <v>3054</v>
      </c>
      <c r="M138" s="664">
        <f t="shared" si="9"/>
        <v>2859</v>
      </c>
      <c r="N138" s="664">
        <f t="shared" si="9"/>
        <v>1742</v>
      </c>
      <c r="O138" s="664">
        <f t="shared" si="9"/>
        <v>3559</v>
      </c>
      <c r="P138" s="664">
        <f t="shared" si="9"/>
        <v>4040</v>
      </c>
      <c r="Q138" s="664">
        <f t="shared" si="9"/>
        <v>32608</v>
      </c>
    </row>
    <row r="139" spans="2:17" ht="60" customHeight="1" thickBot="1" x14ac:dyDescent="0.55000000000000004">
      <c r="B139" s="1286"/>
      <c r="C139" s="690" t="s">
        <v>17</v>
      </c>
      <c r="D139" s="499"/>
      <c r="E139" s="667">
        <f t="shared" si="9"/>
        <v>3089</v>
      </c>
      <c r="F139" s="667">
        <f t="shared" si="9"/>
        <v>2545</v>
      </c>
      <c r="G139" s="667">
        <f t="shared" si="9"/>
        <v>3761</v>
      </c>
      <c r="H139" s="667">
        <f t="shared" si="9"/>
        <v>2861</v>
      </c>
      <c r="I139" s="667">
        <f t="shared" si="9"/>
        <v>1825</v>
      </c>
      <c r="J139" s="667">
        <f t="shared" si="9"/>
        <v>1153</v>
      </c>
      <c r="K139" s="667">
        <f t="shared" si="9"/>
        <v>2213</v>
      </c>
      <c r="L139" s="667">
        <f t="shared" si="9"/>
        <v>3141</v>
      </c>
      <c r="M139" s="667">
        <f t="shared" si="9"/>
        <v>2925</v>
      </c>
      <c r="N139" s="667">
        <f t="shared" si="9"/>
        <v>2049</v>
      </c>
      <c r="O139" s="667">
        <f t="shared" si="9"/>
        <v>1851</v>
      </c>
      <c r="P139" s="667">
        <f t="shared" si="9"/>
        <v>5314</v>
      </c>
      <c r="Q139" s="667">
        <f t="shared" si="9"/>
        <v>32727</v>
      </c>
    </row>
    <row r="140" spans="2:17" ht="34.5" customHeight="1" thickBot="1" x14ac:dyDescent="0.3">
      <c r="D140" s="507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</row>
    <row r="141" spans="2:17" ht="44.25" customHeight="1" thickBot="1" x14ac:dyDescent="0.65">
      <c r="B141" s="1293" t="s">
        <v>52</v>
      </c>
      <c r="C141" s="1294"/>
      <c r="D141" s="1294"/>
      <c r="E141" s="1294"/>
      <c r="F141" s="1294"/>
      <c r="G141" s="1294"/>
      <c r="H141" s="1294"/>
      <c r="I141" s="1294"/>
      <c r="J141" s="1294"/>
      <c r="K141" s="1294"/>
      <c r="L141" s="1294"/>
      <c r="M141" s="1294"/>
      <c r="N141" s="1294"/>
      <c r="O141" s="1294"/>
      <c r="P141" s="1294"/>
      <c r="Q141" s="1294"/>
    </row>
    <row r="142" spans="2:17" ht="13.5" customHeight="1" thickBot="1" x14ac:dyDescent="0.3">
      <c r="B142" s="415"/>
      <c r="C142" s="683"/>
      <c r="D142" s="507"/>
      <c r="E142" s="414"/>
      <c r="F142" s="414"/>
      <c r="G142" s="414"/>
      <c r="H142" s="414"/>
      <c r="I142" s="414"/>
      <c r="J142" s="414"/>
      <c r="K142" s="414"/>
      <c r="L142" s="414"/>
      <c r="M142" s="414"/>
      <c r="N142" s="414"/>
      <c r="O142" s="414"/>
      <c r="P142" s="414"/>
      <c r="Q142" s="414"/>
    </row>
    <row r="143" spans="2:17" ht="60" customHeight="1" thickBot="1" x14ac:dyDescent="0.4">
      <c r="B143" s="436"/>
      <c r="C143" s="695"/>
      <c r="D143" s="492"/>
      <c r="E143" s="647" t="s">
        <v>251</v>
      </c>
      <c r="F143" s="647" t="s">
        <v>252</v>
      </c>
      <c r="G143" s="647" t="s">
        <v>253</v>
      </c>
      <c r="H143" s="647" t="s">
        <v>254</v>
      </c>
      <c r="I143" s="647" t="s">
        <v>255</v>
      </c>
      <c r="J143" s="647" t="s">
        <v>256</v>
      </c>
      <c r="K143" s="647" t="s">
        <v>257</v>
      </c>
      <c r="L143" s="647" t="s">
        <v>258</v>
      </c>
      <c r="M143" s="647" t="s">
        <v>259</v>
      </c>
      <c r="N143" s="647" t="s">
        <v>260</v>
      </c>
      <c r="O143" s="647" t="s">
        <v>261</v>
      </c>
      <c r="P143" s="647" t="s">
        <v>262</v>
      </c>
      <c r="Q143" s="648" t="s">
        <v>54</v>
      </c>
    </row>
    <row r="144" spans="2:17" ht="38.25" customHeight="1" thickBot="1" x14ac:dyDescent="0.55000000000000004">
      <c r="B144" s="369"/>
      <c r="C144" s="696"/>
      <c r="D144" s="512"/>
      <c r="E144" s="658"/>
      <c r="F144" s="658"/>
      <c r="G144" s="658"/>
      <c r="H144" s="658"/>
      <c r="I144" s="658"/>
      <c r="J144" s="658"/>
      <c r="K144" s="658"/>
      <c r="L144" s="658"/>
      <c r="M144" s="1320" t="s">
        <v>266</v>
      </c>
      <c r="N144" s="1320"/>
      <c r="O144" s="1320"/>
      <c r="P144" s="1320"/>
      <c r="Q144" s="659"/>
    </row>
    <row r="145" spans="2:17" ht="60" customHeight="1" x14ac:dyDescent="0.5">
      <c r="B145" s="1296" t="s">
        <v>9</v>
      </c>
      <c r="C145" s="651" t="s">
        <v>16</v>
      </c>
      <c r="D145" s="513"/>
      <c r="E145" s="697">
        <v>80561</v>
      </c>
      <c r="F145" s="697">
        <v>78333</v>
      </c>
      <c r="G145" s="697">
        <v>75598</v>
      </c>
      <c r="H145" s="697">
        <v>99646</v>
      </c>
      <c r="I145" s="697">
        <v>94580</v>
      </c>
      <c r="J145" s="697">
        <v>90312</v>
      </c>
      <c r="K145" s="697">
        <v>92440</v>
      </c>
      <c r="L145" s="697">
        <v>91888</v>
      </c>
      <c r="M145" s="697">
        <v>67136</v>
      </c>
      <c r="N145" s="697">
        <v>0</v>
      </c>
      <c r="O145" s="697">
        <v>12136</v>
      </c>
      <c r="P145" s="697">
        <v>90844</v>
      </c>
      <c r="Q145" s="677">
        <f>SUM(E145:P145)</f>
        <v>873474</v>
      </c>
    </row>
    <row r="146" spans="2:17" ht="60" customHeight="1" thickBot="1" x14ac:dyDescent="0.55000000000000004">
      <c r="B146" s="1297"/>
      <c r="C146" s="654" t="s">
        <v>17</v>
      </c>
      <c r="D146" s="514"/>
      <c r="E146" s="698">
        <v>80005</v>
      </c>
      <c r="F146" s="698">
        <v>80104</v>
      </c>
      <c r="G146" s="698">
        <v>75007</v>
      </c>
      <c r="H146" s="698">
        <v>100018</v>
      </c>
      <c r="I146" s="698">
        <v>95009</v>
      </c>
      <c r="J146" s="698">
        <v>85030</v>
      </c>
      <c r="K146" s="698">
        <v>95016</v>
      </c>
      <c r="L146" s="698">
        <v>90005</v>
      </c>
      <c r="M146" s="698">
        <v>68780</v>
      </c>
      <c r="N146" s="698">
        <v>2783</v>
      </c>
      <c r="O146" s="698">
        <v>12106</v>
      </c>
      <c r="P146" s="698">
        <v>90039</v>
      </c>
      <c r="Q146" s="679">
        <f>SUM(E146:P146)</f>
        <v>873902</v>
      </c>
    </row>
    <row r="147" spans="2:17" ht="15" customHeight="1" thickBot="1" x14ac:dyDescent="0.55000000000000004">
      <c r="B147" s="605"/>
      <c r="C147" s="668"/>
      <c r="D147" s="496"/>
      <c r="E147" s="658"/>
      <c r="F147" s="658"/>
      <c r="G147" s="658"/>
      <c r="H147" s="658"/>
      <c r="I147" s="658"/>
      <c r="J147" s="658"/>
      <c r="K147" s="658"/>
      <c r="L147" s="658"/>
      <c r="M147" s="658"/>
      <c r="N147" s="658"/>
      <c r="O147" s="658"/>
      <c r="P147" s="658"/>
      <c r="Q147" s="659"/>
    </row>
    <row r="148" spans="2:17" ht="60" customHeight="1" x14ac:dyDescent="0.5">
      <c r="B148" s="1291" t="s">
        <v>144</v>
      </c>
      <c r="C148" s="699" t="s">
        <v>16</v>
      </c>
      <c r="D148" s="494"/>
      <c r="E148" s="652">
        <v>149</v>
      </c>
      <c r="F148" s="652">
        <v>47</v>
      </c>
      <c r="G148" s="652">
        <v>71</v>
      </c>
      <c r="H148" s="652">
        <v>99</v>
      </c>
      <c r="I148" s="652">
        <v>160</v>
      </c>
      <c r="J148" s="652">
        <v>115</v>
      </c>
      <c r="K148" s="652">
        <v>100</v>
      </c>
      <c r="L148" s="652">
        <v>55</v>
      </c>
      <c r="M148" s="652">
        <v>50</v>
      </c>
      <c r="N148" s="652">
        <v>0</v>
      </c>
      <c r="O148" s="652">
        <v>45</v>
      </c>
      <c r="P148" s="652">
        <v>95</v>
      </c>
      <c r="Q148" s="653">
        <f>SUM(E148:P148)</f>
        <v>986</v>
      </c>
    </row>
    <row r="149" spans="2:17" ht="60" customHeight="1" thickBot="1" x14ac:dyDescent="0.55000000000000004">
      <c r="B149" s="1292"/>
      <c r="C149" s="700" t="s">
        <v>17</v>
      </c>
      <c r="D149" s="495"/>
      <c r="E149" s="655">
        <v>146</v>
      </c>
      <c r="F149" s="655">
        <v>47</v>
      </c>
      <c r="G149" s="655">
        <v>74</v>
      </c>
      <c r="H149" s="655">
        <v>98</v>
      </c>
      <c r="I149" s="655">
        <v>122</v>
      </c>
      <c r="J149" s="655">
        <v>135</v>
      </c>
      <c r="K149" s="655">
        <v>112</v>
      </c>
      <c r="L149" s="655">
        <v>63</v>
      </c>
      <c r="M149" s="655">
        <v>50</v>
      </c>
      <c r="N149" s="655">
        <v>0</v>
      </c>
      <c r="O149" s="655">
        <v>45</v>
      </c>
      <c r="P149" s="655">
        <v>92</v>
      </c>
      <c r="Q149" s="656">
        <f>SUM(E149:P149)</f>
        <v>984</v>
      </c>
    </row>
    <row r="150" spans="2:17" ht="15" customHeight="1" thickBot="1" x14ac:dyDescent="0.55000000000000004">
      <c r="B150" s="605"/>
      <c r="C150" s="668"/>
      <c r="D150" s="496"/>
      <c r="E150" s="658"/>
      <c r="F150" s="658"/>
      <c r="G150" s="658"/>
      <c r="H150" s="658"/>
      <c r="I150" s="658"/>
      <c r="J150" s="658"/>
      <c r="K150" s="658"/>
      <c r="L150" s="658"/>
      <c r="M150" s="658"/>
      <c r="N150" s="658"/>
      <c r="O150" s="658"/>
      <c r="P150" s="658"/>
      <c r="Q150" s="659"/>
    </row>
    <row r="151" spans="2:17" ht="60" customHeight="1" x14ac:dyDescent="0.5">
      <c r="B151" s="1287" t="s">
        <v>11</v>
      </c>
      <c r="C151" s="699" t="s">
        <v>16</v>
      </c>
      <c r="D151" s="501"/>
      <c r="E151" s="652">
        <v>2124</v>
      </c>
      <c r="F151" s="652">
        <v>1549</v>
      </c>
      <c r="G151" s="652">
        <v>1390</v>
      </c>
      <c r="H151" s="652">
        <v>1956</v>
      </c>
      <c r="I151" s="652">
        <v>1858</v>
      </c>
      <c r="J151" s="652">
        <v>2075</v>
      </c>
      <c r="K151" s="652">
        <v>2310</v>
      </c>
      <c r="L151" s="652">
        <v>1890</v>
      </c>
      <c r="M151" s="652">
        <v>1047</v>
      </c>
      <c r="N151" s="652">
        <v>0</v>
      </c>
      <c r="O151" s="652">
        <v>0</v>
      </c>
      <c r="P151" s="652">
        <v>630</v>
      </c>
      <c r="Q151" s="653">
        <f>SUM(E151:P151)</f>
        <v>16829</v>
      </c>
    </row>
    <row r="152" spans="2:17" ht="60" customHeight="1" thickBot="1" x14ac:dyDescent="0.55000000000000004">
      <c r="B152" s="1288"/>
      <c r="C152" s="700" t="s">
        <v>17</v>
      </c>
      <c r="D152" s="502"/>
      <c r="E152" s="655">
        <v>1614</v>
      </c>
      <c r="F152" s="655">
        <v>1548</v>
      </c>
      <c r="G152" s="655">
        <v>1856</v>
      </c>
      <c r="H152" s="655">
        <v>1899</v>
      </c>
      <c r="I152" s="655">
        <v>2050</v>
      </c>
      <c r="J152" s="655">
        <v>1898</v>
      </c>
      <c r="K152" s="655">
        <v>1876</v>
      </c>
      <c r="L152" s="655">
        <v>1799</v>
      </c>
      <c r="M152" s="655">
        <v>1097</v>
      </c>
      <c r="N152" s="655">
        <v>0</v>
      </c>
      <c r="O152" s="655">
        <v>508</v>
      </c>
      <c r="P152" s="655">
        <v>1156</v>
      </c>
      <c r="Q152" s="656">
        <f>SUM(E152:P152)</f>
        <v>17301</v>
      </c>
    </row>
    <row r="153" spans="2:17" ht="15" customHeight="1" thickBot="1" x14ac:dyDescent="0.55000000000000004">
      <c r="B153" s="605"/>
      <c r="C153" s="668"/>
      <c r="D153" s="510"/>
      <c r="E153" s="685"/>
      <c r="F153" s="685"/>
      <c r="G153" s="685"/>
      <c r="H153" s="685"/>
      <c r="I153" s="685"/>
      <c r="J153" s="685"/>
      <c r="K153" s="685"/>
      <c r="L153" s="685"/>
      <c r="M153" s="685"/>
      <c r="N153" s="685"/>
      <c r="O153" s="685"/>
      <c r="P153" s="685"/>
      <c r="Q153" s="688"/>
    </row>
    <row r="154" spans="2:17" ht="60" customHeight="1" x14ac:dyDescent="0.5">
      <c r="B154" s="1287" t="s">
        <v>13</v>
      </c>
      <c r="C154" s="699" t="s">
        <v>16</v>
      </c>
      <c r="D154" s="501"/>
      <c r="E154" s="652">
        <v>0</v>
      </c>
      <c r="F154" s="652">
        <v>0</v>
      </c>
      <c r="G154" s="652">
        <v>6</v>
      </c>
      <c r="H154" s="652">
        <v>41</v>
      </c>
      <c r="I154" s="652">
        <v>0</v>
      </c>
      <c r="J154" s="652">
        <v>12</v>
      </c>
      <c r="K154" s="652">
        <v>0</v>
      </c>
      <c r="L154" s="652">
        <v>0</v>
      </c>
      <c r="M154" s="652">
        <v>0</v>
      </c>
      <c r="N154" s="652">
        <v>0</v>
      </c>
      <c r="O154" s="652">
        <v>0</v>
      </c>
      <c r="P154" s="652">
        <v>0</v>
      </c>
      <c r="Q154" s="653">
        <f>SUM(E154:P154)</f>
        <v>59</v>
      </c>
    </row>
    <row r="155" spans="2:17" ht="60" customHeight="1" thickBot="1" x14ac:dyDescent="0.55000000000000004">
      <c r="B155" s="1288"/>
      <c r="C155" s="700" t="s">
        <v>17</v>
      </c>
      <c r="D155" s="502"/>
      <c r="E155" s="655">
        <v>0</v>
      </c>
      <c r="F155" s="655">
        <v>0</v>
      </c>
      <c r="G155" s="655">
        <v>2</v>
      </c>
      <c r="H155" s="655">
        <v>30</v>
      </c>
      <c r="I155" s="655">
        <v>0</v>
      </c>
      <c r="J155" s="655">
        <v>0</v>
      </c>
      <c r="K155" s="655">
        <v>0</v>
      </c>
      <c r="L155" s="655">
        <v>0</v>
      </c>
      <c r="M155" s="655">
        <v>1</v>
      </c>
      <c r="N155" s="655">
        <v>0</v>
      </c>
      <c r="O155" s="655">
        <v>0</v>
      </c>
      <c r="P155" s="655">
        <v>0</v>
      </c>
      <c r="Q155" s="656">
        <f>SUM(E155:P155)</f>
        <v>33</v>
      </c>
    </row>
    <row r="156" spans="2:17" ht="15" customHeight="1" thickBot="1" x14ac:dyDescent="0.55000000000000004">
      <c r="B156" s="605"/>
      <c r="C156" s="668"/>
      <c r="D156" s="503"/>
      <c r="E156" s="671"/>
      <c r="F156" s="671"/>
      <c r="G156" s="671"/>
      <c r="H156" s="671"/>
      <c r="I156" s="671"/>
      <c r="J156" s="671"/>
      <c r="K156" s="671"/>
      <c r="L156" s="671"/>
      <c r="M156" s="671"/>
      <c r="N156" s="671"/>
      <c r="O156" s="671"/>
      <c r="P156" s="671"/>
      <c r="Q156" s="672"/>
    </row>
    <row r="157" spans="2:17" ht="60" customHeight="1" x14ac:dyDescent="0.5">
      <c r="B157" s="1289" t="s">
        <v>60</v>
      </c>
      <c r="C157" s="699" t="s">
        <v>16</v>
      </c>
      <c r="D157" s="501"/>
      <c r="E157" s="652">
        <v>113</v>
      </c>
      <c r="F157" s="652">
        <v>1110</v>
      </c>
      <c r="G157" s="652">
        <v>1255</v>
      </c>
      <c r="H157" s="652">
        <v>1461</v>
      </c>
      <c r="I157" s="652">
        <v>1365</v>
      </c>
      <c r="J157" s="652">
        <v>1054</v>
      </c>
      <c r="K157" s="652">
        <v>1376</v>
      </c>
      <c r="L157" s="652">
        <v>1760</v>
      </c>
      <c r="M157" s="652">
        <v>1354</v>
      </c>
      <c r="N157" s="652">
        <v>0</v>
      </c>
      <c r="O157" s="652">
        <v>504</v>
      </c>
      <c r="P157" s="652">
        <v>1389</v>
      </c>
      <c r="Q157" s="653">
        <f>SUM(E157:P157)</f>
        <v>12741</v>
      </c>
    </row>
    <row r="158" spans="2:17" ht="60" customHeight="1" thickBot="1" x14ac:dyDescent="0.55000000000000004">
      <c r="B158" s="1290"/>
      <c r="C158" s="700" t="s">
        <v>17</v>
      </c>
      <c r="D158" s="502"/>
      <c r="E158" s="655">
        <v>157</v>
      </c>
      <c r="F158" s="655">
        <v>377</v>
      </c>
      <c r="G158" s="655">
        <v>1167</v>
      </c>
      <c r="H158" s="655">
        <v>1623</v>
      </c>
      <c r="I158" s="655">
        <v>1263</v>
      </c>
      <c r="J158" s="655">
        <v>1172</v>
      </c>
      <c r="K158" s="655">
        <v>2053</v>
      </c>
      <c r="L158" s="655">
        <v>1755</v>
      </c>
      <c r="M158" s="655">
        <v>1010</v>
      </c>
      <c r="N158" s="655">
        <v>191</v>
      </c>
      <c r="O158" s="655">
        <v>843</v>
      </c>
      <c r="P158" s="655">
        <v>1282</v>
      </c>
      <c r="Q158" s="656">
        <f>SUM(E158:P158)</f>
        <v>12893</v>
      </c>
    </row>
    <row r="159" spans="2:17" ht="15" customHeight="1" thickBot="1" x14ac:dyDescent="0.55000000000000004">
      <c r="B159" s="605"/>
      <c r="C159" s="668"/>
      <c r="D159" s="503"/>
      <c r="E159" s="671"/>
      <c r="F159" s="671"/>
      <c r="G159" s="671"/>
      <c r="H159" s="671"/>
      <c r="I159" s="671"/>
      <c r="J159" s="671"/>
      <c r="K159" s="671"/>
      <c r="L159" s="671"/>
      <c r="M159" s="671"/>
      <c r="N159" s="671"/>
      <c r="O159" s="671"/>
      <c r="P159" s="671"/>
      <c r="Q159" s="672"/>
    </row>
    <row r="160" spans="2:17" ht="60" customHeight="1" x14ac:dyDescent="0.5">
      <c r="B160" s="1287" t="s">
        <v>56</v>
      </c>
      <c r="C160" s="699" t="s">
        <v>16</v>
      </c>
      <c r="D160" s="501"/>
      <c r="E160" s="652">
        <v>0</v>
      </c>
      <c r="F160" s="652">
        <v>0</v>
      </c>
      <c r="G160" s="652">
        <v>0</v>
      </c>
      <c r="H160" s="652">
        <v>0</v>
      </c>
      <c r="I160" s="652">
        <v>0</v>
      </c>
      <c r="J160" s="652">
        <v>0</v>
      </c>
      <c r="K160" s="652">
        <v>0</v>
      </c>
      <c r="L160" s="652">
        <v>0</v>
      </c>
      <c r="M160" s="652">
        <v>0</v>
      </c>
      <c r="N160" s="652">
        <v>0</v>
      </c>
      <c r="O160" s="652">
        <v>0</v>
      </c>
      <c r="P160" s="652">
        <v>0</v>
      </c>
      <c r="Q160" s="653">
        <f>SUM(E160:P160)</f>
        <v>0</v>
      </c>
    </row>
    <row r="161" spans="2:25" ht="60" customHeight="1" thickBot="1" x14ac:dyDescent="0.55000000000000004">
      <c r="B161" s="1288"/>
      <c r="C161" s="700" t="s">
        <v>17</v>
      </c>
      <c r="D161" s="502"/>
      <c r="E161" s="655">
        <v>0</v>
      </c>
      <c r="F161" s="655">
        <v>0</v>
      </c>
      <c r="G161" s="655">
        <v>0</v>
      </c>
      <c r="H161" s="655">
        <v>0</v>
      </c>
      <c r="I161" s="655">
        <v>0</v>
      </c>
      <c r="J161" s="655">
        <v>0</v>
      </c>
      <c r="K161" s="655">
        <v>0</v>
      </c>
      <c r="L161" s="655">
        <v>0</v>
      </c>
      <c r="M161" s="655">
        <v>0</v>
      </c>
      <c r="N161" s="655">
        <v>0</v>
      </c>
      <c r="O161" s="655">
        <v>0</v>
      </c>
      <c r="P161" s="655">
        <v>0</v>
      </c>
      <c r="Q161" s="656">
        <f>SUM(E161:P161)</f>
        <v>0</v>
      </c>
    </row>
    <row r="162" spans="2:25" ht="15" customHeight="1" thickBot="1" x14ac:dyDescent="0.55000000000000004">
      <c r="B162" s="594"/>
      <c r="C162" s="657"/>
      <c r="D162" s="503"/>
      <c r="E162" s="671"/>
      <c r="F162" s="671"/>
      <c r="G162" s="671"/>
      <c r="H162" s="671"/>
      <c r="I162" s="671"/>
      <c r="J162" s="671"/>
      <c r="K162" s="671"/>
      <c r="L162" s="671"/>
      <c r="M162" s="671"/>
      <c r="N162" s="671"/>
      <c r="O162" s="671"/>
      <c r="P162" s="671"/>
      <c r="Q162" s="672"/>
    </row>
    <row r="163" spans="2:25" ht="60" customHeight="1" x14ac:dyDescent="0.5">
      <c r="B163" s="1287" t="s">
        <v>57</v>
      </c>
      <c r="C163" s="699" t="s">
        <v>16</v>
      </c>
      <c r="D163" s="501"/>
      <c r="E163" s="652">
        <v>799</v>
      </c>
      <c r="F163" s="652">
        <v>1296</v>
      </c>
      <c r="G163" s="652">
        <v>1402</v>
      </c>
      <c r="H163" s="652">
        <v>1792</v>
      </c>
      <c r="I163" s="652">
        <v>2397</v>
      </c>
      <c r="J163" s="652">
        <v>1332</v>
      </c>
      <c r="K163" s="652">
        <v>1371</v>
      </c>
      <c r="L163" s="652">
        <v>133</v>
      </c>
      <c r="M163" s="652">
        <v>883</v>
      </c>
      <c r="N163" s="652">
        <v>0</v>
      </c>
      <c r="O163" s="652">
        <v>0</v>
      </c>
      <c r="P163" s="652">
        <v>975</v>
      </c>
      <c r="Q163" s="653">
        <f>SUM(E163:P163)</f>
        <v>12380</v>
      </c>
    </row>
    <row r="164" spans="2:25" ht="60" customHeight="1" thickBot="1" x14ac:dyDescent="0.55000000000000004">
      <c r="B164" s="1288"/>
      <c r="C164" s="700" t="s">
        <v>17</v>
      </c>
      <c r="D164" s="502"/>
      <c r="E164" s="655">
        <v>799</v>
      </c>
      <c r="F164" s="655">
        <v>1296</v>
      </c>
      <c r="G164" s="655">
        <v>1402</v>
      </c>
      <c r="H164" s="655">
        <v>1792</v>
      </c>
      <c r="I164" s="655">
        <v>2397</v>
      </c>
      <c r="J164" s="655">
        <v>1332</v>
      </c>
      <c r="K164" s="655">
        <v>1371</v>
      </c>
      <c r="L164" s="655">
        <v>133</v>
      </c>
      <c r="M164" s="655">
        <v>883</v>
      </c>
      <c r="N164" s="655">
        <v>0</v>
      </c>
      <c r="O164" s="655">
        <v>0</v>
      </c>
      <c r="P164" s="655">
        <v>975</v>
      </c>
      <c r="Q164" s="656">
        <f>SUM(E164:P164)</f>
        <v>12380</v>
      </c>
    </row>
    <row r="165" spans="2:25" ht="15" customHeight="1" thickBot="1" x14ac:dyDescent="0.55000000000000004">
      <c r="B165" s="636"/>
      <c r="C165" s="657"/>
      <c r="D165" s="496"/>
      <c r="E165" s="658"/>
      <c r="F165" s="658"/>
      <c r="G165" s="658"/>
      <c r="H165" s="658"/>
      <c r="I165" s="658"/>
      <c r="J165" s="658"/>
      <c r="K165" s="658"/>
      <c r="L165" s="658"/>
      <c r="M165" s="658"/>
      <c r="N165" s="658"/>
      <c r="O165" s="658"/>
      <c r="P165" s="658"/>
      <c r="Q165" s="659"/>
    </row>
    <row r="166" spans="2:25" ht="60" customHeight="1" x14ac:dyDescent="0.5">
      <c r="B166" s="1289" t="s">
        <v>65</v>
      </c>
      <c r="C166" s="699" t="s">
        <v>16</v>
      </c>
      <c r="D166" s="501"/>
      <c r="E166" s="652">
        <v>634</v>
      </c>
      <c r="F166" s="652">
        <v>744</v>
      </c>
      <c r="G166" s="652">
        <v>1101</v>
      </c>
      <c r="H166" s="652">
        <v>1258</v>
      </c>
      <c r="I166" s="652">
        <v>1118</v>
      </c>
      <c r="J166" s="652">
        <v>1189</v>
      </c>
      <c r="K166" s="652">
        <v>1974</v>
      </c>
      <c r="L166" s="652">
        <v>1642</v>
      </c>
      <c r="M166" s="652">
        <v>803</v>
      </c>
      <c r="N166" s="652">
        <v>0</v>
      </c>
      <c r="O166" s="652">
        <v>519</v>
      </c>
      <c r="P166" s="652">
        <v>1271</v>
      </c>
      <c r="Q166" s="653">
        <f>SUM(E166:P166)</f>
        <v>12253</v>
      </c>
    </row>
    <row r="167" spans="2:25" ht="60" customHeight="1" thickBot="1" x14ac:dyDescent="0.55000000000000004">
      <c r="B167" s="1290"/>
      <c r="C167" s="700" t="s">
        <v>17</v>
      </c>
      <c r="D167" s="502"/>
      <c r="E167" s="655">
        <v>585</v>
      </c>
      <c r="F167" s="655">
        <v>811</v>
      </c>
      <c r="G167" s="655">
        <v>1007</v>
      </c>
      <c r="H167" s="655">
        <v>1098</v>
      </c>
      <c r="I167" s="655">
        <v>676</v>
      </c>
      <c r="J167" s="655">
        <v>615</v>
      </c>
      <c r="K167" s="655">
        <v>2524</v>
      </c>
      <c r="L167" s="655">
        <v>1537</v>
      </c>
      <c r="M167" s="655">
        <v>647</v>
      </c>
      <c r="N167" s="655">
        <v>0</v>
      </c>
      <c r="O167" s="655">
        <v>525</v>
      </c>
      <c r="P167" s="655">
        <v>2249</v>
      </c>
      <c r="Q167" s="656">
        <f>SUM(E167:P167)</f>
        <v>12274</v>
      </c>
    </row>
    <row r="168" spans="2:25" ht="15" customHeight="1" thickBot="1" x14ac:dyDescent="0.55000000000000004">
      <c r="B168" s="636"/>
      <c r="C168" s="657"/>
      <c r="D168" s="517"/>
      <c r="E168" s="644"/>
      <c r="F168" s="644"/>
      <c r="G168" s="644"/>
      <c r="H168" s="644"/>
      <c r="I168" s="644"/>
      <c r="J168" s="644"/>
      <c r="K168" s="644"/>
      <c r="L168" s="644"/>
      <c r="M168" s="644"/>
      <c r="N168" s="644"/>
      <c r="O168" s="644"/>
      <c r="P168" s="644"/>
      <c r="Q168" s="701"/>
    </row>
    <row r="169" spans="2:25" ht="60" customHeight="1" x14ac:dyDescent="0.5">
      <c r="B169" s="1287" t="s">
        <v>190</v>
      </c>
      <c r="C169" s="699" t="s">
        <v>16</v>
      </c>
      <c r="D169" s="501"/>
      <c r="E169" s="652">
        <v>1748</v>
      </c>
      <c r="F169" s="652">
        <v>1799</v>
      </c>
      <c r="G169" s="652">
        <v>1833</v>
      </c>
      <c r="H169" s="652">
        <v>2077</v>
      </c>
      <c r="I169" s="652">
        <v>2061</v>
      </c>
      <c r="J169" s="652">
        <v>1977</v>
      </c>
      <c r="K169" s="652">
        <v>2600</v>
      </c>
      <c r="L169" s="652">
        <v>1638</v>
      </c>
      <c r="M169" s="652">
        <v>1369</v>
      </c>
      <c r="N169" s="652">
        <v>0</v>
      </c>
      <c r="O169" s="652">
        <v>0</v>
      </c>
      <c r="P169" s="652">
        <v>910</v>
      </c>
      <c r="Q169" s="653">
        <f>SUM(E169:P169)</f>
        <v>18012</v>
      </c>
    </row>
    <row r="170" spans="2:25" ht="60" customHeight="1" thickBot="1" x14ac:dyDescent="0.55000000000000004">
      <c r="B170" s="1288"/>
      <c r="C170" s="700" t="s">
        <v>17</v>
      </c>
      <c r="D170" s="502"/>
      <c r="E170" s="655">
        <v>1817</v>
      </c>
      <c r="F170" s="655">
        <v>1988</v>
      </c>
      <c r="G170" s="655">
        <v>2407</v>
      </c>
      <c r="H170" s="655">
        <v>2495</v>
      </c>
      <c r="I170" s="655">
        <v>2004</v>
      </c>
      <c r="J170" s="655">
        <v>2202</v>
      </c>
      <c r="K170" s="655">
        <v>2009</v>
      </c>
      <c r="L170" s="655">
        <v>1820</v>
      </c>
      <c r="M170" s="655">
        <v>1400</v>
      </c>
      <c r="N170" s="655">
        <v>0</v>
      </c>
      <c r="O170" s="655">
        <v>49</v>
      </c>
      <c r="P170" s="655">
        <v>1180</v>
      </c>
      <c r="Q170" s="656">
        <f>SUM(E170:P170)</f>
        <v>19371</v>
      </c>
    </row>
    <row r="171" spans="2:25" ht="15" customHeight="1" thickBot="1" x14ac:dyDescent="0.55000000000000004">
      <c r="B171" s="636"/>
      <c r="C171" s="657"/>
      <c r="D171" s="383"/>
      <c r="E171" s="658"/>
      <c r="F171" s="658"/>
      <c r="G171" s="658"/>
      <c r="H171" s="658"/>
      <c r="I171" s="658"/>
      <c r="J171" s="658"/>
      <c r="K171" s="658"/>
      <c r="L171" s="658"/>
      <c r="M171" s="658"/>
      <c r="N171" s="658"/>
      <c r="O171" s="658"/>
      <c r="P171" s="658"/>
      <c r="Q171" s="659"/>
    </row>
    <row r="172" spans="2:25" ht="60" customHeight="1" x14ac:dyDescent="0.5">
      <c r="B172" s="1291" t="s">
        <v>191</v>
      </c>
      <c r="C172" s="699" t="s">
        <v>16</v>
      </c>
      <c r="D172" s="501"/>
      <c r="E172" s="652">
        <v>4827</v>
      </c>
      <c r="F172" s="652">
        <v>11235</v>
      </c>
      <c r="G172" s="652">
        <v>13337</v>
      </c>
      <c r="H172" s="652">
        <v>13396</v>
      </c>
      <c r="I172" s="652">
        <v>11094</v>
      </c>
      <c r="J172" s="652">
        <v>9723</v>
      </c>
      <c r="K172" s="652">
        <v>10405</v>
      </c>
      <c r="L172" s="652">
        <v>9383</v>
      </c>
      <c r="M172" s="652">
        <v>8195</v>
      </c>
      <c r="N172" s="652">
        <v>0</v>
      </c>
      <c r="O172" s="652">
        <v>5288</v>
      </c>
      <c r="P172" s="652">
        <v>12107</v>
      </c>
      <c r="Q172" s="653">
        <f>SUM(E172:P172)</f>
        <v>108990</v>
      </c>
      <c r="Y172" s="637"/>
    </row>
    <row r="173" spans="2:25" ht="60" customHeight="1" thickBot="1" x14ac:dyDescent="0.55000000000000004">
      <c r="B173" s="1292"/>
      <c r="C173" s="700" t="s">
        <v>17</v>
      </c>
      <c r="D173" s="502"/>
      <c r="E173" s="655">
        <v>4827</v>
      </c>
      <c r="F173" s="655">
        <v>11235</v>
      </c>
      <c r="G173" s="655">
        <v>13337</v>
      </c>
      <c r="H173" s="655">
        <v>13396</v>
      </c>
      <c r="I173" s="655">
        <v>11094</v>
      </c>
      <c r="J173" s="655">
        <v>9723</v>
      </c>
      <c r="K173" s="655">
        <v>10405</v>
      </c>
      <c r="L173" s="655">
        <v>9383</v>
      </c>
      <c r="M173" s="655">
        <v>8195</v>
      </c>
      <c r="N173" s="655">
        <v>0</v>
      </c>
      <c r="O173" s="655">
        <v>5288</v>
      </c>
      <c r="P173" s="655">
        <v>12107</v>
      </c>
      <c r="Q173" s="656">
        <f>SUM(E173:P173)</f>
        <v>108990</v>
      </c>
      <c r="W173" s="637"/>
    </row>
    <row r="174" spans="2:25" ht="15" customHeight="1" thickBot="1" x14ac:dyDescent="0.55000000000000004">
      <c r="B174" s="636"/>
      <c r="C174" s="657"/>
      <c r="D174" s="383"/>
      <c r="E174" s="658"/>
      <c r="F174" s="658"/>
      <c r="G174" s="658"/>
      <c r="H174" s="658"/>
      <c r="I174" s="658"/>
      <c r="J174" s="658"/>
      <c r="K174" s="658"/>
      <c r="L174" s="658"/>
      <c r="M174" s="658"/>
      <c r="N174" s="658"/>
      <c r="O174" s="658"/>
      <c r="P174" s="658"/>
      <c r="Q174" s="659"/>
    </row>
    <row r="175" spans="2:25" ht="60" customHeight="1" x14ac:dyDescent="0.5">
      <c r="B175" s="1291" t="s">
        <v>192</v>
      </c>
      <c r="C175" s="699" t="s">
        <v>16</v>
      </c>
      <c r="D175" s="501"/>
      <c r="E175" s="652">
        <v>43</v>
      </c>
      <c r="F175" s="652">
        <v>761</v>
      </c>
      <c r="G175" s="652">
        <v>824</v>
      </c>
      <c r="H175" s="652">
        <v>831</v>
      </c>
      <c r="I175" s="652">
        <v>947</v>
      </c>
      <c r="J175" s="652">
        <v>966</v>
      </c>
      <c r="K175" s="652">
        <v>1122</v>
      </c>
      <c r="L175" s="652">
        <v>1200</v>
      </c>
      <c r="M175" s="652">
        <v>1143</v>
      </c>
      <c r="N175" s="652">
        <v>0</v>
      </c>
      <c r="O175" s="652">
        <v>757</v>
      </c>
      <c r="P175" s="652">
        <v>1726</v>
      </c>
      <c r="Q175" s="653">
        <f>SUM(E175:P175)</f>
        <v>10320</v>
      </c>
    </row>
    <row r="176" spans="2:25" ht="60" customHeight="1" thickBot="1" x14ac:dyDescent="0.55000000000000004">
      <c r="B176" s="1292"/>
      <c r="C176" s="700" t="s">
        <v>17</v>
      </c>
      <c r="D176" s="502"/>
      <c r="E176" s="655">
        <v>43</v>
      </c>
      <c r="F176" s="655">
        <v>761</v>
      </c>
      <c r="G176" s="655">
        <v>824</v>
      </c>
      <c r="H176" s="655">
        <v>831</v>
      </c>
      <c r="I176" s="655">
        <v>947</v>
      </c>
      <c r="J176" s="655">
        <v>966</v>
      </c>
      <c r="K176" s="655">
        <v>1122</v>
      </c>
      <c r="L176" s="655">
        <v>1200</v>
      </c>
      <c r="M176" s="655">
        <v>1143</v>
      </c>
      <c r="N176" s="655">
        <v>0</v>
      </c>
      <c r="O176" s="655">
        <v>757</v>
      </c>
      <c r="P176" s="655">
        <v>1726</v>
      </c>
      <c r="Q176" s="656">
        <f>SUM(E176:P176)</f>
        <v>10320</v>
      </c>
      <c r="W176" s="526"/>
      <c r="X176" s="526"/>
    </row>
    <row r="177" spans="2:24" ht="15" customHeight="1" thickBot="1" x14ac:dyDescent="0.55000000000000004">
      <c r="B177" s="636"/>
      <c r="C177" s="657"/>
      <c r="D177" s="383"/>
      <c r="E177" s="658"/>
      <c r="F177" s="658"/>
      <c r="G177" s="658"/>
      <c r="H177" s="658"/>
      <c r="I177" s="658"/>
      <c r="J177" s="658"/>
      <c r="K177" s="658"/>
      <c r="L177" s="658"/>
      <c r="M177" s="658"/>
      <c r="N177" s="658"/>
      <c r="O177" s="658"/>
      <c r="P177" s="658"/>
      <c r="Q177" s="659"/>
    </row>
    <row r="178" spans="2:24" ht="60" customHeight="1" x14ac:dyDescent="0.5">
      <c r="B178" s="1291" t="s">
        <v>193</v>
      </c>
      <c r="C178" s="699" t="s">
        <v>16</v>
      </c>
      <c r="D178" s="501"/>
      <c r="E178" s="652">
        <v>23282</v>
      </c>
      <c r="F178" s="652">
        <v>30470</v>
      </c>
      <c r="G178" s="652">
        <v>30456</v>
      </c>
      <c r="H178" s="652">
        <v>35426</v>
      </c>
      <c r="I178" s="652">
        <v>29017</v>
      </c>
      <c r="J178" s="652">
        <v>25852</v>
      </c>
      <c r="K178" s="652">
        <v>25677</v>
      </c>
      <c r="L178" s="652">
        <v>29010</v>
      </c>
      <c r="M178" s="652">
        <v>17805</v>
      </c>
      <c r="N178" s="652">
        <v>0</v>
      </c>
      <c r="O178" s="652">
        <v>14847</v>
      </c>
      <c r="P178" s="652">
        <v>36483</v>
      </c>
      <c r="Q178" s="653">
        <f>SUM(E178:P178)</f>
        <v>298325</v>
      </c>
      <c r="W178" s="638"/>
      <c r="X178" s="638"/>
    </row>
    <row r="179" spans="2:24" ht="60" customHeight="1" thickBot="1" x14ac:dyDescent="0.55000000000000004">
      <c r="B179" s="1292"/>
      <c r="C179" s="700" t="s">
        <v>17</v>
      </c>
      <c r="D179" s="502"/>
      <c r="E179" s="655">
        <v>22288</v>
      </c>
      <c r="F179" s="655">
        <v>30091</v>
      </c>
      <c r="G179" s="655">
        <v>28633</v>
      </c>
      <c r="H179" s="655">
        <v>32875</v>
      </c>
      <c r="I179" s="655">
        <v>30407</v>
      </c>
      <c r="J179" s="655">
        <v>25284</v>
      </c>
      <c r="K179" s="655">
        <v>25331</v>
      </c>
      <c r="L179" s="655">
        <v>30652</v>
      </c>
      <c r="M179" s="655">
        <v>16826</v>
      </c>
      <c r="N179" s="655">
        <v>0</v>
      </c>
      <c r="O179" s="655">
        <v>17441</v>
      </c>
      <c r="P179" s="655">
        <v>35631</v>
      </c>
      <c r="Q179" s="656">
        <f>SUM(E179:P179)</f>
        <v>295459</v>
      </c>
      <c r="W179" s="638"/>
      <c r="X179" s="638"/>
    </row>
    <row r="180" spans="2:24" ht="15" customHeight="1" thickBot="1" x14ac:dyDescent="0.55000000000000004">
      <c r="B180" s="636"/>
      <c r="C180" s="657"/>
      <c r="D180" s="383"/>
      <c r="E180" s="658"/>
      <c r="F180" s="658"/>
      <c r="G180" s="658"/>
      <c r="H180" s="658"/>
      <c r="I180" s="658"/>
      <c r="J180" s="658"/>
      <c r="K180" s="658"/>
      <c r="L180" s="658"/>
      <c r="M180" s="658"/>
      <c r="N180" s="658"/>
      <c r="O180" s="658"/>
      <c r="P180" s="658"/>
      <c r="Q180" s="659"/>
      <c r="W180" s="637"/>
      <c r="X180" s="637"/>
    </row>
    <row r="181" spans="2:24" ht="60" customHeight="1" x14ac:dyDescent="0.5">
      <c r="B181" s="1291" t="s">
        <v>194</v>
      </c>
      <c r="C181" s="699" t="s">
        <v>16</v>
      </c>
      <c r="D181" s="501"/>
      <c r="E181" s="652">
        <v>925</v>
      </c>
      <c r="F181" s="652">
        <v>506</v>
      </c>
      <c r="G181" s="652">
        <v>443</v>
      </c>
      <c r="H181" s="652">
        <v>674</v>
      </c>
      <c r="I181" s="652">
        <v>404</v>
      </c>
      <c r="J181" s="652">
        <v>571</v>
      </c>
      <c r="K181" s="652">
        <v>565</v>
      </c>
      <c r="L181" s="652">
        <v>568</v>
      </c>
      <c r="M181" s="652">
        <v>422</v>
      </c>
      <c r="N181" s="652">
        <v>0</v>
      </c>
      <c r="O181" s="652">
        <v>307</v>
      </c>
      <c r="P181" s="652">
        <v>663</v>
      </c>
      <c r="Q181" s="653">
        <f>SUM(E181:P181)</f>
        <v>6048</v>
      </c>
      <c r="W181" s="638"/>
      <c r="X181" s="638"/>
    </row>
    <row r="182" spans="2:24" ht="60" customHeight="1" thickBot="1" x14ac:dyDescent="0.55000000000000004">
      <c r="B182" s="1292"/>
      <c r="C182" s="700" t="s">
        <v>17</v>
      </c>
      <c r="D182" s="502"/>
      <c r="E182" s="655">
        <v>815</v>
      </c>
      <c r="F182" s="655">
        <v>161</v>
      </c>
      <c r="G182" s="655">
        <v>425</v>
      </c>
      <c r="H182" s="655">
        <v>717</v>
      </c>
      <c r="I182" s="655">
        <v>457</v>
      </c>
      <c r="J182" s="655">
        <v>509</v>
      </c>
      <c r="K182" s="655">
        <v>626</v>
      </c>
      <c r="L182" s="655">
        <v>660</v>
      </c>
      <c r="M182" s="655">
        <v>381</v>
      </c>
      <c r="N182" s="655">
        <v>0</v>
      </c>
      <c r="O182" s="655">
        <v>605</v>
      </c>
      <c r="P182" s="655">
        <v>742</v>
      </c>
      <c r="Q182" s="656">
        <f>SUM(E182:P182)</f>
        <v>6098</v>
      </c>
    </row>
    <row r="183" spans="2:24" ht="17.25" customHeight="1" thickBot="1" x14ac:dyDescent="0.55000000000000004">
      <c r="B183" s="444"/>
      <c r="C183" s="657"/>
      <c r="D183" s="517"/>
      <c r="E183" s="446"/>
      <c r="F183" s="446"/>
      <c r="G183" s="446"/>
      <c r="H183" s="446"/>
      <c r="I183" s="446"/>
      <c r="J183" s="446"/>
      <c r="K183" s="446"/>
      <c r="L183" s="446"/>
      <c r="M183" s="446"/>
      <c r="N183" s="446"/>
      <c r="O183" s="446"/>
      <c r="P183" s="446"/>
      <c r="Q183" s="701"/>
    </row>
    <row r="184" spans="2:24" ht="60" customHeight="1" x14ac:dyDescent="0.5">
      <c r="B184" s="1285" t="s">
        <v>249</v>
      </c>
      <c r="C184" s="702" t="s">
        <v>16</v>
      </c>
      <c r="D184" s="498"/>
      <c r="E184" s="703">
        <f t="shared" ref="E184:Q185" si="10">E145+E148+E151+E154+E157+E160+E163+E166+E169+E172+E175+E178+E181</f>
        <v>115205</v>
      </c>
      <c r="F184" s="703">
        <f t="shared" si="10"/>
        <v>127850</v>
      </c>
      <c r="G184" s="703">
        <f t="shared" si="10"/>
        <v>127716</v>
      </c>
      <c r="H184" s="703">
        <f t="shared" si="10"/>
        <v>158657</v>
      </c>
      <c r="I184" s="703">
        <f t="shared" si="10"/>
        <v>145001</v>
      </c>
      <c r="J184" s="703">
        <f t="shared" si="10"/>
        <v>135178</v>
      </c>
      <c r="K184" s="703">
        <f t="shared" si="10"/>
        <v>139940</v>
      </c>
      <c r="L184" s="703">
        <f t="shared" si="10"/>
        <v>139167</v>
      </c>
      <c r="M184" s="703">
        <f t="shared" si="10"/>
        <v>100207</v>
      </c>
      <c r="N184" s="703">
        <f t="shared" si="10"/>
        <v>0</v>
      </c>
      <c r="O184" s="703">
        <f t="shared" si="10"/>
        <v>34403</v>
      </c>
      <c r="P184" s="703">
        <f t="shared" si="10"/>
        <v>147093</v>
      </c>
      <c r="Q184" s="664">
        <f t="shared" si="10"/>
        <v>1370417</v>
      </c>
    </row>
    <row r="185" spans="2:24" ht="60" customHeight="1" thickBot="1" x14ac:dyDescent="0.55000000000000004">
      <c r="B185" s="1286"/>
      <c r="C185" s="704" t="s">
        <v>17</v>
      </c>
      <c r="D185" s="499"/>
      <c r="E185" s="705">
        <f t="shared" si="10"/>
        <v>113096</v>
      </c>
      <c r="F185" s="705">
        <f t="shared" si="10"/>
        <v>128419</v>
      </c>
      <c r="G185" s="705">
        <f t="shared" si="10"/>
        <v>126141</v>
      </c>
      <c r="H185" s="705">
        <f t="shared" si="10"/>
        <v>156872</v>
      </c>
      <c r="I185" s="705">
        <f t="shared" si="10"/>
        <v>146426</v>
      </c>
      <c r="J185" s="705">
        <f t="shared" si="10"/>
        <v>128866</v>
      </c>
      <c r="K185" s="705">
        <f t="shared" si="10"/>
        <v>142445</v>
      </c>
      <c r="L185" s="705">
        <f t="shared" si="10"/>
        <v>139007</v>
      </c>
      <c r="M185" s="705">
        <f t="shared" si="10"/>
        <v>100413</v>
      </c>
      <c r="N185" s="705">
        <f t="shared" si="10"/>
        <v>2974</v>
      </c>
      <c r="O185" s="705">
        <f t="shared" si="10"/>
        <v>38167</v>
      </c>
      <c r="P185" s="705">
        <f t="shared" si="10"/>
        <v>147179</v>
      </c>
      <c r="Q185" s="667">
        <f t="shared" si="10"/>
        <v>1370005</v>
      </c>
    </row>
    <row r="187" spans="2:24" ht="27" customHeight="1" x14ac:dyDescent="0.3">
      <c r="E187" s="583"/>
      <c r="F187" s="583"/>
      <c r="G187" s="583"/>
      <c r="H187" s="583"/>
      <c r="I187" s="583"/>
      <c r="J187" s="583"/>
      <c r="K187" s="583"/>
      <c r="L187" s="583"/>
      <c r="M187" s="583"/>
      <c r="N187" s="583"/>
      <c r="O187" s="583"/>
      <c r="P187" s="583"/>
      <c r="Q187" s="583"/>
    </row>
    <row r="190" spans="2:24" ht="52.5" customHeight="1" x14ac:dyDescent="0.25"/>
    <row r="191" spans="2:24" ht="18" customHeight="1" x14ac:dyDescent="0.25">
      <c r="B191" s="452"/>
      <c r="D191" s="518"/>
      <c r="E191" s="453"/>
      <c r="F191" s="453"/>
      <c r="G191" s="453"/>
      <c r="H191" s="453"/>
      <c r="I191" s="453"/>
      <c r="J191" s="453"/>
      <c r="K191" s="453"/>
      <c r="L191" s="453"/>
      <c r="M191" s="453"/>
      <c r="N191" s="453"/>
      <c r="O191" s="453"/>
      <c r="P191" s="453"/>
      <c r="Q191" s="453"/>
    </row>
    <row r="192" spans="2:24" ht="20.25" x14ac:dyDescent="0.3">
      <c r="D192" s="519"/>
      <c r="E192" s="412"/>
      <c r="F192" s="412"/>
      <c r="G192" s="412"/>
      <c r="H192" s="412"/>
      <c r="I192" s="412"/>
      <c r="J192" s="412"/>
      <c r="K192" s="412"/>
      <c r="L192" s="412"/>
      <c r="M192" s="412"/>
      <c r="N192" s="412"/>
      <c r="O192" s="412"/>
      <c r="P192" s="412"/>
      <c r="Q192" s="412"/>
    </row>
    <row r="193" spans="4:17" ht="15" customHeight="1" x14ac:dyDescent="0.25">
      <c r="D193" s="520"/>
      <c r="E193" s="395"/>
      <c r="F193" s="395"/>
      <c r="G193" s="395"/>
      <c r="H193" s="395"/>
      <c r="I193" s="395"/>
      <c r="J193" s="395"/>
      <c r="K193" s="395"/>
      <c r="L193" s="395"/>
      <c r="M193" s="395"/>
      <c r="N193" s="395"/>
      <c r="O193" s="395"/>
      <c r="P193" s="395"/>
      <c r="Q193" s="395"/>
    </row>
    <row r="194" spans="4:17" x14ac:dyDescent="0.25">
      <c r="D194" s="521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3"/>
      <c r="P194" s="433"/>
      <c r="Q194" s="433"/>
    </row>
    <row r="195" spans="4:17" x14ac:dyDescent="0.25">
      <c r="D195" s="521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</row>
    <row r="196" spans="4:17" x14ac:dyDescent="0.25">
      <c r="D196" s="522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</row>
    <row r="197" spans="4:17" x14ac:dyDescent="0.25">
      <c r="D197" s="521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433"/>
    </row>
    <row r="198" spans="4:17" x14ac:dyDescent="0.25">
      <c r="D198" s="521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</row>
    <row r="199" spans="4:17" x14ac:dyDescent="0.25">
      <c r="D199" s="522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</row>
    <row r="200" spans="4:17" x14ac:dyDescent="0.25">
      <c r="D200" s="521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3"/>
      <c r="P200" s="433"/>
      <c r="Q200" s="433"/>
    </row>
    <row r="201" spans="4:17" x14ac:dyDescent="0.25">
      <c r="D201" s="521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</row>
    <row r="202" spans="4:17" x14ac:dyDescent="0.25">
      <c r="D202" s="522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</row>
    <row r="203" spans="4:17" x14ac:dyDescent="0.25">
      <c r="D203" s="521"/>
      <c r="E203" s="433"/>
      <c r="F203" s="433"/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433"/>
    </row>
    <row r="204" spans="4:17" x14ac:dyDescent="0.25">
      <c r="D204" s="521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</row>
    <row r="205" spans="4:17" x14ac:dyDescent="0.25">
      <c r="D205" s="522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</row>
    <row r="206" spans="4:17" x14ac:dyDescent="0.25">
      <c r="D206" s="521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433"/>
    </row>
    <row r="207" spans="4:17" x14ac:dyDescent="0.25">
      <c r="D207" s="521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</row>
    <row r="208" spans="4:17" x14ac:dyDescent="0.25">
      <c r="D208" s="522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</row>
    <row r="209" spans="4:17" x14ac:dyDescent="0.25">
      <c r="D209" s="521"/>
      <c r="E209" s="433"/>
      <c r="F209" s="433"/>
      <c r="G209" s="433"/>
      <c r="H209" s="433"/>
      <c r="I209" s="433"/>
      <c r="J209" s="433"/>
      <c r="K209" s="433"/>
      <c r="L209" s="433"/>
      <c r="M209" s="433"/>
      <c r="N209" s="433"/>
      <c r="O209" s="433"/>
      <c r="P209" s="433"/>
      <c r="Q209" s="433"/>
    </row>
    <row r="210" spans="4:17" x14ac:dyDescent="0.25">
      <c r="D210" s="521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3"/>
    </row>
    <row r="211" spans="4:17" x14ac:dyDescent="0.25">
      <c r="D211" s="522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</row>
    <row r="212" spans="4:17" x14ac:dyDescent="0.25">
      <c r="D212" s="521"/>
      <c r="E212" s="433"/>
      <c r="F212" s="433"/>
      <c r="G212" s="433"/>
      <c r="H212" s="433"/>
      <c r="I212" s="433"/>
      <c r="J212" s="433"/>
      <c r="K212" s="433"/>
      <c r="L212" s="433"/>
      <c r="M212" s="433"/>
      <c r="N212" s="433"/>
      <c r="O212" s="433"/>
      <c r="P212" s="433"/>
      <c r="Q212" s="433"/>
    </row>
    <row r="213" spans="4:17" x14ac:dyDescent="0.25">
      <c r="D213" s="521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3"/>
    </row>
    <row r="214" spans="4:17" x14ac:dyDescent="0.25">
      <c r="D214" s="521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3"/>
      <c r="P214" s="433"/>
      <c r="Q214" s="433"/>
    </row>
    <row r="215" spans="4:17" x14ac:dyDescent="0.25">
      <c r="D215" s="521"/>
      <c r="E215" s="433"/>
      <c r="F215" s="433"/>
      <c r="G215" s="433"/>
      <c r="H215" s="433"/>
      <c r="I215" s="433"/>
      <c r="J215" s="433"/>
      <c r="K215" s="433"/>
      <c r="L215" s="433"/>
      <c r="M215" s="433"/>
      <c r="N215" s="433"/>
      <c r="O215" s="433"/>
      <c r="P215" s="433"/>
      <c r="Q215" s="433"/>
    </row>
    <row r="216" spans="4:17" x14ac:dyDescent="0.25">
      <c r="D216" s="521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3"/>
    </row>
    <row r="221" spans="4:17" x14ac:dyDescent="0.25">
      <c r="D221" s="523"/>
      <c r="E221" s="456"/>
      <c r="F221" s="456"/>
      <c r="G221" s="456"/>
      <c r="H221" s="456"/>
      <c r="I221" s="456"/>
      <c r="J221" s="456"/>
      <c r="K221" s="456"/>
      <c r="L221" s="456"/>
      <c r="M221" s="456"/>
      <c r="N221" s="456"/>
      <c r="O221" s="456"/>
      <c r="P221" s="456"/>
      <c r="Q221" s="456"/>
    </row>
    <row r="222" spans="4:17" x14ac:dyDescent="0.25">
      <c r="D222" s="523"/>
      <c r="E222" s="456"/>
      <c r="F222" s="456"/>
      <c r="G222" s="456"/>
      <c r="H222" s="456"/>
      <c r="I222" s="456"/>
      <c r="J222" s="456"/>
      <c r="K222" s="456"/>
      <c r="L222" s="456"/>
      <c r="M222" s="456"/>
      <c r="N222" s="456"/>
      <c r="O222" s="456"/>
      <c r="P222" s="456"/>
      <c r="Q222" s="456"/>
    </row>
    <row r="223" spans="4:17" x14ac:dyDescent="0.25">
      <c r="D223" s="523"/>
      <c r="E223" s="456"/>
      <c r="F223" s="456"/>
      <c r="G223" s="456"/>
      <c r="H223" s="456"/>
      <c r="I223" s="456"/>
      <c r="J223" s="456"/>
      <c r="K223" s="456"/>
      <c r="L223" s="456"/>
      <c r="M223" s="456"/>
      <c r="N223" s="456"/>
      <c r="O223" s="456"/>
      <c r="P223" s="456"/>
      <c r="Q223" s="456"/>
    </row>
    <row r="224" spans="4:17" x14ac:dyDescent="0.25">
      <c r="D224" s="523"/>
      <c r="E224" s="456"/>
      <c r="F224" s="456"/>
      <c r="G224" s="456"/>
      <c r="H224" s="456"/>
      <c r="I224" s="456"/>
      <c r="J224" s="456"/>
      <c r="K224" s="456"/>
      <c r="L224" s="456"/>
      <c r="M224" s="456"/>
      <c r="N224" s="456"/>
      <c r="O224" s="456"/>
      <c r="P224" s="456"/>
      <c r="Q224" s="456"/>
    </row>
    <row r="225" spans="4:17" x14ac:dyDescent="0.25">
      <c r="D225" s="523"/>
      <c r="E225" s="456"/>
      <c r="F225" s="456"/>
      <c r="G225" s="456"/>
      <c r="H225" s="456"/>
      <c r="I225" s="456"/>
      <c r="J225" s="456"/>
      <c r="K225" s="456"/>
      <c r="L225" s="456"/>
      <c r="M225" s="456"/>
      <c r="N225" s="456"/>
      <c r="O225" s="456"/>
      <c r="P225" s="456"/>
      <c r="Q225" s="456"/>
    </row>
    <row r="226" spans="4:17" x14ac:dyDescent="0.25">
      <c r="D226" s="523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</row>
    <row r="227" spans="4:17" x14ac:dyDescent="0.25">
      <c r="D227" s="523"/>
      <c r="E227" s="456"/>
      <c r="F227" s="456"/>
      <c r="G227" s="456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</row>
  </sheetData>
  <mergeCells count="64">
    <mergeCell ref="B184:B185"/>
    <mergeCell ref="B151:B152"/>
    <mergeCell ref="B154:B155"/>
    <mergeCell ref="B157:B158"/>
    <mergeCell ref="B160:B161"/>
    <mergeCell ref="B163:B164"/>
    <mergeCell ref="B166:B167"/>
    <mergeCell ref="B169:B170"/>
    <mergeCell ref="B172:B173"/>
    <mergeCell ref="B175:B176"/>
    <mergeCell ref="B178:B179"/>
    <mergeCell ref="B181:B182"/>
    <mergeCell ref="B148:B149"/>
    <mergeCell ref="B115:B116"/>
    <mergeCell ref="B118:B119"/>
    <mergeCell ref="B121:B122"/>
    <mergeCell ref="B124:B125"/>
    <mergeCell ref="B127:Q127"/>
    <mergeCell ref="B129:B130"/>
    <mergeCell ref="B132:B133"/>
    <mergeCell ref="B135:B136"/>
    <mergeCell ref="B138:B139"/>
    <mergeCell ref="B141:Q141"/>
    <mergeCell ref="B145:B146"/>
    <mergeCell ref="B112:B113"/>
    <mergeCell ref="B77:B78"/>
    <mergeCell ref="B80:B81"/>
    <mergeCell ref="B83:B84"/>
    <mergeCell ref="B86:B87"/>
    <mergeCell ref="B89:B90"/>
    <mergeCell ref="B92:Q92"/>
    <mergeCell ref="B96:B97"/>
    <mergeCell ref="B99:B100"/>
    <mergeCell ref="B102:B103"/>
    <mergeCell ref="B105:B106"/>
    <mergeCell ref="B109:B110"/>
    <mergeCell ref="B74:B75"/>
    <mergeCell ref="B44:B45"/>
    <mergeCell ref="B47:B48"/>
    <mergeCell ref="B50:Q50"/>
    <mergeCell ref="B54:B55"/>
    <mergeCell ref="B57:B58"/>
    <mergeCell ref="M53:P53"/>
    <mergeCell ref="B60:B61"/>
    <mergeCell ref="B63:B64"/>
    <mergeCell ref="B66:B67"/>
    <mergeCell ref="B69:B70"/>
    <mergeCell ref="B72:Q72"/>
    <mergeCell ref="B41:B42"/>
    <mergeCell ref="M95:P95"/>
    <mergeCell ref="M144:P144"/>
    <mergeCell ref="B2:Q2"/>
    <mergeCell ref="B3:Q3"/>
    <mergeCell ref="B7:B8"/>
    <mergeCell ref="B10:B11"/>
    <mergeCell ref="B13:B14"/>
    <mergeCell ref="B16:B17"/>
    <mergeCell ref="M6:P6"/>
    <mergeCell ref="B19:B20"/>
    <mergeCell ref="B24:B25"/>
    <mergeCell ref="B27:B28"/>
    <mergeCell ref="B30:B31"/>
    <mergeCell ref="B35:B36"/>
    <mergeCell ref="B38:B39"/>
  </mergeCells>
  <pageMargins left="0.21" right="0.2" top="0.52" bottom="0.21" header="0.3" footer="0.21"/>
  <pageSetup scale="17" orientation="landscape" r:id="rId1"/>
  <headerFooter alignWithMargins="0">
    <oddFooter>&amp;RPage &amp;P of &amp;N&amp;LPakistan Automotive Manufacturers Association</oddFooter>
  </headerFooter>
  <rowBreaks count="3" manualBreakCount="3">
    <brk id="49" max="31" man="1"/>
    <brk id="90" max="16383" man="1"/>
    <brk id="139" max="31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B1:AK227"/>
  <sheetViews>
    <sheetView view="pageBreakPreview" zoomScale="40" zoomScaleNormal="40" zoomScaleSheetLayoutView="4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P1" sqref="P1"/>
    </sheetView>
  </sheetViews>
  <sheetFormatPr defaultRowHeight="18" x14ac:dyDescent="0.25"/>
  <cols>
    <col min="1" max="1" width="5.5703125" style="56" customWidth="1"/>
    <col min="2" max="2" width="41.28515625" style="56" customWidth="1"/>
    <col min="3" max="3" width="11.85546875" style="710" customWidth="1"/>
    <col min="4" max="4" width="5" style="457" customWidth="1"/>
    <col min="5" max="16" width="30.7109375" style="56" customWidth="1"/>
    <col min="17" max="17" width="33.85546875" style="56" customWidth="1"/>
    <col min="18" max="18" width="21.5703125" style="56" customWidth="1"/>
    <col min="19" max="19" width="9.140625" style="56"/>
    <col min="20" max="20" width="20.5703125" style="56" customWidth="1"/>
    <col min="21" max="23" width="9.140625" style="56"/>
    <col min="24" max="24" width="39.28515625" style="56" customWidth="1"/>
    <col min="25" max="25" width="23.7109375" style="56" customWidth="1"/>
    <col min="26" max="26" width="19.5703125" style="56" customWidth="1"/>
    <col min="27" max="16384" width="9.140625" style="56"/>
  </cols>
  <sheetData>
    <row r="1" spans="2:18" ht="43.5" customHeight="1" x14ac:dyDescent="0.6">
      <c r="B1" s="150"/>
      <c r="C1" s="706"/>
      <c r="E1" s="707" t="s">
        <v>267</v>
      </c>
      <c r="Q1" s="707" t="s">
        <v>267</v>
      </c>
    </row>
    <row r="2" spans="2:18" ht="42.75" customHeight="1" thickBot="1" x14ac:dyDescent="0.25">
      <c r="B2" s="1356" t="s">
        <v>161</v>
      </c>
      <c r="C2" s="1357"/>
      <c r="D2" s="1357"/>
      <c r="E2" s="1357"/>
      <c r="F2" s="1357"/>
      <c r="G2" s="1357"/>
      <c r="H2" s="1357"/>
      <c r="I2" s="1357"/>
      <c r="J2" s="1357"/>
      <c r="K2" s="1357"/>
      <c r="L2" s="1357"/>
      <c r="M2" s="1357"/>
      <c r="N2" s="1357"/>
      <c r="O2" s="1357"/>
      <c r="P2" s="1357"/>
      <c r="Q2" s="1357"/>
      <c r="R2" s="708"/>
    </row>
    <row r="3" spans="2:18" ht="43.5" customHeight="1" thickBot="1" x14ac:dyDescent="0.65">
      <c r="B3" s="1331" t="s">
        <v>46</v>
      </c>
      <c r="C3" s="1332"/>
      <c r="D3" s="1332"/>
      <c r="E3" s="1332"/>
      <c r="F3" s="1332"/>
      <c r="G3" s="1332"/>
      <c r="H3" s="1332"/>
      <c r="I3" s="1332"/>
      <c r="J3" s="1332"/>
      <c r="K3" s="1332"/>
      <c r="L3" s="1332"/>
      <c r="M3" s="1332"/>
      <c r="N3" s="1332"/>
      <c r="O3" s="1332"/>
      <c r="P3" s="1332"/>
      <c r="Q3" s="1333"/>
      <c r="R3" s="709"/>
    </row>
    <row r="4" spans="2:18" ht="12.75" hidden="1" customHeight="1" thickBot="1" x14ac:dyDescent="0.3">
      <c r="B4" s="86"/>
    </row>
    <row r="5" spans="2:18" ht="50.1" customHeight="1" thickBot="1" x14ac:dyDescent="0.4">
      <c r="B5" s="711" t="s">
        <v>230</v>
      </c>
      <c r="C5" s="712"/>
      <c r="D5" s="479"/>
      <c r="E5" s="713" t="s">
        <v>268</v>
      </c>
      <c r="F5" s="713" t="s">
        <v>269</v>
      </c>
      <c r="G5" s="713" t="s">
        <v>270</v>
      </c>
      <c r="H5" s="713" t="s">
        <v>271</v>
      </c>
      <c r="I5" s="713" t="s">
        <v>272</v>
      </c>
      <c r="J5" s="713" t="s">
        <v>273</v>
      </c>
      <c r="K5" s="713" t="s">
        <v>274</v>
      </c>
      <c r="L5" s="713" t="s">
        <v>275</v>
      </c>
      <c r="M5" s="713" t="s">
        <v>276</v>
      </c>
      <c r="N5" s="713" t="s">
        <v>277</v>
      </c>
      <c r="O5" s="713" t="s">
        <v>278</v>
      </c>
      <c r="P5" s="713" t="s">
        <v>279</v>
      </c>
      <c r="Q5" s="714" t="s">
        <v>54</v>
      </c>
    </row>
    <row r="6" spans="2:18" ht="27" customHeight="1" thickBot="1" x14ac:dyDescent="0.55000000000000004">
      <c r="B6" s="90"/>
      <c r="D6" s="490"/>
      <c r="E6" s="715"/>
      <c r="F6" s="715"/>
      <c r="G6" s="715"/>
      <c r="H6" s="715"/>
      <c r="I6" s="715"/>
      <c r="J6" s="715"/>
      <c r="K6" s="715"/>
      <c r="L6" s="715"/>
      <c r="M6" s="715"/>
      <c r="N6" s="715"/>
      <c r="O6" s="715"/>
      <c r="P6" s="715"/>
      <c r="Q6" s="716"/>
    </row>
    <row r="7" spans="2:18" ht="69.95" customHeight="1" x14ac:dyDescent="0.5">
      <c r="B7" s="1352" t="s">
        <v>243</v>
      </c>
      <c r="C7" s="717" t="s">
        <v>16</v>
      </c>
      <c r="D7" s="718"/>
      <c r="E7" s="719">
        <v>2193</v>
      </c>
      <c r="F7" s="719">
        <v>1865</v>
      </c>
      <c r="G7" s="719">
        <v>2261</v>
      </c>
      <c r="H7" s="719">
        <v>1719</v>
      </c>
      <c r="I7" s="719">
        <v>2189</v>
      </c>
      <c r="J7" s="719">
        <v>1470</v>
      </c>
      <c r="K7" s="719">
        <v>1977</v>
      </c>
      <c r="L7" s="719">
        <v>2208</v>
      </c>
      <c r="M7" s="719">
        <v>2573</v>
      </c>
      <c r="N7" s="719">
        <v>2091</v>
      </c>
      <c r="O7" s="719">
        <v>1555</v>
      </c>
      <c r="P7" s="719">
        <v>2980</v>
      </c>
      <c r="Q7" s="720">
        <f>SUM(E7:P7)</f>
        <v>25081</v>
      </c>
      <c r="R7" s="721"/>
    </row>
    <row r="8" spans="2:18" ht="69.95" customHeight="1" thickBot="1" x14ac:dyDescent="0.55000000000000004">
      <c r="B8" s="1353"/>
      <c r="C8" s="722" t="s">
        <v>17</v>
      </c>
      <c r="D8" s="723"/>
      <c r="E8" s="724">
        <v>2210</v>
      </c>
      <c r="F8" s="724">
        <v>1980</v>
      </c>
      <c r="G8" s="724">
        <v>2293</v>
      </c>
      <c r="H8" s="724">
        <v>1858</v>
      </c>
      <c r="I8" s="724">
        <v>2088</v>
      </c>
      <c r="J8" s="724">
        <v>1529</v>
      </c>
      <c r="K8" s="724">
        <v>2063</v>
      </c>
      <c r="L8" s="724">
        <v>2192</v>
      </c>
      <c r="M8" s="724">
        <v>2603</v>
      </c>
      <c r="N8" s="724">
        <v>2053</v>
      </c>
      <c r="O8" s="724">
        <v>1581</v>
      </c>
      <c r="P8" s="724">
        <v>2826</v>
      </c>
      <c r="Q8" s="725">
        <f>SUM(E8:P8)</f>
        <v>25276</v>
      </c>
      <c r="R8" s="721"/>
    </row>
    <row r="9" spans="2:18" ht="35.1" customHeight="1" thickBot="1" x14ac:dyDescent="0.55000000000000004">
      <c r="B9" s="726"/>
      <c r="C9" s="727"/>
      <c r="D9" s="728"/>
      <c r="E9" s="729"/>
      <c r="F9" s="729"/>
      <c r="G9" s="729"/>
      <c r="H9" s="729"/>
      <c r="I9" s="729"/>
      <c r="J9" s="729"/>
      <c r="K9" s="729"/>
      <c r="L9" s="729"/>
      <c r="M9" s="729"/>
      <c r="N9" s="729"/>
      <c r="O9" s="729"/>
      <c r="P9" s="729"/>
      <c r="Q9" s="730"/>
      <c r="R9" s="721"/>
    </row>
    <row r="10" spans="2:18" ht="69.95" customHeight="1" x14ac:dyDescent="0.5">
      <c r="B10" s="1343" t="s">
        <v>98</v>
      </c>
      <c r="C10" s="717" t="s">
        <v>16</v>
      </c>
      <c r="D10" s="718"/>
      <c r="E10" s="719">
        <v>61</v>
      </c>
      <c r="F10" s="719">
        <v>104</v>
      </c>
      <c r="G10" s="719">
        <v>421</v>
      </c>
      <c r="H10" s="719">
        <v>81</v>
      </c>
      <c r="I10" s="719">
        <v>45</v>
      </c>
      <c r="J10" s="719">
        <v>0</v>
      </c>
      <c r="K10" s="719">
        <v>503</v>
      </c>
      <c r="L10" s="719">
        <v>144</v>
      </c>
      <c r="M10" s="719">
        <v>456</v>
      </c>
      <c r="N10" s="719">
        <v>0</v>
      </c>
      <c r="O10" s="719">
        <v>0</v>
      </c>
      <c r="P10" s="719">
        <v>296</v>
      </c>
      <c r="Q10" s="720">
        <f>SUM(E10:P10)</f>
        <v>2111</v>
      </c>
      <c r="R10" s="721"/>
    </row>
    <row r="11" spans="2:18" ht="69.95" customHeight="1" thickBot="1" x14ac:dyDescent="0.55000000000000004">
      <c r="B11" s="1344"/>
      <c r="C11" s="722" t="s">
        <v>17</v>
      </c>
      <c r="D11" s="723"/>
      <c r="E11" s="724">
        <v>182</v>
      </c>
      <c r="F11" s="724">
        <v>196</v>
      </c>
      <c r="G11" s="724">
        <v>252</v>
      </c>
      <c r="H11" s="724">
        <v>180</v>
      </c>
      <c r="I11" s="724">
        <v>114</v>
      </c>
      <c r="J11" s="724">
        <v>74</v>
      </c>
      <c r="K11" s="724">
        <v>364</v>
      </c>
      <c r="L11" s="724">
        <v>179</v>
      </c>
      <c r="M11" s="724">
        <v>355</v>
      </c>
      <c r="N11" s="724">
        <v>181</v>
      </c>
      <c r="O11" s="724">
        <v>31</v>
      </c>
      <c r="P11" s="724">
        <v>208</v>
      </c>
      <c r="Q11" s="725">
        <f>SUM(E11:P11)</f>
        <v>2316</v>
      </c>
      <c r="R11" s="721"/>
    </row>
    <row r="12" spans="2:18" ht="35.1" customHeight="1" thickBot="1" x14ac:dyDescent="0.55000000000000004">
      <c r="B12" s="731"/>
      <c r="C12" s="727"/>
      <c r="D12" s="732"/>
      <c r="E12" s="733"/>
      <c r="F12" s="733"/>
      <c r="G12" s="733"/>
      <c r="H12" s="733"/>
      <c r="I12" s="733"/>
      <c r="J12" s="733"/>
      <c r="K12" s="733"/>
      <c r="L12" s="733"/>
      <c r="M12" s="733"/>
      <c r="N12" s="733"/>
      <c r="O12" s="733"/>
      <c r="P12" s="733"/>
      <c r="Q12" s="734"/>
      <c r="R12" s="721"/>
    </row>
    <row r="13" spans="2:18" ht="69.95" customHeight="1" x14ac:dyDescent="0.5">
      <c r="B13" s="1343" t="s">
        <v>22</v>
      </c>
      <c r="C13" s="717" t="s">
        <v>99</v>
      </c>
      <c r="D13" s="718"/>
      <c r="E13" s="719">
        <v>1561</v>
      </c>
      <c r="F13" s="719">
        <v>836</v>
      </c>
      <c r="G13" s="719">
        <v>1203</v>
      </c>
      <c r="H13" s="719">
        <v>1307</v>
      </c>
      <c r="I13" s="719">
        <v>1704</v>
      </c>
      <c r="J13" s="719">
        <v>1829</v>
      </c>
      <c r="K13" s="719">
        <v>1510</v>
      </c>
      <c r="L13" s="719">
        <v>1159</v>
      </c>
      <c r="M13" s="719">
        <v>2150</v>
      </c>
      <c r="N13" s="719">
        <v>1687</v>
      </c>
      <c r="O13" s="719">
        <v>1527</v>
      </c>
      <c r="P13" s="719">
        <v>2079</v>
      </c>
      <c r="Q13" s="720">
        <f>SUM(E13:P13)</f>
        <v>18552</v>
      </c>
      <c r="R13" s="721"/>
    </row>
    <row r="14" spans="2:18" ht="69.95" customHeight="1" thickBot="1" x14ac:dyDescent="0.55000000000000004">
      <c r="B14" s="1344"/>
      <c r="C14" s="722" t="s">
        <v>17</v>
      </c>
      <c r="D14" s="723"/>
      <c r="E14" s="724">
        <v>1528</v>
      </c>
      <c r="F14" s="724">
        <v>867</v>
      </c>
      <c r="G14" s="724">
        <v>1219</v>
      </c>
      <c r="H14" s="724">
        <v>1314</v>
      </c>
      <c r="I14" s="724">
        <v>1704</v>
      </c>
      <c r="J14" s="724">
        <v>1795</v>
      </c>
      <c r="K14" s="724">
        <v>1525</v>
      </c>
      <c r="L14" s="724">
        <v>1177</v>
      </c>
      <c r="M14" s="724">
        <v>2126</v>
      </c>
      <c r="N14" s="724">
        <v>1724</v>
      </c>
      <c r="O14" s="724">
        <v>1514</v>
      </c>
      <c r="P14" s="724">
        <v>1862</v>
      </c>
      <c r="Q14" s="725">
        <f>SUM(E14:P14)</f>
        <v>18355</v>
      </c>
      <c r="R14" s="721"/>
    </row>
    <row r="15" spans="2:18" ht="31.5" customHeight="1" thickBot="1" x14ac:dyDescent="0.55000000000000004">
      <c r="B15" s="726"/>
      <c r="C15" s="727"/>
      <c r="D15" s="735"/>
      <c r="E15" s="729"/>
      <c r="F15" s="729"/>
      <c r="G15" s="729"/>
      <c r="H15" s="729"/>
      <c r="I15" s="729"/>
      <c r="J15" s="729"/>
      <c r="K15" s="729"/>
      <c r="L15" s="729"/>
      <c r="M15" s="729"/>
      <c r="N15" s="729"/>
      <c r="O15" s="729"/>
      <c r="P15" s="729"/>
      <c r="Q15" s="730"/>
      <c r="R15" s="736"/>
    </row>
    <row r="16" spans="2:18" ht="69.95" customHeight="1" x14ac:dyDescent="0.5">
      <c r="B16" s="1343" t="s">
        <v>263</v>
      </c>
      <c r="C16" s="717" t="s">
        <v>99</v>
      </c>
      <c r="D16" s="718"/>
      <c r="E16" s="719">
        <v>1879</v>
      </c>
      <c r="F16" s="719">
        <v>1640</v>
      </c>
      <c r="G16" s="719">
        <v>2426</v>
      </c>
      <c r="H16" s="719">
        <v>3061</v>
      </c>
      <c r="I16" s="719">
        <v>2308</v>
      </c>
      <c r="J16" s="719">
        <v>1440</v>
      </c>
      <c r="K16" s="719">
        <v>3005</v>
      </c>
      <c r="L16" s="719">
        <v>2551</v>
      </c>
      <c r="M16" s="719">
        <v>3353</v>
      </c>
      <c r="N16" s="719">
        <v>2603</v>
      </c>
      <c r="O16" s="719">
        <v>2145</v>
      </c>
      <c r="P16" s="719">
        <v>2716</v>
      </c>
      <c r="Q16" s="720">
        <f>SUM(E16:P16)</f>
        <v>29127</v>
      </c>
      <c r="R16" s="721"/>
    </row>
    <row r="17" spans="2:18" ht="69.95" customHeight="1" thickBot="1" x14ac:dyDescent="0.55000000000000004">
      <c r="B17" s="1344"/>
      <c r="C17" s="722" t="s">
        <v>17</v>
      </c>
      <c r="D17" s="723"/>
      <c r="E17" s="724">
        <v>1883</v>
      </c>
      <c r="F17" s="724">
        <v>1705</v>
      </c>
      <c r="G17" s="724">
        <v>2421</v>
      </c>
      <c r="H17" s="724">
        <v>3058</v>
      </c>
      <c r="I17" s="724">
        <v>2338</v>
      </c>
      <c r="J17" s="724">
        <v>1440</v>
      </c>
      <c r="K17" s="724">
        <v>2992</v>
      </c>
      <c r="L17" s="724">
        <v>2566</v>
      </c>
      <c r="M17" s="724">
        <v>3317</v>
      </c>
      <c r="N17" s="724">
        <v>2600</v>
      </c>
      <c r="O17" s="724">
        <v>2099</v>
      </c>
      <c r="P17" s="724">
        <v>1876</v>
      </c>
      <c r="Q17" s="725">
        <f>SUM(E17:P17)</f>
        <v>28295</v>
      </c>
      <c r="R17" s="721"/>
    </row>
    <row r="18" spans="2:18" ht="30.95" customHeight="1" thickBot="1" x14ac:dyDescent="0.55000000000000004">
      <c r="B18" s="726"/>
      <c r="C18" s="727"/>
      <c r="D18" s="735"/>
      <c r="E18" s="729"/>
      <c r="F18" s="729"/>
      <c r="G18" s="729"/>
      <c r="H18" s="729"/>
      <c r="I18" s="729"/>
      <c r="J18" s="729"/>
      <c r="K18" s="729"/>
      <c r="L18" s="729"/>
      <c r="M18" s="729"/>
      <c r="N18" s="729"/>
      <c r="O18" s="729"/>
      <c r="P18" s="729"/>
      <c r="Q18" s="730"/>
      <c r="R18" s="721"/>
    </row>
    <row r="19" spans="2:18" ht="69.95" customHeight="1" x14ac:dyDescent="0.5">
      <c r="B19" s="1343" t="s">
        <v>280</v>
      </c>
      <c r="C19" s="717" t="s">
        <v>99</v>
      </c>
      <c r="D19" s="718"/>
      <c r="E19" s="719">
        <v>0</v>
      </c>
      <c r="F19" s="719">
        <v>0</v>
      </c>
      <c r="G19" s="719">
        <v>0</v>
      </c>
      <c r="H19" s="719">
        <v>0</v>
      </c>
      <c r="I19" s="719">
        <v>0</v>
      </c>
      <c r="J19" s="719">
        <v>0</v>
      </c>
      <c r="K19" s="719">
        <v>0</v>
      </c>
      <c r="L19" s="719">
        <v>0</v>
      </c>
      <c r="M19" s="719">
        <v>248</v>
      </c>
      <c r="N19" s="719">
        <v>203</v>
      </c>
      <c r="O19" s="719">
        <v>279</v>
      </c>
      <c r="P19" s="719">
        <v>341</v>
      </c>
      <c r="Q19" s="720">
        <f>SUM(E19:P19)</f>
        <v>1071</v>
      </c>
      <c r="R19" s="721"/>
    </row>
    <row r="20" spans="2:18" ht="69.95" customHeight="1" thickBot="1" x14ac:dyDescent="0.55000000000000004">
      <c r="B20" s="1344"/>
      <c r="C20" s="722" t="s">
        <v>17</v>
      </c>
      <c r="D20" s="723"/>
      <c r="E20" s="724">
        <v>0</v>
      </c>
      <c r="F20" s="724">
        <v>0</v>
      </c>
      <c r="G20" s="724">
        <v>0</v>
      </c>
      <c r="H20" s="724">
        <v>0</v>
      </c>
      <c r="I20" s="724">
        <v>0</v>
      </c>
      <c r="J20" s="724">
        <v>0</v>
      </c>
      <c r="K20" s="724">
        <v>0</v>
      </c>
      <c r="L20" s="724">
        <v>0</v>
      </c>
      <c r="M20" s="724">
        <v>46</v>
      </c>
      <c r="N20" s="724">
        <v>280</v>
      </c>
      <c r="O20" s="724">
        <v>259</v>
      </c>
      <c r="P20" s="724">
        <v>270</v>
      </c>
      <c r="Q20" s="725">
        <f>SUM(E20:P20)</f>
        <v>855</v>
      </c>
      <c r="R20" s="721"/>
    </row>
    <row r="21" spans="2:18" ht="35.1" customHeight="1" thickBot="1" x14ac:dyDescent="0.55000000000000004">
      <c r="B21" s="731"/>
      <c r="C21" s="727"/>
      <c r="D21" s="732"/>
      <c r="E21" s="733"/>
      <c r="F21" s="733"/>
      <c r="G21" s="733"/>
      <c r="H21" s="733"/>
      <c r="I21" s="733"/>
      <c r="J21" s="733"/>
      <c r="K21" s="733"/>
      <c r="L21" s="733"/>
      <c r="M21" s="733"/>
      <c r="N21" s="733"/>
      <c r="O21" s="733"/>
      <c r="P21" s="733"/>
      <c r="Q21" s="734"/>
      <c r="R21" s="721"/>
    </row>
    <row r="22" spans="2:18" ht="69.95" customHeight="1" x14ac:dyDescent="0.5">
      <c r="B22" s="1350" t="s">
        <v>21</v>
      </c>
      <c r="C22" s="737" t="s">
        <v>16</v>
      </c>
      <c r="D22" s="738"/>
      <c r="E22" s="739">
        <f>E7+E10+E13+E16+E19</f>
        <v>5694</v>
      </c>
      <c r="F22" s="739">
        <f t="shared" ref="F22:P23" si="0">F7+F10+F13+F16+F19</f>
        <v>4445</v>
      </c>
      <c r="G22" s="739">
        <f t="shared" si="0"/>
        <v>6311</v>
      </c>
      <c r="H22" s="739">
        <f t="shared" si="0"/>
        <v>6168</v>
      </c>
      <c r="I22" s="739">
        <f t="shared" si="0"/>
        <v>6246</v>
      </c>
      <c r="J22" s="739">
        <f t="shared" si="0"/>
        <v>4739</v>
      </c>
      <c r="K22" s="739">
        <f t="shared" si="0"/>
        <v>6995</v>
      </c>
      <c r="L22" s="739">
        <f t="shared" si="0"/>
        <v>6062</v>
      </c>
      <c r="M22" s="739">
        <f t="shared" si="0"/>
        <v>8780</v>
      </c>
      <c r="N22" s="739">
        <f t="shared" si="0"/>
        <v>6584</v>
      </c>
      <c r="O22" s="739">
        <f t="shared" si="0"/>
        <v>5506</v>
      </c>
      <c r="P22" s="739">
        <f t="shared" si="0"/>
        <v>8412</v>
      </c>
      <c r="Q22" s="740">
        <f>Q7+Q10+Q13+Q16+Q19</f>
        <v>75942</v>
      </c>
      <c r="R22" s="721"/>
    </row>
    <row r="23" spans="2:18" ht="69.95" customHeight="1" thickBot="1" x14ac:dyDescent="0.55000000000000004">
      <c r="B23" s="1351"/>
      <c r="C23" s="741" t="s">
        <v>17</v>
      </c>
      <c r="D23" s="742"/>
      <c r="E23" s="743">
        <f>E8+E11+E14+E17+E20</f>
        <v>5803</v>
      </c>
      <c r="F23" s="743">
        <f t="shared" si="0"/>
        <v>4748</v>
      </c>
      <c r="G23" s="743">
        <f t="shared" si="0"/>
        <v>6185</v>
      </c>
      <c r="H23" s="743">
        <f t="shared" si="0"/>
        <v>6410</v>
      </c>
      <c r="I23" s="743">
        <f t="shared" si="0"/>
        <v>6244</v>
      </c>
      <c r="J23" s="743">
        <f t="shared" si="0"/>
        <v>4838</v>
      </c>
      <c r="K23" s="743">
        <f t="shared" si="0"/>
        <v>6944</v>
      </c>
      <c r="L23" s="743">
        <f t="shared" si="0"/>
        <v>6114</v>
      </c>
      <c r="M23" s="743">
        <f t="shared" si="0"/>
        <v>8447</v>
      </c>
      <c r="N23" s="743">
        <f t="shared" si="0"/>
        <v>6838</v>
      </c>
      <c r="O23" s="743">
        <f t="shared" si="0"/>
        <v>5484</v>
      </c>
      <c r="P23" s="743">
        <f t="shared" si="0"/>
        <v>7042</v>
      </c>
      <c r="Q23" s="744">
        <f>Q8+Q11+Q14+Q17+Q20</f>
        <v>75097</v>
      </c>
      <c r="R23" s="721"/>
    </row>
    <row r="24" spans="2:18" ht="35.1" customHeight="1" thickBot="1" x14ac:dyDescent="0.55000000000000004">
      <c r="B24" s="745"/>
      <c r="C24" s="727"/>
      <c r="D24" s="728"/>
      <c r="E24" s="729"/>
      <c r="F24" s="729"/>
      <c r="G24" s="729"/>
      <c r="H24" s="729"/>
      <c r="I24" s="729"/>
      <c r="J24" s="729"/>
      <c r="K24" s="729"/>
      <c r="L24" s="729"/>
      <c r="M24" s="729"/>
      <c r="N24" s="729"/>
      <c r="O24" s="729"/>
      <c r="P24" s="729"/>
      <c r="Q24" s="730"/>
      <c r="R24" s="721"/>
    </row>
    <row r="25" spans="2:18" ht="69.95" customHeight="1" thickBot="1" x14ac:dyDescent="0.55000000000000004">
      <c r="B25" s="746" t="s">
        <v>50</v>
      </c>
      <c r="C25" s="747"/>
      <c r="D25" s="728"/>
      <c r="E25" s="729"/>
      <c r="F25" s="729"/>
      <c r="G25" s="729"/>
      <c r="H25" s="729"/>
      <c r="I25" s="729"/>
      <c r="J25" s="729"/>
      <c r="K25" s="729"/>
      <c r="L25" s="729"/>
      <c r="M25" s="729"/>
      <c r="N25" s="729"/>
      <c r="O25" s="729"/>
      <c r="P25" s="729"/>
      <c r="Q25" s="730"/>
      <c r="R25" s="721"/>
    </row>
    <row r="26" spans="2:18" ht="35.1" customHeight="1" thickBot="1" x14ac:dyDescent="0.55000000000000004">
      <c r="B26" s="748"/>
      <c r="C26" s="747"/>
      <c r="D26" s="728"/>
      <c r="E26" s="729"/>
      <c r="F26" s="729"/>
      <c r="G26" s="729"/>
      <c r="H26" s="729"/>
      <c r="I26" s="729"/>
      <c r="J26" s="729"/>
      <c r="K26" s="729"/>
      <c r="L26" s="729"/>
      <c r="M26" s="729"/>
      <c r="N26" s="729"/>
      <c r="O26" s="729"/>
      <c r="P26" s="729"/>
      <c r="Q26" s="730"/>
      <c r="R26" s="721"/>
    </row>
    <row r="27" spans="2:18" ht="69.95" customHeight="1" x14ac:dyDescent="0.5">
      <c r="B27" s="1343" t="s">
        <v>23</v>
      </c>
      <c r="C27" s="717" t="s">
        <v>16</v>
      </c>
      <c r="D27" s="718"/>
      <c r="E27" s="719">
        <v>1428</v>
      </c>
      <c r="F27" s="719">
        <v>960</v>
      </c>
      <c r="G27" s="719">
        <v>863</v>
      </c>
      <c r="H27" s="719">
        <v>590</v>
      </c>
      <c r="I27" s="719">
        <v>1753</v>
      </c>
      <c r="J27" s="719">
        <v>1988</v>
      </c>
      <c r="K27" s="719">
        <v>1012</v>
      </c>
      <c r="L27" s="719">
        <v>1379</v>
      </c>
      <c r="M27" s="719">
        <v>1716</v>
      </c>
      <c r="N27" s="719">
        <v>1281</v>
      </c>
      <c r="O27" s="719">
        <v>2347</v>
      </c>
      <c r="P27" s="719">
        <v>3397</v>
      </c>
      <c r="Q27" s="720">
        <f>SUM(E27:P27)</f>
        <v>18714</v>
      </c>
      <c r="R27" s="721"/>
    </row>
    <row r="28" spans="2:18" ht="69.95" customHeight="1" thickBot="1" x14ac:dyDescent="0.55000000000000004">
      <c r="B28" s="1344"/>
      <c r="C28" s="722" t="s">
        <v>17</v>
      </c>
      <c r="D28" s="723"/>
      <c r="E28" s="724">
        <v>1077</v>
      </c>
      <c r="F28" s="724">
        <v>1400</v>
      </c>
      <c r="G28" s="724">
        <v>786</v>
      </c>
      <c r="H28" s="724">
        <v>816</v>
      </c>
      <c r="I28" s="724">
        <v>1517</v>
      </c>
      <c r="J28" s="724">
        <v>1921</v>
      </c>
      <c r="K28" s="724">
        <v>1470</v>
      </c>
      <c r="L28" s="724">
        <v>1484</v>
      </c>
      <c r="M28" s="724">
        <v>1637</v>
      </c>
      <c r="N28" s="724">
        <v>1312</v>
      </c>
      <c r="O28" s="724">
        <v>1820</v>
      </c>
      <c r="P28" s="724">
        <v>2270</v>
      </c>
      <c r="Q28" s="725">
        <f>SUM(E28:P28)</f>
        <v>17510</v>
      </c>
      <c r="R28" s="721"/>
    </row>
    <row r="29" spans="2:18" ht="35.1" customHeight="1" thickBot="1" x14ac:dyDescent="0.55000000000000004">
      <c r="B29" s="731"/>
      <c r="C29" s="747"/>
      <c r="D29" s="484"/>
      <c r="E29" s="749"/>
      <c r="F29" s="749"/>
      <c r="G29" s="749"/>
      <c r="H29" s="749"/>
      <c r="I29" s="749"/>
      <c r="J29" s="749"/>
      <c r="K29" s="749"/>
      <c r="L29" s="749"/>
      <c r="M29" s="749"/>
      <c r="N29" s="749"/>
      <c r="O29" s="749"/>
      <c r="P29" s="749"/>
      <c r="Q29" s="750"/>
      <c r="R29" s="721"/>
    </row>
    <row r="30" spans="2:18" ht="69.95" customHeight="1" x14ac:dyDescent="0.5">
      <c r="B30" s="1343" t="s">
        <v>159</v>
      </c>
      <c r="C30" s="717" t="s">
        <v>16</v>
      </c>
      <c r="D30" s="751"/>
      <c r="E30" s="719">
        <v>300</v>
      </c>
      <c r="F30" s="719">
        <v>483</v>
      </c>
      <c r="G30" s="719">
        <v>1301</v>
      </c>
      <c r="H30" s="719">
        <v>1351</v>
      </c>
      <c r="I30" s="719">
        <v>336</v>
      </c>
      <c r="J30" s="719">
        <v>684</v>
      </c>
      <c r="K30" s="719">
        <v>1127</v>
      </c>
      <c r="L30" s="719">
        <v>708</v>
      </c>
      <c r="M30" s="719">
        <v>1246</v>
      </c>
      <c r="N30" s="719">
        <v>2117</v>
      </c>
      <c r="O30" s="719">
        <v>953</v>
      </c>
      <c r="P30" s="719">
        <v>1674</v>
      </c>
      <c r="Q30" s="720">
        <f>SUM(E30:P30)</f>
        <v>12280</v>
      </c>
      <c r="R30" s="721"/>
    </row>
    <row r="31" spans="2:18" ht="69.95" customHeight="1" thickBot="1" x14ac:dyDescent="0.55000000000000004">
      <c r="B31" s="1344"/>
      <c r="C31" s="722" t="s">
        <v>17</v>
      </c>
      <c r="D31" s="752"/>
      <c r="E31" s="724">
        <v>566</v>
      </c>
      <c r="F31" s="724">
        <v>733</v>
      </c>
      <c r="G31" s="724">
        <v>1161</v>
      </c>
      <c r="H31" s="724">
        <v>1198</v>
      </c>
      <c r="I31" s="724">
        <v>881</v>
      </c>
      <c r="J31" s="724">
        <v>939</v>
      </c>
      <c r="K31" s="724">
        <v>1316</v>
      </c>
      <c r="L31" s="724">
        <v>814</v>
      </c>
      <c r="M31" s="724">
        <v>1259</v>
      </c>
      <c r="N31" s="724">
        <v>1447</v>
      </c>
      <c r="O31" s="724">
        <v>1491</v>
      </c>
      <c r="P31" s="724">
        <v>854</v>
      </c>
      <c r="Q31" s="725">
        <f>SUM(E31:P31)</f>
        <v>12659</v>
      </c>
      <c r="R31" s="721"/>
    </row>
    <row r="32" spans="2:18" ht="35.1" customHeight="1" thickBot="1" x14ac:dyDescent="0.55000000000000004">
      <c r="B32" s="753"/>
      <c r="C32" s="747"/>
      <c r="D32" s="470"/>
      <c r="E32" s="754"/>
      <c r="F32" s="754"/>
      <c r="G32" s="754"/>
      <c r="H32" s="754"/>
      <c r="I32" s="754"/>
      <c r="J32" s="754"/>
      <c r="K32" s="754"/>
      <c r="L32" s="754"/>
      <c r="M32" s="754"/>
      <c r="N32" s="754"/>
      <c r="O32" s="754"/>
      <c r="P32" s="754"/>
      <c r="Q32" s="755"/>
      <c r="R32" s="721"/>
    </row>
    <row r="33" spans="2:37" ht="69.95" customHeight="1" x14ac:dyDescent="0.5">
      <c r="B33" s="1350" t="s">
        <v>21</v>
      </c>
      <c r="C33" s="737" t="s">
        <v>16</v>
      </c>
      <c r="D33" s="738"/>
      <c r="E33" s="739">
        <f t="shared" ref="E33:Q34" si="1">E27+E30</f>
        <v>1728</v>
      </c>
      <c r="F33" s="739">
        <f t="shared" si="1"/>
        <v>1443</v>
      </c>
      <c r="G33" s="739">
        <f t="shared" si="1"/>
        <v>2164</v>
      </c>
      <c r="H33" s="739">
        <f t="shared" si="1"/>
        <v>1941</v>
      </c>
      <c r="I33" s="739">
        <f t="shared" si="1"/>
        <v>2089</v>
      </c>
      <c r="J33" s="739">
        <f t="shared" si="1"/>
        <v>2672</v>
      </c>
      <c r="K33" s="739">
        <f t="shared" si="1"/>
        <v>2139</v>
      </c>
      <c r="L33" s="739">
        <f t="shared" si="1"/>
        <v>2087</v>
      </c>
      <c r="M33" s="739">
        <f t="shared" si="1"/>
        <v>2962</v>
      </c>
      <c r="N33" s="739">
        <f t="shared" si="1"/>
        <v>3398</v>
      </c>
      <c r="O33" s="739">
        <f t="shared" si="1"/>
        <v>3300</v>
      </c>
      <c r="P33" s="739">
        <f t="shared" si="1"/>
        <v>5071</v>
      </c>
      <c r="Q33" s="740">
        <f t="shared" si="1"/>
        <v>30994</v>
      </c>
      <c r="R33" s="721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</row>
    <row r="34" spans="2:37" ht="69.95" customHeight="1" thickBot="1" x14ac:dyDescent="0.55000000000000004">
      <c r="B34" s="1351"/>
      <c r="C34" s="741" t="s">
        <v>17</v>
      </c>
      <c r="D34" s="742"/>
      <c r="E34" s="743">
        <f t="shared" si="1"/>
        <v>1643</v>
      </c>
      <c r="F34" s="743">
        <f t="shared" si="1"/>
        <v>2133</v>
      </c>
      <c r="G34" s="743">
        <f t="shared" si="1"/>
        <v>1947</v>
      </c>
      <c r="H34" s="743">
        <f t="shared" si="1"/>
        <v>2014</v>
      </c>
      <c r="I34" s="743">
        <f t="shared" si="1"/>
        <v>2398</v>
      </c>
      <c r="J34" s="743">
        <f t="shared" si="1"/>
        <v>2860</v>
      </c>
      <c r="K34" s="743">
        <f t="shared" si="1"/>
        <v>2786</v>
      </c>
      <c r="L34" s="743">
        <f t="shared" si="1"/>
        <v>2298</v>
      </c>
      <c r="M34" s="743">
        <f t="shared" si="1"/>
        <v>2896</v>
      </c>
      <c r="N34" s="743">
        <f t="shared" si="1"/>
        <v>2759</v>
      </c>
      <c r="O34" s="743">
        <f t="shared" si="1"/>
        <v>3311</v>
      </c>
      <c r="P34" s="743">
        <f t="shared" si="1"/>
        <v>3124</v>
      </c>
      <c r="Q34" s="744">
        <f t="shared" si="1"/>
        <v>30169</v>
      </c>
      <c r="R34" s="721"/>
    </row>
    <row r="35" spans="2:37" ht="35.1" customHeight="1" thickBot="1" x14ac:dyDescent="0.55000000000000004">
      <c r="B35" s="745"/>
      <c r="C35" s="727"/>
      <c r="D35" s="470"/>
      <c r="E35" s="754"/>
      <c r="F35" s="754"/>
      <c r="G35" s="754"/>
      <c r="H35" s="754"/>
      <c r="I35" s="754"/>
      <c r="J35" s="754"/>
      <c r="K35" s="754"/>
      <c r="L35" s="754"/>
      <c r="M35" s="754"/>
      <c r="N35" s="754"/>
      <c r="O35" s="754"/>
      <c r="P35" s="754"/>
      <c r="Q35" s="755"/>
      <c r="R35" s="721"/>
    </row>
    <row r="36" spans="2:37" ht="60" customHeight="1" thickBot="1" x14ac:dyDescent="0.55000000000000004">
      <c r="B36" s="746" t="s">
        <v>244</v>
      </c>
      <c r="C36" s="756"/>
      <c r="D36" s="728"/>
      <c r="E36" s="729"/>
      <c r="F36" s="729"/>
      <c r="G36" s="729"/>
      <c r="H36" s="729"/>
      <c r="I36" s="729"/>
      <c r="J36" s="729"/>
      <c r="K36" s="729"/>
      <c r="L36" s="729"/>
      <c r="M36" s="729"/>
      <c r="N36" s="729"/>
      <c r="O36" s="729"/>
      <c r="P36" s="729"/>
      <c r="Q36" s="730"/>
      <c r="R36" s="721"/>
    </row>
    <row r="37" spans="2:37" ht="35.1" customHeight="1" thickBot="1" x14ac:dyDescent="0.55000000000000004">
      <c r="B37" s="753"/>
      <c r="C37" s="747"/>
      <c r="D37" s="487"/>
      <c r="E37" s="757"/>
      <c r="F37" s="757"/>
      <c r="G37" s="757"/>
      <c r="H37" s="757"/>
      <c r="I37" s="757"/>
      <c r="J37" s="757"/>
      <c r="K37" s="757"/>
      <c r="L37" s="757"/>
      <c r="M37" s="757"/>
      <c r="N37" s="757"/>
      <c r="O37" s="757"/>
      <c r="P37" s="757"/>
      <c r="Q37" s="758"/>
      <c r="R37" s="721"/>
    </row>
    <row r="38" spans="2:37" ht="69.95" customHeight="1" x14ac:dyDescent="0.5">
      <c r="B38" s="1343" t="s">
        <v>43</v>
      </c>
      <c r="C38" s="717" t="s">
        <v>16</v>
      </c>
      <c r="D38" s="751"/>
      <c r="E38" s="719">
        <v>0</v>
      </c>
      <c r="F38" s="719">
        <v>0</v>
      </c>
      <c r="G38" s="719">
        <v>0</v>
      </c>
      <c r="H38" s="719">
        <v>0</v>
      </c>
      <c r="I38" s="719">
        <v>0</v>
      </c>
      <c r="J38" s="719">
        <v>0</v>
      </c>
      <c r="K38" s="719">
        <v>0</v>
      </c>
      <c r="L38" s="719">
        <v>0</v>
      </c>
      <c r="M38" s="719">
        <v>0</v>
      </c>
      <c r="N38" s="719">
        <v>0</v>
      </c>
      <c r="O38" s="719">
        <v>0</v>
      </c>
      <c r="P38" s="719">
        <v>0</v>
      </c>
      <c r="Q38" s="720">
        <f>SUM(E38:P38)</f>
        <v>0</v>
      </c>
      <c r="R38" s="721"/>
    </row>
    <row r="39" spans="2:37" ht="69.95" customHeight="1" thickBot="1" x14ac:dyDescent="0.55000000000000004">
      <c r="B39" s="1344"/>
      <c r="C39" s="722" t="s">
        <v>17</v>
      </c>
      <c r="D39" s="752"/>
      <c r="E39" s="724">
        <v>0</v>
      </c>
      <c r="F39" s="724">
        <v>0</v>
      </c>
      <c r="G39" s="724">
        <v>0</v>
      </c>
      <c r="H39" s="724">
        <v>0</v>
      </c>
      <c r="I39" s="724">
        <v>0</v>
      </c>
      <c r="J39" s="724">
        <v>0</v>
      </c>
      <c r="K39" s="724">
        <v>0</v>
      </c>
      <c r="L39" s="724">
        <v>0</v>
      </c>
      <c r="M39" s="724">
        <v>0</v>
      </c>
      <c r="N39" s="724">
        <v>0</v>
      </c>
      <c r="O39" s="724">
        <v>0</v>
      </c>
      <c r="P39" s="724">
        <v>0</v>
      </c>
      <c r="Q39" s="725">
        <f>SUM(E39:P39)</f>
        <v>0</v>
      </c>
      <c r="R39" s="721"/>
    </row>
    <row r="40" spans="2:37" ht="35.1" customHeight="1" thickBot="1" x14ac:dyDescent="0.55000000000000004">
      <c r="B40" s="753"/>
      <c r="C40" s="747"/>
      <c r="D40" s="728"/>
      <c r="E40" s="729"/>
      <c r="F40" s="729"/>
      <c r="G40" s="729"/>
      <c r="H40" s="729"/>
      <c r="I40" s="729"/>
      <c r="J40" s="729"/>
      <c r="K40" s="729"/>
      <c r="L40" s="729"/>
      <c r="M40" s="729"/>
      <c r="N40" s="729"/>
      <c r="O40" s="729"/>
      <c r="P40" s="729"/>
      <c r="Q40" s="730"/>
      <c r="R40" s="721"/>
    </row>
    <row r="41" spans="2:37" ht="69.95" customHeight="1" x14ac:dyDescent="0.5">
      <c r="B41" s="1343" t="s">
        <v>47</v>
      </c>
      <c r="C41" s="717" t="s">
        <v>16</v>
      </c>
      <c r="D41" s="751"/>
      <c r="E41" s="719">
        <v>730</v>
      </c>
      <c r="F41" s="719">
        <v>539</v>
      </c>
      <c r="G41" s="719">
        <v>802</v>
      </c>
      <c r="H41" s="719">
        <v>757</v>
      </c>
      <c r="I41" s="719">
        <v>350</v>
      </c>
      <c r="J41" s="719">
        <v>489</v>
      </c>
      <c r="K41" s="719">
        <v>1045</v>
      </c>
      <c r="L41" s="719">
        <v>885</v>
      </c>
      <c r="M41" s="719">
        <v>996</v>
      </c>
      <c r="N41" s="719">
        <v>766</v>
      </c>
      <c r="O41" s="719">
        <v>563</v>
      </c>
      <c r="P41" s="719">
        <v>942</v>
      </c>
      <c r="Q41" s="720">
        <f>SUM(E41:P41)</f>
        <v>8864</v>
      </c>
      <c r="R41" s="721"/>
    </row>
    <row r="42" spans="2:37" ht="69.95" customHeight="1" thickBot="1" x14ac:dyDescent="0.55000000000000004">
      <c r="B42" s="1344"/>
      <c r="C42" s="722" t="s">
        <v>17</v>
      </c>
      <c r="D42" s="752"/>
      <c r="E42" s="724">
        <v>519</v>
      </c>
      <c r="F42" s="724">
        <v>615</v>
      </c>
      <c r="G42" s="724">
        <v>624</v>
      </c>
      <c r="H42" s="724">
        <v>680</v>
      </c>
      <c r="I42" s="724">
        <v>549</v>
      </c>
      <c r="J42" s="724">
        <v>595</v>
      </c>
      <c r="K42" s="724">
        <v>986</v>
      </c>
      <c r="L42" s="724">
        <v>913</v>
      </c>
      <c r="M42" s="724">
        <v>1017</v>
      </c>
      <c r="N42" s="724">
        <v>747</v>
      </c>
      <c r="O42" s="724">
        <v>764</v>
      </c>
      <c r="P42" s="724">
        <v>187</v>
      </c>
      <c r="Q42" s="725">
        <f>SUM(E42:P42)</f>
        <v>8196</v>
      </c>
      <c r="R42" s="721"/>
    </row>
    <row r="43" spans="2:37" ht="35.1" customHeight="1" thickBot="1" x14ac:dyDescent="0.55000000000000004">
      <c r="B43" s="726"/>
      <c r="C43" s="727"/>
      <c r="D43" s="735"/>
      <c r="E43" s="729"/>
      <c r="F43" s="729"/>
      <c r="G43" s="729"/>
      <c r="H43" s="729"/>
      <c r="I43" s="729"/>
      <c r="J43" s="729"/>
      <c r="K43" s="729"/>
      <c r="L43" s="729"/>
      <c r="M43" s="729"/>
      <c r="N43" s="729"/>
      <c r="O43" s="729"/>
      <c r="P43" s="729"/>
      <c r="Q43" s="730"/>
      <c r="R43" s="721"/>
    </row>
    <row r="44" spans="2:37" ht="69.95" customHeight="1" x14ac:dyDescent="0.5">
      <c r="B44" s="1352" t="s">
        <v>24</v>
      </c>
      <c r="C44" s="717" t="s">
        <v>16</v>
      </c>
      <c r="D44" s="751"/>
      <c r="E44" s="759">
        <v>128</v>
      </c>
      <c r="F44" s="759">
        <v>750</v>
      </c>
      <c r="G44" s="759">
        <v>2840</v>
      </c>
      <c r="H44" s="759">
        <v>2735</v>
      </c>
      <c r="I44" s="759">
        <v>2667</v>
      </c>
      <c r="J44" s="759">
        <v>3614</v>
      </c>
      <c r="K44" s="759">
        <v>3647</v>
      </c>
      <c r="L44" s="759">
        <v>4096</v>
      </c>
      <c r="M44" s="759">
        <v>4704</v>
      </c>
      <c r="N44" s="759">
        <v>3668</v>
      </c>
      <c r="O44" s="759">
        <v>3416</v>
      </c>
      <c r="P44" s="759">
        <v>3729</v>
      </c>
      <c r="Q44" s="760">
        <f>SUM(E44:P44)</f>
        <v>35994</v>
      </c>
      <c r="R44" s="721"/>
    </row>
    <row r="45" spans="2:37" ht="69.95" customHeight="1" thickBot="1" x14ac:dyDescent="0.55000000000000004">
      <c r="B45" s="1353"/>
      <c r="C45" s="722" t="s">
        <v>17</v>
      </c>
      <c r="D45" s="752"/>
      <c r="E45" s="761">
        <v>2158</v>
      </c>
      <c r="F45" s="761">
        <v>2389</v>
      </c>
      <c r="G45" s="761">
        <v>3104</v>
      </c>
      <c r="H45" s="761">
        <v>2893</v>
      </c>
      <c r="I45" s="761">
        <v>2723</v>
      </c>
      <c r="J45" s="761">
        <v>2954</v>
      </c>
      <c r="K45" s="761">
        <v>3827</v>
      </c>
      <c r="L45" s="761">
        <v>4245</v>
      </c>
      <c r="M45" s="761">
        <v>4745</v>
      </c>
      <c r="N45" s="761">
        <v>4091</v>
      </c>
      <c r="O45" s="761">
        <v>3375</v>
      </c>
      <c r="P45" s="761">
        <v>1216</v>
      </c>
      <c r="Q45" s="762">
        <f>SUM(E45:P45)</f>
        <v>37720</v>
      </c>
      <c r="R45" s="721"/>
    </row>
    <row r="46" spans="2:37" ht="35.1" customHeight="1" thickBot="1" x14ac:dyDescent="0.55000000000000004">
      <c r="B46" s="310"/>
      <c r="C46" s="747"/>
      <c r="D46" s="763"/>
      <c r="E46" s="764"/>
      <c r="F46" s="764"/>
      <c r="G46" s="764"/>
      <c r="H46" s="764"/>
      <c r="I46" s="764"/>
      <c r="J46" s="764"/>
      <c r="K46" s="764"/>
      <c r="L46" s="764"/>
      <c r="M46" s="764"/>
      <c r="N46" s="764"/>
      <c r="O46" s="764"/>
      <c r="P46" s="764"/>
      <c r="Q46" s="765"/>
      <c r="R46" s="721"/>
    </row>
    <row r="47" spans="2:37" ht="69.95" customHeight="1" x14ac:dyDescent="0.5">
      <c r="B47" s="1354" t="s">
        <v>21</v>
      </c>
      <c r="C47" s="737" t="s">
        <v>16</v>
      </c>
      <c r="D47" s="738"/>
      <c r="E47" s="739">
        <f t="shared" ref="E47:Q48" si="2">E38+E41+E44</f>
        <v>858</v>
      </c>
      <c r="F47" s="739">
        <f t="shared" si="2"/>
        <v>1289</v>
      </c>
      <c r="G47" s="739">
        <f t="shared" si="2"/>
        <v>3642</v>
      </c>
      <c r="H47" s="739">
        <f t="shared" si="2"/>
        <v>3492</v>
      </c>
      <c r="I47" s="739">
        <f t="shared" si="2"/>
        <v>3017</v>
      </c>
      <c r="J47" s="739">
        <f t="shared" si="2"/>
        <v>4103</v>
      </c>
      <c r="K47" s="739">
        <f t="shared" si="2"/>
        <v>4692</v>
      </c>
      <c r="L47" s="739">
        <f t="shared" si="2"/>
        <v>4981</v>
      </c>
      <c r="M47" s="739">
        <f t="shared" si="2"/>
        <v>5700</v>
      </c>
      <c r="N47" s="739">
        <f t="shared" si="2"/>
        <v>4434</v>
      </c>
      <c r="O47" s="739">
        <f t="shared" si="2"/>
        <v>3979</v>
      </c>
      <c r="P47" s="739">
        <f t="shared" si="2"/>
        <v>4671</v>
      </c>
      <c r="Q47" s="740">
        <f t="shared" si="2"/>
        <v>44858</v>
      </c>
      <c r="R47" s="721"/>
    </row>
    <row r="48" spans="2:37" ht="69.95" customHeight="1" thickBot="1" x14ac:dyDescent="0.55000000000000004">
      <c r="B48" s="1355"/>
      <c r="C48" s="741" t="s">
        <v>17</v>
      </c>
      <c r="D48" s="742"/>
      <c r="E48" s="743">
        <f t="shared" si="2"/>
        <v>2677</v>
      </c>
      <c r="F48" s="743">
        <f t="shared" si="2"/>
        <v>3004</v>
      </c>
      <c r="G48" s="743">
        <f t="shared" si="2"/>
        <v>3728</v>
      </c>
      <c r="H48" s="743">
        <f t="shared" si="2"/>
        <v>3573</v>
      </c>
      <c r="I48" s="743">
        <f t="shared" si="2"/>
        <v>3272</v>
      </c>
      <c r="J48" s="743">
        <f t="shared" si="2"/>
        <v>3549</v>
      </c>
      <c r="K48" s="743">
        <f t="shared" si="2"/>
        <v>4813</v>
      </c>
      <c r="L48" s="743">
        <f t="shared" si="2"/>
        <v>5158</v>
      </c>
      <c r="M48" s="743">
        <f t="shared" si="2"/>
        <v>5762</v>
      </c>
      <c r="N48" s="743">
        <f t="shared" si="2"/>
        <v>4838</v>
      </c>
      <c r="O48" s="743">
        <f t="shared" si="2"/>
        <v>4139</v>
      </c>
      <c r="P48" s="743">
        <f t="shared" si="2"/>
        <v>1403</v>
      </c>
      <c r="Q48" s="744">
        <f t="shared" si="2"/>
        <v>45916</v>
      </c>
      <c r="R48" s="721"/>
    </row>
    <row r="49" spans="2:22" ht="35.1" customHeight="1" thickBot="1" x14ac:dyDescent="0.55000000000000004">
      <c r="B49" s="766"/>
      <c r="C49" s="747"/>
      <c r="D49" s="767"/>
      <c r="E49" s="764"/>
      <c r="F49" s="764"/>
      <c r="G49" s="764"/>
      <c r="H49" s="764"/>
      <c r="I49" s="764"/>
      <c r="J49" s="764"/>
      <c r="K49" s="764"/>
      <c r="L49" s="764"/>
      <c r="M49" s="764"/>
      <c r="N49" s="764"/>
      <c r="O49" s="764"/>
      <c r="P49" s="764"/>
      <c r="Q49" s="765"/>
      <c r="R49" s="721"/>
    </row>
    <row r="50" spans="2:22" ht="69.95" customHeight="1" x14ac:dyDescent="0.5">
      <c r="B50" s="1345" t="s">
        <v>245</v>
      </c>
      <c r="C50" s="737" t="s">
        <v>16</v>
      </c>
      <c r="D50" s="738"/>
      <c r="E50" s="740">
        <f t="shared" ref="E50:Q51" si="3">E22+E33+E47</f>
        <v>8280</v>
      </c>
      <c r="F50" s="740">
        <f t="shared" si="3"/>
        <v>7177</v>
      </c>
      <c r="G50" s="740">
        <f t="shared" si="3"/>
        <v>12117</v>
      </c>
      <c r="H50" s="740">
        <f t="shared" si="3"/>
        <v>11601</v>
      </c>
      <c r="I50" s="740">
        <f t="shared" si="3"/>
        <v>11352</v>
      </c>
      <c r="J50" s="740">
        <f t="shared" si="3"/>
        <v>11514</v>
      </c>
      <c r="K50" s="740">
        <f t="shared" si="3"/>
        <v>13826</v>
      </c>
      <c r="L50" s="740">
        <f t="shared" si="3"/>
        <v>13130</v>
      </c>
      <c r="M50" s="740">
        <f t="shared" si="3"/>
        <v>17442</v>
      </c>
      <c r="N50" s="740">
        <f t="shared" si="3"/>
        <v>14416</v>
      </c>
      <c r="O50" s="740">
        <f t="shared" si="3"/>
        <v>12785</v>
      </c>
      <c r="P50" s="740">
        <f t="shared" si="3"/>
        <v>18154</v>
      </c>
      <c r="Q50" s="740">
        <f t="shared" si="3"/>
        <v>151794</v>
      </c>
      <c r="R50" s="768"/>
      <c r="T50" s="769"/>
    </row>
    <row r="51" spans="2:22" ht="69.95" customHeight="1" thickBot="1" x14ac:dyDescent="0.55000000000000004">
      <c r="B51" s="1346"/>
      <c r="C51" s="741" t="s">
        <v>17</v>
      </c>
      <c r="D51" s="742"/>
      <c r="E51" s="744">
        <f t="shared" si="3"/>
        <v>10123</v>
      </c>
      <c r="F51" s="744">
        <f t="shared" si="3"/>
        <v>9885</v>
      </c>
      <c r="G51" s="744">
        <f t="shared" si="3"/>
        <v>11860</v>
      </c>
      <c r="H51" s="744">
        <f t="shared" si="3"/>
        <v>11997</v>
      </c>
      <c r="I51" s="744">
        <f t="shared" si="3"/>
        <v>11914</v>
      </c>
      <c r="J51" s="744">
        <f t="shared" si="3"/>
        <v>11247</v>
      </c>
      <c r="K51" s="744">
        <f t="shared" si="3"/>
        <v>14543</v>
      </c>
      <c r="L51" s="744">
        <f t="shared" si="3"/>
        <v>13570</v>
      </c>
      <c r="M51" s="744">
        <f t="shared" si="3"/>
        <v>17105</v>
      </c>
      <c r="N51" s="744">
        <f t="shared" si="3"/>
        <v>14435</v>
      </c>
      <c r="O51" s="744">
        <f t="shared" si="3"/>
        <v>12934</v>
      </c>
      <c r="P51" s="744">
        <f t="shared" si="3"/>
        <v>11569</v>
      </c>
      <c r="Q51" s="744">
        <f t="shared" si="3"/>
        <v>151182</v>
      </c>
      <c r="R51" s="768"/>
      <c r="T51" s="770"/>
    </row>
    <row r="52" spans="2:22" ht="35.1" customHeight="1" thickBot="1" x14ac:dyDescent="0.4">
      <c r="C52" s="747"/>
      <c r="D52" s="771"/>
      <c r="E52" s="772"/>
      <c r="F52" s="772"/>
      <c r="G52" s="772"/>
      <c r="H52" s="772"/>
      <c r="I52" s="772"/>
      <c r="J52" s="772"/>
      <c r="K52" s="772"/>
      <c r="L52" s="772"/>
      <c r="M52" s="772"/>
      <c r="N52" s="772"/>
      <c r="O52" s="772"/>
      <c r="P52" s="772"/>
      <c r="Q52" s="772"/>
      <c r="R52" s="721"/>
    </row>
    <row r="53" spans="2:22" ht="40.5" customHeight="1" thickBot="1" x14ac:dyDescent="0.65">
      <c r="B53" s="1331" t="s">
        <v>28</v>
      </c>
      <c r="C53" s="1332"/>
      <c r="D53" s="1332"/>
      <c r="E53" s="1332"/>
      <c r="F53" s="1332"/>
      <c r="G53" s="1332"/>
      <c r="H53" s="1332"/>
      <c r="I53" s="1332"/>
      <c r="J53" s="1332"/>
      <c r="K53" s="1332"/>
      <c r="L53" s="1332"/>
      <c r="M53" s="1332"/>
      <c r="N53" s="1332"/>
      <c r="O53" s="1332"/>
      <c r="P53" s="1332"/>
      <c r="Q53" s="1332"/>
      <c r="R53" s="1333"/>
    </row>
    <row r="54" spans="2:22" ht="12" customHeight="1" thickBot="1" x14ac:dyDescent="0.4">
      <c r="B54" s="129"/>
      <c r="C54" s="773"/>
      <c r="D54" s="771"/>
      <c r="E54" s="774"/>
      <c r="F54" s="774"/>
      <c r="G54" s="774"/>
      <c r="H54" s="774"/>
      <c r="I54" s="774"/>
      <c r="J54" s="774"/>
      <c r="K54" s="774"/>
      <c r="L54" s="774"/>
      <c r="M54" s="774"/>
      <c r="N54" s="774"/>
      <c r="O54" s="774"/>
      <c r="P54" s="774"/>
      <c r="Q54" s="774"/>
      <c r="R54" s="721"/>
    </row>
    <row r="55" spans="2:22" ht="60" customHeight="1" thickBot="1" x14ac:dyDescent="0.4">
      <c r="B55" s="130"/>
      <c r="C55" s="775"/>
      <c r="D55" s="479"/>
      <c r="E55" s="713" t="s">
        <v>268</v>
      </c>
      <c r="F55" s="713" t="s">
        <v>269</v>
      </c>
      <c r="G55" s="713" t="s">
        <v>270</v>
      </c>
      <c r="H55" s="713" t="s">
        <v>271</v>
      </c>
      <c r="I55" s="713" t="s">
        <v>272</v>
      </c>
      <c r="J55" s="713" t="s">
        <v>273</v>
      </c>
      <c r="K55" s="713" t="s">
        <v>274</v>
      </c>
      <c r="L55" s="713" t="s">
        <v>275</v>
      </c>
      <c r="M55" s="713" t="s">
        <v>276</v>
      </c>
      <c r="N55" s="713" t="s">
        <v>277</v>
      </c>
      <c r="O55" s="713" t="s">
        <v>278</v>
      </c>
      <c r="P55" s="713" t="s">
        <v>279</v>
      </c>
      <c r="Q55" s="713" t="s">
        <v>54</v>
      </c>
      <c r="R55" s="721"/>
    </row>
    <row r="56" spans="2:22" ht="18.75" customHeight="1" thickBot="1" x14ac:dyDescent="0.55000000000000004">
      <c r="B56" s="133"/>
      <c r="D56" s="488"/>
      <c r="E56" s="776"/>
      <c r="F56" s="776"/>
      <c r="G56" s="776"/>
      <c r="H56" s="776"/>
      <c r="I56" s="776"/>
      <c r="J56" s="776"/>
      <c r="K56" s="776"/>
      <c r="L56" s="776"/>
      <c r="M56" s="776"/>
      <c r="N56" s="776"/>
      <c r="O56" s="776"/>
      <c r="P56" s="776"/>
      <c r="Q56" s="776"/>
      <c r="R56" s="721"/>
    </row>
    <row r="57" spans="2:22" ht="69.95" customHeight="1" x14ac:dyDescent="0.5">
      <c r="B57" s="1343" t="s">
        <v>281</v>
      </c>
      <c r="C57" s="717" t="s">
        <v>16</v>
      </c>
      <c r="D57" s="751"/>
      <c r="E57" s="719">
        <v>32</v>
      </c>
      <c r="F57" s="719">
        <v>46</v>
      </c>
      <c r="G57" s="719">
        <v>52</v>
      </c>
      <c r="H57" s="719">
        <v>70</v>
      </c>
      <c r="I57" s="719">
        <v>84</v>
      </c>
      <c r="J57" s="719">
        <v>72</v>
      </c>
      <c r="K57" s="719">
        <v>34</v>
      </c>
      <c r="L57" s="719">
        <v>54</v>
      </c>
      <c r="M57" s="719">
        <v>36</v>
      </c>
      <c r="N57" s="719">
        <v>49</v>
      </c>
      <c r="O57" s="719">
        <v>68</v>
      </c>
      <c r="P57" s="719">
        <v>36</v>
      </c>
      <c r="Q57" s="720">
        <f>SUM(E57:P57)</f>
        <v>633</v>
      </c>
      <c r="R57" s="721"/>
    </row>
    <row r="58" spans="2:22" ht="69.95" customHeight="1" thickBot="1" x14ac:dyDescent="0.55000000000000004">
      <c r="B58" s="1344"/>
      <c r="C58" s="722" t="s">
        <v>17</v>
      </c>
      <c r="D58" s="752"/>
      <c r="E58" s="724">
        <v>29</v>
      </c>
      <c r="F58" s="724">
        <v>34</v>
      </c>
      <c r="G58" s="724">
        <v>52</v>
      </c>
      <c r="H58" s="724">
        <v>66</v>
      </c>
      <c r="I58" s="724">
        <v>75</v>
      </c>
      <c r="J58" s="724">
        <v>87</v>
      </c>
      <c r="K58" s="724">
        <v>70</v>
      </c>
      <c r="L58" s="724">
        <v>60</v>
      </c>
      <c r="M58" s="724">
        <v>60</v>
      </c>
      <c r="N58" s="724">
        <v>46</v>
      </c>
      <c r="O58" s="724">
        <v>52</v>
      </c>
      <c r="P58" s="724">
        <v>37</v>
      </c>
      <c r="Q58" s="725">
        <f>SUM(E58:P58)</f>
        <v>668</v>
      </c>
      <c r="R58" s="721"/>
    </row>
    <row r="59" spans="2:22" ht="35.1" customHeight="1" thickBot="1" x14ac:dyDescent="0.55000000000000004">
      <c r="B59" s="753"/>
      <c r="C59" s="747"/>
      <c r="D59" s="728"/>
      <c r="E59" s="729"/>
      <c r="F59" s="729"/>
      <c r="G59" s="729"/>
      <c r="H59" s="729"/>
      <c r="I59" s="729"/>
      <c r="J59" s="729"/>
      <c r="K59" s="729"/>
      <c r="L59" s="729"/>
      <c r="M59" s="729"/>
      <c r="N59" s="729"/>
      <c r="O59" s="729"/>
      <c r="P59" s="729"/>
      <c r="Q59" s="730"/>
      <c r="R59" s="721"/>
    </row>
    <row r="60" spans="2:22" ht="69.95" customHeight="1" x14ac:dyDescent="0.5">
      <c r="B60" s="1343" t="s">
        <v>282</v>
      </c>
      <c r="C60" s="717" t="s">
        <v>16</v>
      </c>
      <c r="D60" s="751"/>
      <c r="E60" s="719">
        <v>79</v>
      </c>
      <c r="F60" s="719">
        <v>64</v>
      </c>
      <c r="G60" s="719">
        <v>102</v>
      </c>
      <c r="H60" s="719">
        <v>73</v>
      </c>
      <c r="I60" s="719">
        <v>63</v>
      </c>
      <c r="J60" s="719">
        <v>62</v>
      </c>
      <c r="K60" s="719">
        <v>75</v>
      </c>
      <c r="L60" s="719">
        <v>79</v>
      </c>
      <c r="M60" s="719">
        <v>113</v>
      </c>
      <c r="N60" s="719">
        <v>90</v>
      </c>
      <c r="O60" s="719">
        <v>81</v>
      </c>
      <c r="P60" s="719">
        <v>197</v>
      </c>
      <c r="Q60" s="720">
        <f>SUM(E60:P60)</f>
        <v>1078</v>
      </c>
      <c r="R60" s="721"/>
    </row>
    <row r="61" spans="2:22" ht="69.95" customHeight="1" thickBot="1" x14ac:dyDescent="0.55000000000000004">
      <c r="B61" s="1344"/>
      <c r="C61" s="722" t="s">
        <v>17</v>
      </c>
      <c r="D61" s="752"/>
      <c r="E61" s="724">
        <v>68</v>
      </c>
      <c r="F61" s="724">
        <v>61</v>
      </c>
      <c r="G61" s="724">
        <v>94</v>
      </c>
      <c r="H61" s="724">
        <v>72</v>
      </c>
      <c r="I61" s="724">
        <v>58</v>
      </c>
      <c r="J61" s="724">
        <v>72</v>
      </c>
      <c r="K61" s="724">
        <v>63</v>
      </c>
      <c r="L61" s="724">
        <v>59</v>
      </c>
      <c r="M61" s="724">
        <v>104</v>
      </c>
      <c r="N61" s="724">
        <v>71</v>
      </c>
      <c r="O61" s="724">
        <v>72</v>
      </c>
      <c r="P61" s="724">
        <v>103</v>
      </c>
      <c r="Q61" s="725">
        <f>SUM(E61:P61)</f>
        <v>897</v>
      </c>
      <c r="R61" s="721"/>
    </row>
    <row r="62" spans="2:22" ht="35.1" customHeight="1" thickBot="1" x14ac:dyDescent="0.55000000000000004">
      <c r="B62" s="753"/>
      <c r="C62" s="747"/>
      <c r="D62" s="487"/>
      <c r="E62" s="757"/>
      <c r="F62" s="757"/>
      <c r="G62" s="757"/>
      <c r="H62" s="757"/>
      <c r="I62" s="757"/>
      <c r="J62" s="757"/>
      <c r="K62" s="757"/>
      <c r="L62" s="757"/>
      <c r="M62" s="757"/>
      <c r="N62" s="757"/>
      <c r="O62" s="757"/>
      <c r="P62" s="757"/>
      <c r="Q62" s="758"/>
      <c r="R62" s="721"/>
      <c r="V62" s="777"/>
    </row>
    <row r="63" spans="2:22" ht="69.95" customHeight="1" x14ac:dyDescent="0.5">
      <c r="B63" s="1343" t="s">
        <v>283</v>
      </c>
      <c r="C63" s="717" t="s">
        <v>16</v>
      </c>
      <c r="D63" s="751"/>
      <c r="E63" s="719">
        <v>122</v>
      </c>
      <c r="F63" s="719">
        <v>150</v>
      </c>
      <c r="G63" s="719">
        <v>86</v>
      </c>
      <c r="H63" s="719">
        <v>140</v>
      </c>
      <c r="I63" s="719">
        <v>91</v>
      </c>
      <c r="J63" s="719">
        <v>43</v>
      </c>
      <c r="K63" s="719">
        <v>36</v>
      </c>
      <c r="L63" s="719">
        <v>150</v>
      </c>
      <c r="M63" s="719">
        <v>339</v>
      </c>
      <c r="N63" s="719">
        <v>118</v>
      </c>
      <c r="O63" s="719">
        <v>228</v>
      </c>
      <c r="P63" s="719">
        <v>324</v>
      </c>
      <c r="Q63" s="720">
        <f>SUM(E63:P63)</f>
        <v>1827</v>
      </c>
      <c r="R63" s="721"/>
      <c r="V63" s="777"/>
    </row>
    <row r="64" spans="2:22" ht="69.95" customHeight="1" thickBot="1" x14ac:dyDescent="0.55000000000000004">
      <c r="B64" s="1344"/>
      <c r="C64" s="722" t="s">
        <v>17</v>
      </c>
      <c r="D64" s="752"/>
      <c r="E64" s="724">
        <v>109</v>
      </c>
      <c r="F64" s="724">
        <v>113</v>
      </c>
      <c r="G64" s="724">
        <v>169</v>
      </c>
      <c r="H64" s="724">
        <v>177</v>
      </c>
      <c r="I64" s="724">
        <v>110</v>
      </c>
      <c r="J64" s="724">
        <v>111</v>
      </c>
      <c r="K64" s="724">
        <v>123</v>
      </c>
      <c r="L64" s="724">
        <v>97</v>
      </c>
      <c r="M64" s="724">
        <v>325</v>
      </c>
      <c r="N64" s="724">
        <v>161</v>
      </c>
      <c r="O64" s="724">
        <v>221</v>
      </c>
      <c r="P64" s="724">
        <v>191</v>
      </c>
      <c r="Q64" s="725">
        <f>SUM(E64:P64)</f>
        <v>1907</v>
      </c>
      <c r="R64" s="721"/>
      <c r="V64" s="777"/>
    </row>
    <row r="65" spans="2:22" ht="35.1" customHeight="1" thickBot="1" x14ac:dyDescent="0.55000000000000004">
      <c r="B65" s="726"/>
      <c r="C65" s="727"/>
      <c r="D65" s="735"/>
      <c r="E65" s="729"/>
      <c r="F65" s="729"/>
      <c r="G65" s="778"/>
      <c r="H65" s="778"/>
      <c r="I65" s="778"/>
      <c r="J65" s="778"/>
      <c r="K65" s="778"/>
      <c r="L65" s="1349" t="s">
        <v>284</v>
      </c>
      <c r="M65" s="1349"/>
      <c r="N65" s="1349"/>
      <c r="O65" s="1349"/>
      <c r="P65" s="1349"/>
      <c r="Q65" s="1349"/>
      <c r="R65" s="721"/>
      <c r="V65" s="777"/>
    </row>
    <row r="66" spans="2:22" ht="69.95" customHeight="1" x14ac:dyDescent="0.5">
      <c r="B66" s="1343" t="s">
        <v>227</v>
      </c>
      <c r="C66" s="717" t="s">
        <v>16</v>
      </c>
      <c r="D66" s="751"/>
      <c r="E66" s="719">
        <v>12</v>
      </c>
      <c r="F66" s="719">
        <v>24</v>
      </c>
      <c r="G66" s="719">
        <v>0</v>
      </c>
      <c r="H66" s="719">
        <v>0</v>
      </c>
      <c r="I66" s="719">
        <v>35</v>
      </c>
      <c r="J66" s="719">
        <v>54</v>
      </c>
      <c r="K66" s="719">
        <v>36</v>
      </c>
      <c r="L66" s="719">
        <v>0</v>
      </c>
      <c r="M66" s="719">
        <v>0</v>
      </c>
      <c r="N66" s="719">
        <v>36</v>
      </c>
      <c r="O66" s="719">
        <v>36</v>
      </c>
      <c r="P66" s="719">
        <v>36</v>
      </c>
      <c r="Q66" s="720">
        <f>SUM(E66:P66)</f>
        <v>269</v>
      </c>
      <c r="R66" s="721"/>
      <c r="V66" s="777"/>
    </row>
    <row r="67" spans="2:22" ht="69.95" customHeight="1" thickBot="1" x14ac:dyDescent="0.55000000000000004">
      <c r="B67" s="1344"/>
      <c r="C67" s="722" t="s">
        <v>17</v>
      </c>
      <c r="D67" s="752"/>
      <c r="E67" s="724">
        <v>12</v>
      </c>
      <c r="F67" s="724">
        <v>15</v>
      </c>
      <c r="G67" s="724">
        <v>27</v>
      </c>
      <c r="H67" s="724">
        <v>6</v>
      </c>
      <c r="I67" s="724">
        <v>12</v>
      </c>
      <c r="J67" s="724">
        <v>21</v>
      </c>
      <c r="K67" s="724">
        <v>34</v>
      </c>
      <c r="L67" s="724">
        <v>36</v>
      </c>
      <c r="M67" s="724">
        <v>19</v>
      </c>
      <c r="N67" s="724">
        <v>4</v>
      </c>
      <c r="O67" s="724">
        <v>16</v>
      </c>
      <c r="P67" s="724">
        <v>21</v>
      </c>
      <c r="Q67" s="725">
        <f>SUM(E67:P67)</f>
        <v>223</v>
      </c>
      <c r="R67" s="721"/>
      <c r="V67" s="777"/>
    </row>
    <row r="68" spans="2:22" ht="35.1" customHeight="1" thickBot="1" x14ac:dyDescent="0.55000000000000004">
      <c r="B68" s="310"/>
      <c r="C68" s="747"/>
      <c r="D68" s="728"/>
      <c r="E68" s="729"/>
      <c r="F68" s="729"/>
      <c r="G68" s="729"/>
      <c r="H68" s="729"/>
      <c r="I68" s="729"/>
      <c r="J68" s="729"/>
      <c r="K68" s="729"/>
      <c r="L68" s="729"/>
      <c r="M68" s="729"/>
      <c r="N68" s="729"/>
      <c r="O68" s="729"/>
      <c r="P68" s="729"/>
      <c r="Q68" s="730"/>
      <c r="R68" s="721"/>
      <c r="V68" s="777"/>
    </row>
    <row r="69" spans="2:22" ht="69.95" customHeight="1" x14ac:dyDescent="0.5">
      <c r="B69" s="1347" t="s">
        <v>6</v>
      </c>
      <c r="C69" s="737" t="s">
        <v>16</v>
      </c>
      <c r="D69" s="738"/>
      <c r="E69" s="740">
        <f t="shared" ref="E69:Q70" si="4">E57+E60+E63+E66</f>
        <v>245</v>
      </c>
      <c r="F69" s="740">
        <f t="shared" si="4"/>
        <v>284</v>
      </c>
      <c r="G69" s="740">
        <f t="shared" si="4"/>
        <v>240</v>
      </c>
      <c r="H69" s="740">
        <f t="shared" si="4"/>
        <v>283</v>
      </c>
      <c r="I69" s="740">
        <f t="shared" si="4"/>
        <v>273</v>
      </c>
      <c r="J69" s="740">
        <f t="shared" si="4"/>
        <v>231</v>
      </c>
      <c r="K69" s="740">
        <f t="shared" si="4"/>
        <v>181</v>
      </c>
      <c r="L69" s="740">
        <f t="shared" si="4"/>
        <v>283</v>
      </c>
      <c r="M69" s="740">
        <f t="shared" si="4"/>
        <v>488</v>
      </c>
      <c r="N69" s="740">
        <f t="shared" si="4"/>
        <v>293</v>
      </c>
      <c r="O69" s="740">
        <f t="shared" si="4"/>
        <v>413</v>
      </c>
      <c r="P69" s="740">
        <f t="shared" si="4"/>
        <v>593</v>
      </c>
      <c r="Q69" s="740">
        <f t="shared" si="4"/>
        <v>3807</v>
      </c>
      <c r="R69" s="768"/>
      <c r="V69" s="777"/>
    </row>
    <row r="70" spans="2:22" ht="69.95" customHeight="1" thickBot="1" x14ac:dyDescent="0.55000000000000004">
      <c r="B70" s="1348"/>
      <c r="C70" s="741" t="s">
        <v>17</v>
      </c>
      <c r="D70" s="742"/>
      <c r="E70" s="744">
        <f t="shared" si="4"/>
        <v>218</v>
      </c>
      <c r="F70" s="744">
        <f t="shared" si="4"/>
        <v>223</v>
      </c>
      <c r="G70" s="744">
        <f t="shared" si="4"/>
        <v>342</v>
      </c>
      <c r="H70" s="744">
        <f t="shared" si="4"/>
        <v>321</v>
      </c>
      <c r="I70" s="744">
        <f t="shared" si="4"/>
        <v>255</v>
      </c>
      <c r="J70" s="744">
        <f t="shared" si="4"/>
        <v>291</v>
      </c>
      <c r="K70" s="744">
        <f t="shared" si="4"/>
        <v>290</v>
      </c>
      <c r="L70" s="744">
        <f t="shared" si="4"/>
        <v>252</v>
      </c>
      <c r="M70" s="744">
        <f t="shared" si="4"/>
        <v>508</v>
      </c>
      <c r="N70" s="744">
        <f t="shared" si="4"/>
        <v>282</v>
      </c>
      <c r="O70" s="744">
        <f t="shared" si="4"/>
        <v>361</v>
      </c>
      <c r="P70" s="744">
        <f t="shared" si="4"/>
        <v>352</v>
      </c>
      <c r="Q70" s="744">
        <f t="shared" si="4"/>
        <v>3695</v>
      </c>
      <c r="R70" s="768"/>
    </row>
    <row r="71" spans="2:22" ht="35.1" customHeight="1" thickBot="1" x14ac:dyDescent="0.4">
      <c r="C71" s="747"/>
      <c r="D71" s="771"/>
      <c r="E71" s="774"/>
      <c r="F71" s="774"/>
      <c r="G71" s="774"/>
      <c r="H71" s="774"/>
      <c r="I71" s="774"/>
      <c r="J71" s="774"/>
      <c r="K71" s="774"/>
      <c r="L71" s="774"/>
      <c r="M71" s="774"/>
      <c r="N71" s="774"/>
      <c r="O71" s="774"/>
      <c r="P71" s="774"/>
      <c r="Q71" s="774"/>
      <c r="R71" s="721"/>
    </row>
    <row r="72" spans="2:22" ht="42" customHeight="1" thickBot="1" x14ac:dyDescent="0.25">
      <c r="B72" s="1336" t="s">
        <v>29</v>
      </c>
      <c r="C72" s="1337"/>
      <c r="D72" s="1337"/>
      <c r="E72" s="1337"/>
      <c r="F72" s="1337"/>
      <c r="G72" s="1337"/>
      <c r="H72" s="1337"/>
      <c r="I72" s="1337"/>
      <c r="J72" s="1337"/>
      <c r="K72" s="1337"/>
      <c r="L72" s="1337"/>
      <c r="M72" s="1337"/>
      <c r="N72" s="1337"/>
      <c r="O72" s="1337"/>
      <c r="P72" s="1337"/>
      <c r="Q72" s="1337"/>
      <c r="R72" s="1338"/>
    </row>
    <row r="73" spans="2:22" ht="35.1" customHeight="1" thickBot="1" x14ac:dyDescent="0.4">
      <c r="B73" s="150"/>
      <c r="D73" s="771"/>
      <c r="E73" s="774"/>
      <c r="F73" s="774"/>
      <c r="G73" s="774"/>
      <c r="H73" s="774"/>
      <c r="I73" s="774"/>
      <c r="J73" s="774"/>
      <c r="K73" s="774"/>
      <c r="L73" s="774"/>
      <c r="M73" s="774"/>
      <c r="N73" s="774"/>
      <c r="O73" s="774"/>
      <c r="P73" s="774"/>
      <c r="Q73" s="774"/>
      <c r="R73" s="721"/>
    </row>
    <row r="74" spans="2:22" ht="69.95" customHeight="1" x14ac:dyDescent="0.5">
      <c r="B74" s="1343" t="s">
        <v>281</v>
      </c>
      <c r="C74" s="717" t="s">
        <v>16</v>
      </c>
      <c r="D74" s="751"/>
      <c r="E74" s="719">
        <v>34</v>
      </c>
      <c r="F74" s="719">
        <v>14</v>
      </c>
      <c r="G74" s="719">
        <v>6</v>
      </c>
      <c r="H74" s="719">
        <v>0</v>
      </c>
      <c r="I74" s="719">
        <v>22</v>
      </c>
      <c r="J74" s="719">
        <v>12</v>
      </c>
      <c r="K74" s="719">
        <v>12</v>
      </c>
      <c r="L74" s="719">
        <v>18</v>
      </c>
      <c r="M74" s="719">
        <v>22</v>
      </c>
      <c r="N74" s="719">
        <v>6</v>
      </c>
      <c r="O74" s="719">
        <v>6</v>
      </c>
      <c r="P74" s="719">
        <v>16</v>
      </c>
      <c r="Q74" s="720">
        <f>SUM(E74:P74)</f>
        <v>168</v>
      </c>
      <c r="R74" s="721"/>
    </row>
    <row r="75" spans="2:22" ht="69.95" customHeight="1" thickBot="1" x14ac:dyDescent="0.55000000000000004">
      <c r="B75" s="1344"/>
      <c r="C75" s="722" t="s">
        <v>17</v>
      </c>
      <c r="D75" s="752"/>
      <c r="E75" s="724">
        <v>16</v>
      </c>
      <c r="F75" s="724">
        <v>26</v>
      </c>
      <c r="G75" s="724">
        <v>16</v>
      </c>
      <c r="H75" s="724">
        <v>14</v>
      </c>
      <c r="I75" s="724">
        <v>15</v>
      </c>
      <c r="J75" s="724">
        <v>13</v>
      </c>
      <c r="K75" s="724">
        <v>13</v>
      </c>
      <c r="L75" s="724">
        <v>24</v>
      </c>
      <c r="M75" s="724">
        <v>20</v>
      </c>
      <c r="N75" s="724">
        <v>9</v>
      </c>
      <c r="O75" s="724">
        <v>6</v>
      </c>
      <c r="P75" s="724">
        <v>12</v>
      </c>
      <c r="Q75" s="725">
        <f>SUM(E75:P75)</f>
        <v>184</v>
      </c>
      <c r="R75" s="721"/>
    </row>
    <row r="76" spans="2:22" ht="35.1" customHeight="1" thickBot="1" x14ac:dyDescent="0.55000000000000004">
      <c r="B76" s="753"/>
      <c r="C76" s="747"/>
      <c r="D76" s="728"/>
      <c r="E76" s="729"/>
      <c r="F76" s="729"/>
      <c r="G76" s="729"/>
      <c r="H76" s="729"/>
      <c r="I76" s="729"/>
      <c r="J76" s="729"/>
      <c r="K76" s="729"/>
      <c r="L76" s="729"/>
      <c r="M76" s="729"/>
      <c r="N76" s="729"/>
      <c r="O76" s="729"/>
      <c r="P76" s="729"/>
      <c r="Q76" s="730"/>
      <c r="R76" s="721"/>
    </row>
    <row r="77" spans="2:22" ht="69.95" customHeight="1" x14ac:dyDescent="0.5">
      <c r="B77" s="1343" t="s">
        <v>282</v>
      </c>
      <c r="C77" s="717" t="s">
        <v>16</v>
      </c>
      <c r="D77" s="751"/>
      <c r="E77" s="719">
        <v>9</v>
      </c>
      <c r="F77" s="719">
        <v>15</v>
      </c>
      <c r="G77" s="719">
        <v>35</v>
      </c>
      <c r="H77" s="719">
        <v>29</v>
      </c>
      <c r="I77" s="719">
        <v>27</v>
      </c>
      <c r="J77" s="719">
        <v>13</v>
      </c>
      <c r="K77" s="719">
        <v>39</v>
      </c>
      <c r="L77" s="719">
        <v>35</v>
      </c>
      <c r="M77" s="719">
        <v>38</v>
      </c>
      <c r="N77" s="719">
        <v>31</v>
      </c>
      <c r="O77" s="719">
        <v>22</v>
      </c>
      <c r="P77" s="719">
        <v>26</v>
      </c>
      <c r="Q77" s="720">
        <f>SUM(E77:P77)</f>
        <v>319</v>
      </c>
      <c r="R77" s="721"/>
    </row>
    <row r="78" spans="2:22" ht="69.95" customHeight="1" thickBot="1" x14ac:dyDescent="0.55000000000000004">
      <c r="B78" s="1344"/>
      <c r="C78" s="722" t="s">
        <v>17</v>
      </c>
      <c r="D78" s="752"/>
      <c r="E78" s="724">
        <v>15</v>
      </c>
      <c r="F78" s="724">
        <v>28</v>
      </c>
      <c r="G78" s="724">
        <v>26</v>
      </c>
      <c r="H78" s="724">
        <v>18</v>
      </c>
      <c r="I78" s="724">
        <v>17</v>
      </c>
      <c r="J78" s="724">
        <v>10</v>
      </c>
      <c r="K78" s="724">
        <v>58</v>
      </c>
      <c r="L78" s="724">
        <v>46</v>
      </c>
      <c r="M78" s="724">
        <v>47</v>
      </c>
      <c r="N78" s="724">
        <v>39</v>
      </c>
      <c r="O78" s="724">
        <v>24</v>
      </c>
      <c r="P78" s="724">
        <v>27</v>
      </c>
      <c r="Q78" s="725">
        <f>SUM(E78:P78)</f>
        <v>355</v>
      </c>
      <c r="R78" s="721"/>
    </row>
    <row r="79" spans="2:22" ht="35.1" customHeight="1" thickBot="1" x14ac:dyDescent="0.55000000000000004">
      <c r="B79" s="753"/>
      <c r="C79" s="747"/>
      <c r="D79" s="484"/>
      <c r="E79" s="749"/>
      <c r="F79" s="749"/>
      <c r="G79" s="749"/>
      <c r="H79" s="749"/>
      <c r="I79" s="749"/>
      <c r="J79" s="749"/>
      <c r="K79" s="749"/>
      <c r="L79" s="749"/>
      <c r="M79" s="749"/>
      <c r="N79" s="749"/>
      <c r="O79" s="749"/>
      <c r="P79" s="749"/>
      <c r="Q79" s="750"/>
      <c r="R79" s="721"/>
    </row>
    <row r="80" spans="2:22" ht="69.95" customHeight="1" x14ac:dyDescent="0.5">
      <c r="B80" s="1343" t="s">
        <v>283</v>
      </c>
      <c r="C80" s="717" t="s">
        <v>16</v>
      </c>
      <c r="D80" s="751"/>
      <c r="E80" s="719">
        <v>6</v>
      </c>
      <c r="F80" s="719">
        <v>0</v>
      </c>
      <c r="G80" s="719">
        <v>6</v>
      </c>
      <c r="H80" s="719">
        <v>6</v>
      </c>
      <c r="I80" s="719">
        <v>24</v>
      </c>
      <c r="J80" s="719">
        <v>23</v>
      </c>
      <c r="K80" s="719">
        <v>0</v>
      </c>
      <c r="L80" s="719">
        <v>0</v>
      </c>
      <c r="M80" s="719">
        <v>0</v>
      </c>
      <c r="N80" s="719">
        <v>0</v>
      </c>
      <c r="O80" s="719">
        <v>0</v>
      </c>
      <c r="P80" s="719">
        <v>18</v>
      </c>
      <c r="Q80" s="720">
        <f>SUM(E80:P80)</f>
        <v>83</v>
      </c>
      <c r="R80" s="721"/>
    </row>
    <row r="81" spans="2:18" ht="69.95" customHeight="1" thickBot="1" x14ac:dyDescent="0.55000000000000004">
      <c r="B81" s="1344"/>
      <c r="C81" s="722" t="s">
        <v>17</v>
      </c>
      <c r="D81" s="752"/>
      <c r="E81" s="724">
        <v>6</v>
      </c>
      <c r="F81" s="724">
        <v>7</v>
      </c>
      <c r="G81" s="724">
        <v>1</v>
      </c>
      <c r="H81" s="724">
        <v>13</v>
      </c>
      <c r="I81" s="724">
        <v>28</v>
      </c>
      <c r="J81" s="724">
        <v>28</v>
      </c>
      <c r="K81" s="724">
        <v>2</v>
      </c>
      <c r="L81" s="724">
        <v>7</v>
      </c>
      <c r="M81" s="724">
        <v>0</v>
      </c>
      <c r="N81" s="724">
        <v>3</v>
      </c>
      <c r="O81" s="724">
        <v>4</v>
      </c>
      <c r="P81" s="724">
        <v>14</v>
      </c>
      <c r="Q81" s="725">
        <f>SUM(E81:P81)</f>
        <v>113</v>
      </c>
      <c r="R81" s="721"/>
    </row>
    <row r="82" spans="2:18" ht="35.1" customHeight="1" thickBot="1" x14ac:dyDescent="0.55000000000000004">
      <c r="B82" s="310"/>
      <c r="C82" s="747"/>
      <c r="D82" s="487"/>
      <c r="E82" s="757"/>
      <c r="F82" s="757"/>
      <c r="G82" s="757"/>
      <c r="H82" s="757"/>
      <c r="I82" s="757"/>
      <c r="J82" s="757"/>
      <c r="K82" s="757"/>
      <c r="L82" s="757"/>
      <c r="M82" s="757"/>
      <c r="N82" s="757"/>
      <c r="O82" s="757"/>
      <c r="P82" s="757"/>
      <c r="Q82" s="758"/>
      <c r="R82" s="721"/>
    </row>
    <row r="83" spans="2:18" ht="69.95" customHeight="1" x14ac:dyDescent="0.5">
      <c r="B83" s="1347" t="s">
        <v>30</v>
      </c>
      <c r="C83" s="737" t="s">
        <v>16</v>
      </c>
      <c r="D83" s="738"/>
      <c r="E83" s="739">
        <f t="shared" ref="E83:Q84" si="5">E74+E77+E80</f>
        <v>49</v>
      </c>
      <c r="F83" s="739">
        <f t="shared" si="5"/>
        <v>29</v>
      </c>
      <c r="G83" s="739">
        <f t="shared" si="5"/>
        <v>47</v>
      </c>
      <c r="H83" s="739">
        <f t="shared" si="5"/>
        <v>35</v>
      </c>
      <c r="I83" s="739">
        <f t="shared" si="5"/>
        <v>73</v>
      </c>
      <c r="J83" s="739">
        <f t="shared" si="5"/>
        <v>48</v>
      </c>
      <c r="K83" s="739">
        <f t="shared" si="5"/>
        <v>51</v>
      </c>
      <c r="L83" s="739">
        <f>L74+L77+L80</f>
        <v>53</v>
      </c>
      <c r="M83" s="739">
        <f>M74+M77+M80</f>
        <v>60</v>
      </c>
      <c r="N83" s="739">
        <f>N74+N77+N80</f>
        <v>37</v>
      </c>
      <c r="O83" s="739">
        <f>O74+O77+O80</f>
        <v>28</v>
      </c>
      <c r="P83" s="739">
        <f>P74+P77+P80</f>
        <v>60</v>
      </c>
      <c r="Q83" s="740">
        <f t="shared" si="5"/>
        <v>570</v>
      </c>
      <c r="R83" s="768"/>
    </row>
    <row r="84" spans="2:18" ht="69.95" customHeight="1" thickBot="1" x14ac:dyDescent="0.55000000000000004">
      <c r="B84" s="1348"/>
      <c r="C84" s="741" t="s">
        <v>17</v>
      </c>
      <c r="D84" s="742"/>
      <c r="E84" s="743">
        <f t="shared" si="5"/>
        <v>37</v>
      </c>
      <c r="F84" s="743">
        <f t="shared" si="5"/>
        <v>61</v>
      </c>
      <c r="G84" s="743">
        <f t="shared" si="5"/>
        <v>43</v>
      </c>
      <c r="H84" s="743">
        <f t="shared" si="5"/>
        <v>45</v>
      </c>
      <c r="I84" s="743">
        <f t="shared" si="5"/>
        <v>60</v>
      </c>
      <c r="J84" s="743">
        <f t="shared" si="5"/>
        <v>51</v>
      </c>
      <c r="K84" s="743">
        <f t="shared" si="5"/>
        <v>73</v>
      </c>
      <c r="L84" s="743">
        <f t="shared" si="5"/>
        <v>77</v>
      </c>
      <c r="M84" s="743">
        <f t="shared" si="5"/>
        <v>67</v>
      </c>
      <c r="N84" s="743">
        <f t="shared" si="5"/>
        <v>51</v>
      </c>
      <c r="O84" s="743">
        <f t="shared" si="5"/>
        <v>34</v>
      </c>
      <c r="P84" s="743">
        <f t="shared" si="5"/>
        <v>53</v>
      </c>
      <c r="Q84" s="744">
        <f t="shared" si="5"/>
        <v>652</v>
      </c>
      <c r="R84" s="768"/>
    </row>
    <row r="85" spans="2:18" ht="35.1" customHeight="1" thickBot="1" x14ac:dyDescent="0.55000000000000004">
      <c r="B85" s="779"/>
      <c r="C85" s="747"/>
      <c r="D85" s="767"/>
      <c r="E85" s="780"/>
      <c r="F85" s="780"/>
      <c r="G85" s="780"/>
      <c r="H85" s="780"/>
      <c r="I85" s="780"/>
      <c r="J85" s="780"/>
      <c r="K85" s="780"/>
      <c r="L85" s="780"/>
      <c r="M85" s="780"/>
      <c r="N85" s="780"/>
      <c r="O85" s="780"/>
      <c r="P85" s="780"/>
      <c r="Q85" s="765"/>
      <c r="R85" s="721"/>
    </row>
    <row r="86" spans="2:18" ht="69.95" customHeight="1" x14ac:dyDescent="0.5">
      <c r="B86" s="1347" t="s">
        <v>31</v>
      </c>
      <c r="C86" s="737" t="s">
        <v>16</v>
      </c>
      <c r="D86" s="738"/>
      <c r="E86" s="740">
        <f t="shared" ref="E86:Q87" si="6">E69+E83</f>
        <v>294</v>
      </c>
      <c r="F86" s="740">
        <f t="shared" si="6"/>
        <v>313</v>
      </c>
      <c r="G86" s="740">
        <f t="shared" si="6"/>
        <v>287</v>
      </c>
      <c r="H86" s="740">
        <f t="shared" si="6"/>
        <v>318</v>
      </c>
      <c r="I86" s="740">
        <f t="shared" si="6"/>
        <v>346</v>
      </c>
      <c r="J86" s="740">
        <f t="shared" si="6"/>
        <v>279</v>
      </c>
      <c r="K86" s="740">
        <f t="shared" si="6"/>
        <v>232</v>
      </c>
      <c r="L86" s="740">
        <f>L69+L83</f>
        <v>336</v>
      </c>
      <c r="M86" s="740">
        <f>M69+M83</f>
        <v>548</v>
      </c>
      <c r="N86" s="740">
        <f>N69+N83</f>
        <v>330</v>
      </c>
      <c r="O86" s="740">
        <f>O69+O83</f>
        <v>441</v>
      </c>
      <c r="P86" s="740">
        <f>P69+P83</f>
        <v>653</v>
      </c>
      <c r="Q86" s="740">
        <f t="shared" si="6"/>
        <v>4377</v>
      </c>
      <c r="R86" s="721"/>
    </row>
    <row r="87" spans="2:18" ht="69.95" customHeight="1" thickBot="1" x14ac:dyDescent="0.55000000000000004">
      <c r="B87" s="1348"/>
      <c r="C87" s="741" t="s">
        <v>17</v>
      </c>
      <c r="D87" s="742"/>
      <c r="E87" s="744">
        <f t="shared" si="6"/>
        <v>255</v>
      </c>
      <c r="F87" s="744">
        <f t="shared" si="6"/>
        <v>284</v>
      </c>
      <c r="G87" s="744">
        <f t="shared" si="6"/>
        <v>385</v>
      </c>
      <c r="H87" s="744">
        <f t="shared" si="6"/>
        <v>366</v>
      </c>
      <c r="I87" s="744">
        <f t="shared" si="6"/>
        <v>315</v>
      </c>
      <c r="J87" s="744">
        <f t="shared" si="6"/>
        <v>342</v>
      </c>
      <c r="K87" s="744">
        <f t="shared" si="6"/>
        <v>363</v>
      </c>
      <c r="L87" s="744">
        <f t="shared" si="6"/>
        <v>329</v>
      </c>
      <c r="M87" s="744">
        <f t="shared" si="6"/>
        <v>575</v>
      </c>
      <c r="N87" s="744">
        <f t="shared" si="6"/>
        <v>333</v>
      </c>
      <c r="O87" s="744">
        <f t="shared" si="6"/>
        <v>395</v>
      </c>
      <c r="P87" s="744">
        <f t="shared" si="6"/>
        <v>405</v>
      </c>
      <c r="Q87" s="744">
        <f t="shared" si="6"/>
        <v>4347</v>
      </c>
      <c r="R87" s="721"/>
    </row>
    <row r="88" spans="2:18" ht="24" thickBot="1" x14ac:dyDescent="0.4">
      <c r="D88" s="771"/>
      <c r="E88" s="774"/>
      <c r="F88" s="774"/>
      <c r="G88" s="774"/>
      <c r="H88" s="774"/>
      <c r="I88" s="774"/>
      <c r="J88" s="774"/>
      <c r="K88" s="774"/>
      <c r="L88" s="774"/>
      <c r="M88" s="774"/>
      <c r="N88" s="774"/>
      <c r="O88" s="774"/>
      <c r="P88" s="774"/>
      <c r="Q88" s="774"/>
      <c r="R88" s="721"/>
    </row>
    <row r="89" spans="2:18" ht="42" customHeight="1" thickBot="1" x14ac:dyDescent="0.65">
      <c r="B89" s="1331" t="s">
        <v>264</v>
      </c>
      <c r="C89" s="1332"/>
      <c r="D89" s="1332"/>
      <c r="E89" s="1332"/>
      <c r="F89" s="1332"/>
      <c r="G89" s="1332"/>
      <c r="H89" s="1332"/>
      <c r="I89" s="1332"/>
      <c r="J89" s="1332"/>
      <c r="K89" s="1332"/>
      <c r="L89" s="1332"/>
      <c r="M89" s="1332"/>
      <c r="N89" s="1332"/>
      <c r="O89" s="1332"/>
      <c r="P89" s="1332"/>
      <c r="Q89" s="1332"/>
      <c r="R89" s="1333"/>
    </row>
    <row r="90" spans="2:18" ht="12.75" customHeight="1" thickBot="1" x14ac:dyDescent="0.4">
      <c r="B90" s="68"/>
      <c r="C90" s="747"/>
      <c r="D90" s="771"/>
      <c r="E90" s="774"/>
      <c r="F90" s="774"/>
      <c r="G90" s="774"/>
      <c r="H90" s="774"/>
      <c r="I90" s="774"/>
      <c r="J90" s="774"/>
      <c r="K90" s="774"/>
      <c r="L90" s="774"/>
      <c r="M90" s="774"/>
      <c r="N90" s="774"/>
      <c r="O90" s="774"/>
      <c r="P90" s="774"/>
      <c r="Q90" s="774"/>
      <c r="R90" s="721"/>
    </row>
    <row r="91" spans="2:18" ht="60" customHeight="1" thickBot="1" x14ac:dyDescent="0.45">
      <c r="B91" s="781"/>
      <c r="C91" s="782"/>
      <c r="D91" s="479"/>
      <c r="E91" s="713" t="s">
        <v>268</v>
      </c>
      <c r="F91" s="713" t="s">
        <v>269</v>
      </c>
      <c r="G91" s="713" t="s">
        <v>270</v>
      </c>
      <c r="H91" s="713" t="s">
        <v>271</v>
      </c>
      <c r="I91" s="713" t="s">
        <v>272</v>
      </c>
      <c r="J91" s="713" t="s">
        <v>273</v>
      </c>
      <c r="K91" s="713" t="s">
        <v>274</v>
      </c>
      <c r="L91" s="713" t="s">
        <v>275</v>
      </c>
      <c r="M91" s="713" t="s">
        <v>276</v>
      </c>
      <c r="N91" s="713" t="s">
        <v>277</v>
      </c>
      <c r="O91" s="713" t="s">
        <v>278</v>
      </c>
      <c r="P91" s="713" t="s">
        <v>279</v>
      </c>
      <c r="Q91" s="714" t="s">
        <v>54</v>
      </c>
      <c r="R91" s="721"/>
    </row>
    <row r="92" spans="2:18" ht="30.75" customHeight="1" thickBot="1" x14ac:dyDescent="0.55000000000000004">
      <c r="B92" s="783" t="s">
        <v>33</v>
      </c>
      <c r="D92" s="485"/>
      <c r="E92" s="749"/>
      <c r="F92" s="749"/>
      <c r="G92" s="749"/>
      <c r="H92" s="749"/>
      <c r="I92" s="749"/>
      <c r="J92" s="749"/>
      <c r="K92" s="749"/>
      <c r="L92" s="749"/>
      <c r="M92" s="749"/>
      <c r="N92" s="749"/>
      <c r="O92" s="749"/>
      <c r="P92" s="749"/>
      <c r="Q92" s="750"/>
      <c r="R92" s="721"/>
    </row>
    <row r="93" spans="2:18" ht="60" customHeight="1" x14ac:dyDescent="0.5">
      <c r="B93" s="1341" t="s">
        <v>208</v>
      </c>
      <c r="C93" s="717" t="s">
        <v>16</v>
      </c>
      <c r="D93" s="751"/>
      <c r="E93" s="719">
        <v>145</v>
      </c>
      <c r="F93" s="719">
        <v>129</v>
      </c>
      <c r="G93" s="719">
        <v>134</v>
      </c>
      <c r="H93" s="719">
        <v>216</v>
      </c>
      <c r="I93" s="719">
        <v>348</v>
      </c>
      <c r="J93" s="719">
        <v>270</v>
      </c>
      <c r="K93" s="719">
        <v>430</v>
      </c>
      <c r="L93" s="719">
        <v>267</v>
      </c>
      <c r="M93" s="719">
        <v>454</v>
      </c>
      <c r="N93" s="719">
        <v>474</v>
      </c>
      <c r="O93" s="719">
        <v>272</v>
      </c>
      <c r="P93" s="719">
        <v>407</v>
      </c>
      <c r="Q93" s="720">
        <f>SUM(E93:P93)</f>
        <v>3546</v>
      </c>
      <c r="R93" s="721"/>
    </row>
    <row r="94" spans="2:18" ht="60" customHeight="1" thickBot="1" x14ac:dyDescent="0.55000000000000004">
      <c r="B94" s="1342"/>
      <c r="C94" s="722" t="s">
        <v>17</v>
      </c>
      <c r="D94" s="752"/>
      <c r="E94" s="724">
        <v>146</v>
      </c>
      <c r="F94" s="724">
        <v>121</v>
      </c>
      <c r="G94" s="724">
        <v>123</v>
      </c>
      <c r="H94" s="724">
        <v>239</v>
      </c>
      <c r="I94" s="724">
        <v>349</v>
      </c>
      <c r="J94" s="724">
        <v>269</v>
      </c>
      <c r="K94" s="724">
        <v>419</v>
      </c>
      <c r="L94" s="724">
        <v>275</v>
      </c>
      <c r="M94" s="724">
        <v>508</v>
      </c>
      <c r="N94" s="724">
        <v>364</v>
      </c>
      <c r="O94" s="724">
        <v>318</v>
      </c>
      <c r="P94" s="724">
        <v>412</v>
      </c>
      <c r="Q94" s="725">
        <f>SUM(E94:P94)</f>
        <v>3543</v>
      </c>
      <c r="R94" s="721"/>
    </row>
    <row r="95" spans="2:18" ht="17.100000000000001" customHeight="1" thickBot="1" x14ac:dyDescent="0.55000000000000004">
      <c r="B95" s="784"/>
      <c r="C95" s="747"/>
      <c r="D95" s="484"/>
      <c r="E95" s="749"/>
      <c r="F95" s="749"/>
      <c r="G95" s="749"/>
      <c r="H95" s="749"/>
      <c r="I95" s="749"/>
      <c r="J95" s="749"/>
      <c r="K95" s="749"/>
      <c r="L95" s="749"/>
      <c r="M95" s="749"/>
      <c r="N95" s="749"/>
      <c r="O95" s="749"/>
      <c r="P95" s="749"/>
      <c r="Q95" s="750"/>
      <c r="R95" s="721"/>
    </row>
    <row r="96" spans="2:18" ht="60" customHeight="1" x14ac:dyDescent="0.5">
      <c r="B96" s="1341" t="s">
        <v>209</v>
      </c>
      <c r="C96" s="717" t="s">
        <v>16</v>
      </c>
      <c r="D96" s="751"/>
      <c r="E96" s="719">
        <v>0</v>
      </c>
      <c r="F96" s="719">
        <v>0</v>
      </c>
      <c r="G96" s="719">
        <v>0</v>
      </c>
      <c r="H96" s="719">
        <v>0</v>
      </c>
      <c r="I96" s="719">
        <v>0</v>
      </c>
      <c r="J96" s="719">
        <v>0</v>
      </c>
      <c r="K96" s="719">
        <v>0</v>
      </c>
      <c r="L96" s="719">
        <v>0</v>
      </c>
      <c r="M96" s="719">
        <v>0</v>
      </c>
      <c r="N96" s="719">
        <v>0</v>
      </c>
      <c r="O96" s="719">
        <v>0</v>
      </c>
      <c r="P96" s="719">
        <v>0</v>
      </c>
      <c r="Q96" s="720">
        <f>SUM(E96:P96)</f>
        <v>0</v>
      </c>
      <c r="R96" s="721"/>
    </row>
    <row r="97" spans="2:18" ht="60" customHeight="1" thickBot="1" x14ac:dyDescent="0.55000000000000004">
      <c r="B97" s="1342"/>
      <c r="C97" s="722" t="s">
        <v>17</v>
      </c>
      <c r="D97" s="752"/>
      <c r="E97" s="724">
        <v>0</v>
      </c>
      <c r="F97" s="724">
        <v>0</v>
      </c>
      <c r="G97" s="724">
        <v>0</v>
      </c>
      <c r="H97" s="724">
        <v>0</v>
      </c>
      <c r="I97" s="724">
        <v>0</v>
      </c>
      <c r="J97" s="724">
        <v>0</v>
      </c>
      <c r="K97" s="724">
        <v>0</v>
      </c>
      <c r="L97" s="724">
        <v>0</v>
      </c>
      <c r="M97" s="724">
        <v>0</v>
      </c>
      <c r="N97" s="724">
        <v>0</v>
      </c>
      <c r="O97" s="724">
        <v>0</v>
      </c>
      <c r="P97" s="724">
        <v>0</v>
      </c>
      <c r="Q97" s="725">
        <f>SUM(E97:P97)</f>
        <v>0</v>
      </c>
      <c r="R97" s="721"/>
    </row>
    <row r="98" spans="2:18" ht="17.100000000000001" customHeight="1" thickBot="1" x14ac:dyDescent="0.55000000000000004">
      <c r="B98" s="784"/>
      <c r="C98" s="747"/>
      <c r="D98" s="484"/>
      <c r="E98" s="749"/>
      <c r="F98" s="749"/>
      <c r="G98" s="749"/>
      <c r="H98" s="749"/>
      <c r="I98" s="749"/>
      <c r="J98" s="749"/>
      <c r="K98" s="749"/>
      <c r="L98" s="749"/>
      <c r="M98" s="749"/>
      <c r="N98" s="749"/>
      <c r="O98" s="749"/>
      <c r="P98" s="749"/>
      <c r="Q98" s="750"/>
      <c r="R98" s="721"/>
    </row>
    <row r="99" spans="2:18" ht="60" customHeight="1" x14ac:dyDescent="0.5">
      <c r="B99" s="1341" t="s">
        <v>285</v>
      </c>
      <c r="C99" s="717" t="s">
        <v>16</v>
      </c>
      <c r="D99" s="751"/>
      <c r="E99" s="719">
        <v>0</v>
      </c>
      <c r="F99" s="719">
        <v>84</v>
      </c>
      <c r="G99" s="719">
        <v>203</v>
      </c>
      <c r="H99" s="719">
        <v>193</v>
      </c>
      <c r="I99" s="719">
        <v>420</v>
      </c>
      <c r="J99" s="719">
        <v>349</v>
      </c>
      <c r="K99" s="719">
        <v>489</v>
      </c>
      <c r="L99" s="719">
        <v>543</v>
      </c>
      <c r="M99" s="719">
        <v>743</v>
      </c>
      <c r="N99" s="719">
        <v>418</v>
      </c>
      <c r="O99" s="719">
        <v>140</v>
      </c>
      <c r="P99" s="719">
        <v>239</v>
      </c>
      <c r="Q99" s="720">
        <f>SUM(E99:P99)</f>
        <v>3821</v>
      </c>
      <c r="R99" s="721"/>
    </row>
    <row r="100" spans="2:18" ht="60" customHeight="1" thickBot="1" x14ac:dyDescent="0.55000000000000004">
      <c r="B100" s="1342"/>
      <c r="C100" s="722" t="s">
        <v>17</v>
      </c>
      <c r="D100" s="752"/>
      <c r="E100" s="724">
        <v>0</v>
      </c>
      <c r="F100" s="724">
        <v>22</v>
      </c>
      <c r="G100" s="724">
        <v>215</v>
      </c>
      <c r="H100" s="724">
        <v>211</v>
      </c>
      <c r="I100" s="724">
        <v>371</v>
      </c>
      <c r="J100" s="724">
        <v>388</v>
      </c>
      <c r="K100" s="724">
        <v>393</v>
      </c>
      <c r="L100" s="724">
        <v>546</v>
      </c>
      <c r="M100" s="724">
        <v>613</v>
      </c>
      <c r="N100" s="724">
        <v>503</v>
      </c>
      <c r="O100" s="724">
        <v>255</v>
      </c>
      <c r="P100" s="724">
        <v>231</v>
      </c>
      <c r="Q100" s="725">
        <f>SUM(E100:P100)</f>
        <v>3748</v>
      </c>
      <c r="R100" s="721"/>
    </row>
    <row r="101" spans="2:18" ht="35.1" customHeight="1" thickBot="1" x14ac:dyDescent="0.55000000000000004">
      <c r="B101" s="785" t="s">
        <v>225</v>
      </c>
      <c r="C101" s="727"/>
      <c r="D101" s="735"/>
      <c r="E101" s="729"/>
      <c r="F101" s="729"/>
      <c r="G101" s="729"/>
      <c r="H101" s="729"/>
      <c r="I101" s="729"/>
      <c r="J101" s="729"/>
      <c r="K101" s="729"/>
      <c r="L101" s="729"/>
      <c r="M101" s="729"/>
      <c r="N101" s="729"/>
      <c r="O101" s="729"/>
      <c r="P101" s="729"/>
      <c r="Q101" s="730"/>
      <c r="R101" s="721"/>
    </row>
    <row r="102" spans="2:18" ht="60" customHeight="1" x14ac:dyDescent="0.5">
      <c r="B102" s="1341" t="s">
        <v>210</v>
      </c>
      <c r="C102" s="717" t="s">
        <v>16</v>
      </c>
      <c r="D102" s="751"/>
      <c r="E102" s="719">
        <v>240</v>
      </c>
      <c r="F102" s="719">
        <v>299</v>
      </c>
      <c r="G102" s="719">
        <v>421</v>
      </c>
      <c r="H102" s="719">
        <v>305</v>
      </c>
      <c r="I102" s="719">
        <v>115</v>
      </c>
      <c r="J102" s="719">
        <v>236</v>
      </c>
      <c r="K102" s="719">
        <v>363</v>
      </c>
      <c r="L102" s="719">
        <v>240</v>
      </c>
      <c r="M102" s="719">
        <v>542</v>
      </c>
      <c r="N102" s="719">
        <v>239</v>
      </c>
      <c r="O102" s="719">
        <v>420</v>
      </c>
      <c r="P102" s="719">
        <v>541</v>
      </c>
      <c r="Q102" s="720">
        <f>SUM(E102:P102)</f>
        <v>3961</v>
      </c>
      <c r="R102" s="721"/>
    </row>
    <row r="103" spans="2:18" ht="60" customHeight="1" thickBot="1" x14ac:dyDescent="0.55000000000000004">
      <c r="B103" s="1342"/>
      <c r="C103" s="722" t="s">
        <v>17</v>
      </c>
      <c r="D103" s="752"/>
      <c r="E103" s="724">
        <v>257</v>
      </c>
      <c r="F103" s="724">
        <v>278</v>
      </c>
      <c r="G103" s="724">
        <v>417</v>
      </c>
      <c r="H103" s="724">
        <v>372</v>
      </c>
      <c r="I103" s="724">
        <v>149</v>
      </c>
      <c r="J103" s="724">
        <v>235</v>
      </c>
      <c r="K103" s="724">
        <v>387</v>
      </c>
      <c r="L103" s="724">
        <v>237</v>
      </c>
      <c r="M103" s="724">
        <v>550</v>
      </c>
      <c r="N103" s="724">
        <v>234</v>
      </c>
      <c r="O103" s="724">
        <v>420</v>
      </c>
      <c r="P103" s="724">
        <v>479</v>
      </c>
      <c r="Q103" s="725">
        <f>SUM(E103:P103)</f>
        <v>4015</v>
      </c>
      <c r="R103" s="721"/>
    </row>
    <row r="104" spans="2:18" ht="17.100000000000001" customHeight="1" thickBot="1" x14ac:dyDescent="0.55000000000000004">
      <c r="B104" s="278"/>
      <c r="C104" s="727"/>
      <c r="D104" s="728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0"/>
      <c r="R104" s="721"/>
    </row>
    <row r="105" spans="2:18" ht="60" customHeight="1" x14ac:dyDescent="0.5">
      <c r="B105" s="1345" t="s">
        <v>246</v>
      </c>
      <c r="C105" s="737" t="s">
        <v>16</v>
      </c>
      <c r="D105" s="738"/>
      <c r="E105" s="740">
        <f t="shared" ref="E105:Q106" si="7">E93+E96+E99+E102</f>
        <v>385</v>
      </c>
      <c r="F105" s="740">
        <f t="shared" si="7"/>
        <v>512</v>
      </c>
      <c r="G105" s="740">
        <f t="shared" si="7"/>
        <v>758</v>
      </c>
      <c r="H105" s="740">
        <f t="shared" si="7"/>
        <v>714</v>
      </c>
      <c r="I105" s="740">
        <f t="shared" si="7"/>
        <v>883</v>
      </c>
      <c r="J105" s="740">
        <f t="shared" si="7"/>
        <v>855</v>
      </c>
      <c r="K105" s="740">
        <f t="shared" si="7"/>
        <v>1282</v>
      </c>
      <c r="L105" s="740">
        <f t="shared" si="7"/>
        <v>1050</v>
      </c>
      <c r="M105" s="740">
        <f t="shared" si="7"/>
        <v>1739</v>
      </c>
      <c r="N105" s="740">
        <f t="shared" si="7"/>
        <v>1131</v>
      </c>
      <c r="O105" s="740">
        <f t="shared" si="7"/>
        <v>832</v>
      </c>
      <c r="P105" s="740">
        <f t="shared" si="7"/>
        <v>1187</v>
      </c>
      <c r="Q105" s="740">
        <f t="shared" si="7"/>
        <v>11328</v>
      </c>
      <c r="R105" s="768"/>
    </row>
    <row r="106" spans="2:18" ht="60" customHeight="1" thickBot="1" x14ac:dyDescent="0.55000000000000004">
      <c r="B106" s="1346"/>
      <c r="C106" s="741" t="s">
        <v>17</v>
      </c>
      <c r="D106" s="742"/>
      <c r="E106" s="744">
        <f t="shared" si="7"/>
        <v>403</v>
      </c>
      <c r="F106" s="744">
        <f t="shared" si="7"/>
        <v>421</v>
      </c>
      <c r="G106" s="744">
        <f t="shared" si="7"/>
        <v>755</v>
      </c>
      <c r="H106" s="744">
        <f t="shared" si="7"/>
        <v>822</v>
      </c>
      <c r="I106" s="744">
        <f t="shared" si="7"/>
        <v>869</v>
      </c>
      <c r="J106" s="744">
        <f t="shared" si="7"/>
        <v>892</v>
      </c>
      <c r="K106" s="744">
        <f t="shared" si="7"/>
        <v>1199</v>
      </c>
      <c r="L106" s="744">
        <f t="shared" si="7"/>
        <v>1058</v>
      </c>
      <c r="M106" s="744">
        <f t="shared" si="7"/>
        <v>1671</v>
      </c>
      <c r="N106" s="744">
        <f t="shared" si="7"/>
        <v>1101</v>
      </c>
      <c r="O106" s="744">
        <f t="shared" si="7"/>
        <v>993</v>
      </c>
      <c r="P106" s="744">
        <f t="shared" si="7"/>
        <v>1122</v>
      </c>
      <c r="Q106" s="744">
        <f t="shared" si="7"/>
        <v>11306</v>
      </c>
      <c r="R106" s="768"/>
    </row>
    <row r="107" spans="2:18" ht="35.1" customHeight="1" thickBot="1" x14ac:dyDescent="0.55000000000000004">
      <c r="B107" s="145"/>
      <c r="C107" s="727"/>
      <c r="D107" s="728"/>
      <c r="E107" s="735"/>
      <c r="F107" s="735"/>
      <c r="G107" s="735"/>
      <c r="H107" s="735"/>
      <c r="I107" s="735"/>
      <c r="J107" s="735"/>
      <c r="K107" s="735"/>
      <c r="L107" s="735"/>
      <c r="M107" s="735"/>
      <c r="N107" s="735"/>
      <c r="O107" s="735"/>
      <c r="P107" s="735"/>
      <c r="Q107" s="730"/>
      <c r="R107" s="721"/>
    </row>
    <row r="108" spans="2:18" ht="36.75" customHeight="1" thickBot="1" x14ac:dyDescent="0.55000000000000004">
      <c r="B108" s="786" t="s">
        <v>40</v>
      </c>
      <c r="C108" s="787"/>
      <c r="D108" s="484"/>
      <c r="E108" s="300"/>
      <c r="F108" s="300"/>
      <c r="G108" s="300"/>
      <c r="H108" s="300"/>
      <c r="I108" s="300"/>
      <c r="J108" s="300"/>
      <c r="K108" s="300"/>
      <c r="L108" s="300"/>
      <c r="M108" s="300"/>
      <c r="N108" s="300"/>
      <c r="O108" s="300"/>
      <c r="P108" s="300"/>
      <c r="Q108" s="750"/>
      <c r="R108" s="721"/>
    </row>
    <row r="109" spans="2:18" ht="60" customHeight="1" x14ac:dyDescent="0.5">
      <c r="B109" s="1341" t="s">
        <v>37</v>
      </c>
      <c r="C109" s="717" t="s">
        <v>16</v>
      </c>
      <c r="D109" s="751"/>
      <c r="E109" s="719">
        <v>585</v>
      </c>
      <c r="F109" s="719">
        <v>481</v>
      </c>
      <c r="G109" s="719">
        <v>481</v>
      </c>
      <c r="H109" s="719">
        <v>82</v>
      </c>
      <c r="I109" s="719">
        <v>1313</v>
      </c>
      <c r="J109" s="719">
        <v>1133</v>
      </c>
      <c r="K109" s="719">
        <v>998</v>
      </c>
      <c r="L109" s="719">
        <v>1227</v>
      </c>
      <c r="M109" s="719">
        <v>1280</v>
      </c>
      <c r="N109" s="719">
        <v>730</v>
      </c>
      <c r="O109" s="719">
        <v>888</v>
      </c>
      <c r="P109" s="719">
        <v>562</v>
      </c>
      <c r="Q109" s="720">
        <f>SUM(E109:P109)</f>
        <v>9760</v>
      </c>
      <c r="R109" s="721"/>
    </row>
    <row r="110" spans="2:18" ht="60" customHeight="1" thickBot="1" x14ac:dyDescent="0.55000000000000004">
      <c r="B110" s="1342"/>
      <c r="C110" s="722" t="s">
        <v>17</v>
      </c>
      <c r="D110" s="752"/>
      <c r="E110" s="724">
        <v>489</v>
      </c>
      <c r="F110" s="724">
        <v>670</v>
      </c>
      <c r="G110" s="724">
        <v>564</v>
      </c>
      <c r="H110" s="724">
        <v>287</v>
      </c>
      <c r="I110" s="724">
        <v>1019</v>
      </c>
      <c r="J110" s="724">
        <v>1111</v>
      </c>
      <c r="K110" s="724">
        <v>1050</v>
      </c>
      <c r="L110" s="724">
        <v>1268</v>
      </c>
      <c r="M110" s="724">
        <v>1148</v>
      </c>
      <c r="N110" s="724">
        <v>828</v>
      </c>
      <c r="O110" s="724">
        <v>826</v>
      </c>
      <c r="P110" s="724">
        <v>371</v>
      </c>
      <c r="Q110" s="725">
        <f>SUM(E110:P110)</f>
        <v>9631</v>
      </c>
      <c r="R110" s="721"/>
    </row>
    <row r="111" spans="2:18" ht="17.100000000000001" customHeight="1" thickBot="1" x14ac:dyDescent="0.55000000000000004">
      <c r="B111" s="753"/>
      <c r="C111" s="747"/>
      <c r="D111" s="728"/>
      <c r="E111" s="729"/>
      <c r="F111" s="729"/>
      <c r="G111" s="729"/>
      <c r="H111" s="729"/>
      <c r="I111" s="729"/>
      <c r="J111" s="729"/>
      <c r="K111" s="729"/>
      <c r="L111" s="729"/>
      <c r="M111" s="729"/>
      <c r="N111" s="729"/>
      <c r="O111" s="729"/>
      <c r="P111" s="729"/>
      <c r="Q111" s="730"/>
      <c r="R111" s="721"/>
    </row>
    <row r="112" spans="2:18" ht="60" customHeight="1" x14ac:dyDescent="0.5">
      <c r="B112" s="1343" t="s">
        <v>38</v>
      </c>
      <c r="C112" s="717" t="s">
        <v>16</v>
      </c>
      <c r="D112" s="751"/>
      <c r="E112" s="719">
        <v>523</v>
      </c>
      <c r="F112" s="719">
        <v>580</v>
      </c>
      <c r="G112" s="719">
        <v>592</v>
      </c>
      <c r="H112" s="719">
        <v>913</v>
      </c>
      <c r="I112" s="719">
        <v>540</v>
      </c>
      <c r="J112" s="719">
        <v>535</v>
      </c>
      <c r="K112" s="719">
        <v>553</v>
      </c>
      <c r="L112" s="719">
        <v>350</v>
      </c>
      <c r="M112" s="719">
        <v>858</v>
      </c>
      <c r="N112" s="719">
        <v>749</v>
      </c>
      <c r="O112" s="719">
        <v>943</v>
      </c>
      <c r="P112" s="719">
        <v>826</v>
      </c>
      <c r="Q112" s="720">
        <f>SUM(E112:P112)</f>
        <v>7962</v>
      </c>
      <c r="R112" s="721"/>
    </row>
    <row r="113" spans="2:18" ht="60" customHeight="1" thickBot="1" x14ac:dyDescent="0.55000000000000004">
      <c r="B113" s="1344"/>
      <c r="C113" s="722" t="s">
        <v>17</v>
      </c>
      <c r="D113" s="752"/>
      <c r="E113" s="724">
        <v>486</v>
      </c>
      <c r="F113" s="724">
        <v>614</v>
      </c>
      <c r="G113" s="724">
        <v>602</v>
      </c>
      <c r="H113" s="724">
        <v>870</v>
      </c>
      <c r="I113" s="724">
        <v>551</v>
      </c>
      <c r="J113" s="724">
        <v>497</v>
      </c>
      <c r="K113" s="724">
        <v>516</v>
      </c>
      <c r="L113" s="724">
        <v>366</v>
      </c>
      <c r="M113" s="724">
        <v>744</v>
      </c>
      <c r="N113" s="724">
        <v>667</v>
      </c>
      <c r="O113" s="724">
        <v>745</v>
      </c>
      <c r="P113" s="724">
        <v>385</v>
      </c>
      <c r="Q113" s="725">
        <f>SUM(E113:P113)</f>
        <v>7043</v>
      </c>
      <c r="R113" s="721"/>
    </row>
    <row r="114" spans="2:18" ht="17.100000000000001" customHeight="1" thickBot="1" x14ac:dyDescent="0.55000000000000004">
      <c r="B114" s="726"/>
      <c r="C114" s="727"/>
      <c r="D114" s="735"/>
      <c r="E114" s="729"/>
      <c r="F114" s="729"/>
      <c r="G114" s="729"/>
      <c r="H114" s="729"/>
      <c r="I114" s="729"/>
      <c r="J114" s="729"/>
      <c r="K114" s="729"/>
      <c r="L114" s="729"/>
      <c r="M114" s="729"/>
      <c r="N114" s="729"/>
      <c r="O114" s="729"/>
      <c r="P114" s="729"/>
      <c r="Q114" s="730"/>
      <c r="R114" s="721"/>
    </row>
    <row r="115" spans="2:18" ht="60" customHeight="1" x14ac:dyDescent="0.5">
      <c r="B115" s="1343" t="s">
        <v>332</v>
      </c>
      <c r="C115" s="717" t="s">
        <v>16</v>
      </c>
      <c r="D115" s="751"/>
      <c r="E115" s="759">
        <v>72</v>
      </c>
      <c r="F115" s="759">
        <v>0</v>
      </c>
      <c r="G115" s="759">
        <v>72</v>
      </c>
      <c r="H115" s="759">
        <v>0</v>
      </c>
      <c r="I115" s="759">
        <v>108</v>
      </c>
      <c r="J115" s="759">
        <v>108</v>
      </c>
      <c r="K115" s="759">
        <v>24</v>
      </c>
      <c r="L115" s="759">
        <v>84</v>
      </c>
      <c r="M115" s="759">
        <v>0</v>
      </c>
      <c r="N115" s="759">
        <v>96</v>
      </c>
      <c r="O115" s="759">
        <v>11</v>
      </c>
      <c r="P115" s="759">
        <v>145</v>
      </c>
      <c r="Q115" s="760">
        <f>SUM(E115:P115)</f>
        <v>720</v>
      </c>
      <c r="R115" s="721"/>
    </row>
    <row r="116" spans="2:18" ht="60" customHeight="1" thickBot="1" x14ac:dyDescent="0.55000000000000004">
      <c r="B116" s="1344"/>
      <c r="C116" s="722" t="s">
        <v>17</v>
      </c>
      <c r="D116" s="752"/>
      <c r="E116" s="761">
        <v>52</v>
      </c>
      <c r="F116" s="761">
        <v>42</v>
      </c>
      <c r="G116" s="761">
        <v>66</v>
      </c>
      <c r="H116" s="761">
        <v>6</v>
      </c>
      <c r="I116" s="761">
        <v>76</v>
      </c>
      <c r="J116" s="761">
        <v>66</v>
      </c>
      <c r="K116" s="761">
        <v>55</v>
      </c>
      <c r="L116" s="761">
        <v>64</v>
      </c>
      <c r="M116" s="761">
        <v>61</v>
      </c>
      <c r="N116" s="761">
        <v>59</v>
      </c>
      <c r="O116" s="761">
        <v>45</v>
      </c>
      <c r="P116" s="761">
        <v>140</v>
      </c>
      <c r="Q116" s="762">
        <f>SUM(E116:P116)</f>
        <v>732</v>
      </c>
      <c r="R116" s="721"/>
    </row>
    <row r="117" spans="2:18" ht="17.100000000000001" customHeight="1" thickBot="1" x14ac:dyDescent="0.55000000000000004">
      <c r="B117" s="726"/>
      <c r="C117" s="727"/>
      <c r="D117" s="735"/>
      <c r="E117" s="729"/>
      <c r="F117" s="729"/>
      <c r="G117" s="729"/>
      <c r="H117" s="729"/>
      <c r="I117" s="729"/>
      <c r="J117" s="729"/>
      <c r="K117" s="729"/>
      <c r="L117" s="729"/>
      <c r="M117" s="729"/>
      <c r="N117" s="729"/>
      <c r="O117" s="729"/>
      <c r="P117" s="729"/>
      <c r="Q117" s="730"/>
      <c r="R117" s="736"/>
    </row>
    <row r="118" spans="2:18" ht="60" customHeight="1" x14ac:dyDescent="0.5">
      <c r="B118" s="1343" t="s">
        <v>247</v>
      </c>
      <c r="C118" s="717" t="s">
        <v>16</v>
      </c>
      <c r="D118" s="751"/>
      <c r="E118" s="759">
        <v>115</v>
      </c>
      <c r="F118" s="759">
        <v>50</v>
      </c>
      <c r="G118" s="759">
        <v>60</v>
      </c>
      <c r="H118" s="759">
        <v>15</v>
      </c>
      <c r="I118" s="759">
        <v>0</v>
      </c>
      <c r="J118" s="759">
        <v>16</v>
      </c>
      <c r="K118" s="759">
        <v>15</v>
      </c>
      <c r="L118" s="759">
        <v>14</v>
      </c>
      <c r="M118" s="759">
        <v>22</v>
      </c>
      <c r="N118" s="759">
        <v>38</v>
      </c>
      <c r="O118" s="759">
        <v>30</v>
      </c>
      <c r="P118" s="759">
        <v>45</v>
      </c>
      <c r="Q118" s="760">
        <f>SUM(E118:P118)</f>
        <v>420</v>
      </c>
      <c r="R118" s="721"/>
    </row>
    <row r="119" spans="2:18" ht="60" customHeight="1" thickBot="1" x14ac:dyDescent="0.55000000000000004">
      <c r="B119" s="1344"/>
      <c r="C119" s="722" t="s">
        <v>17</v>
      </c>
      <c r="D119" s="752"/>
      <c r="E119" s="761">
        <v>40</v>
      </c>
      <c r="F119" s="761">
        <v>22</v>
      </c>
      <c r="G119" s="761">
        <v>34</v>
      </c>
      <c r="H119" s="761">
        <v>22</v>
      </c>
      <c r="I119" s="761">
        <v>3</v>
      </c>
      <c r="J119" s="761">
        <v>20</v>
      </c>
      <c r="K119" s="761">
        <v>30</v>
      </c>
      <c r="L119" s="761">
        <v>5</v>
      </c>
      <c r="M119" s="761">
        <v>20</v>
      </c>
      <c r="N119" s="761">
        <v>30</v>
      </c>
      <c r="O119" s="761">
        <v>30</v>
      </c>
      <c r="P119" s="761">
        <v>60</v>
      </c>
      <c r="Q119" s="762">
        <f>SUM(E119:P119)</f>
        <v>316</v>
      </c>
      <c r="R119" s="721"/>
    </row>
    <row r="120" spans="2:18" ht="17.100000000000001" customHeight="1" thickBot="1" x14ac:dyDescent="0.55000000000000004">
      <c r="B120" s="726"/>
      <c r="C120" s="727"/>
      <c r="D120" s="735"/>
      <c r="E120" s="729"/>
      <c r="F120" s="729"/>
      <c r="G120" s="729"/>
      <c r="H120" s="729"/>
      <c r="I120" s="729"/>
      <c r="J120" s="729"/>
      <c r="K120" s="729"/>
      <c r="L120" s="729"/>
      <c r="M120" s="729"/>
      <c r="N120" s="729"/>
      <c r="O120" s="729"/>
      <c r="P120" s="729"/>
      <c r="Q120" s="730"/>
      <c r="R120" s="736"/>
    </row>
    <row r="121" spans="2:18" ht="60" customHeight="1" x14ac:dyDescent="0.5">
      <c r="B121" s="1343" t="s">
        <v>265</v>
      </c>
      <c r="C121" s="717" t="s">
        <v>16</v>
      </c>
      <c r="D121" s="751"/>
      <c r="E121" s="759">
        <v>17</v>
      </c>
      <c r="F121" s="759">
        <v>27</v>
      </c>
      <c r="G121" s="759">
        <v>53</v>
      </c>
      <c r="H121" s="759">
        <v>211</v>
      </c>
      <c r="I121" s="759">
        <v>67</v>
      </c>
      <c r="J121" s="759">
        <v>49</v>
      </c>
      <c r="K121" s="759">
        <v>29</v>
      </c>
      <c r="L121" s="759">
        <v>44</v>
      </c>
      <c r="M121" s="759">
        <v>38</v>
      </c>
      <c r="N121" s="759">
        <v>117</v>
      </c>
      <c r="O121" s="759">
        <v>123</v>
      </c>
      <c r="P121" s="759">
        <v>108</v>
      </c>
      <c r="Q121" s="760">
        <f>SUM(E121:P121)</f>
        <v>883</v>
      </c>
      <c r="R121" s="721"/>
    </row>
    <row r="122" spans="2:18" ht="60" customHeight="1" thickBot="1" x14ac:dyDescent="0.55000000000000004">
      <c r="B122" s="1344"/>
      <c r="C122" s="722" t="s">
        <v>17</v>
      </c>
      <c r="D122" s="752"/>
      <c r="E122" s="761">
        <v>66</v>
      </c>
      <c r="F122" s="761">
        <v>88</v>
      </c>
      <c r="G122" s="761">
        <v>101</v>
      </c>
      <c r="H122" s="761">
        <v>78</v>
      </c>
      <c r="I122" s="761">
        <v>101</v>
      </c>
      <c r="J122" s="761">
        <v>123</v>
      </c>
      <c r="K122" s="761">
        <v>122</v>
      </c>
      <c r="L122" s="761">
        <v>105</v>
      </c>
      <c r="M122" s="761">
        <v>64</v>
      </c>
      <c r="N122" s="761">
        <v>113</v>
      </c>
      <c r="O122" s="761">
        <v>123</v>
      </c>
      <c r="P122" s="761">
        <v>103</v>
      </c>
      <c r="Q122" s="762">
        <f>SUM(E122:P122)</f>
        <v>1187</v>
      </c>
      <c r="R122" s="721"/>
    </row>
    <row r="123" spans="2:18" ht="17.100000000000001" customHeight="1" thickBot="1" x14ac:dyDescent="0.55000000000000004">
      <c r="B123" s="310"/>
      <c r="C123" s="747"/>
      <c r="D123" s="473"/>
      <c r="E123" s="325"/>
      <c r="F123" s="325"/>
      <c r="G123" s="325"/>
      <c r="H123" s="325"/>
      <c r="I123" s="325"/>
      <c r="J123" s="325"/>
      <c r="K123" s="325"/>
      <c r="L123" s="325"/>
      <c r="M123" s="325"/>
      <c r="N123" s="325"/>
      <c r="O123" s="325"/>
      <c r="P123" s="325"/>
      <c r="Q123" s="788"/>
      <c r="R123" s="721"/>
    </row>
    <row r="124" spans="2:18" ht="60" customHeight="1" x14ac:dyDescent="0.5">
      <c r="B124" s="1327" t="s">
        <v>248</v>
      </c>
      <c r="C124" s="789" t="s">
        <v>16</v>
      </c>
      <c r="D124" s="738"/>
      <c r="E124" s="740">
        <f t="shared" ref="E124:Q125" si="8">E109+E112+E115+E118+E121</f>
        <v>1312</v>
      </c>
      <c r="F124" s="740">
        <f t="shared" si="8"/>
        <v>1138</v>
      </c>
      <c r="G124" s="740">
        <f t="shared" si="8"/>
        <v>1258</v>
      </c>
      <c r="H124" s="740">
        <f t="shared" si="8"/>
        <v>1221</v>
      </c>
      <c r="I124" s="740">
        <f t="shared" si="8"/>
        <v>2028</v>
      </c>
      <c r="J124" s="740">
        <f t="shared" si="8"/>
        <v>1841</v>
      </c>
      <c r="K124" s="740">
        <f t="shared" si="8"/>
        <v>1619</v>
      </c>
      <c r="L124" s="740">
        <f t="shared" si="8"/>
        <v>1719</v>
      </c>
      <c r="M124" s="740">
        <f t="shared" si="8"/>
        <v>2198</v>
      </c>
      <c r="N124" s="740">
        <f t="shared" si="8"/>
        <v>1730</v>
      </c>
      <c r="O124" s="740">
        <f t="shared" si="8"/>
        <v>1995</v>
      </c>
      <c r="P124" s="740">
        <f t="shared" si="8"/>
        <v>1686</v>
      </c>
      <c r="Q124" s="740">
        <f t="shared" si="8"/>
        <v>19745</v>
      </c>
      <c r="R124" s="768"/>
    </row>
    <row r="125" spans="2:18" ht="60" customHeight="1" thickBot="1" x14ac:dyDescent="0.55000000000000004">
      <c r="B125" s="1328"/>
      <c r="C125" s="790" t="s">
        <v>17</v>
      </c>
      <c r="D125" s="742"/>
      <c r="E125" s="744">
        <f t="shared" si="8"/>
        <v>1133</v>
      </c>
      <c r="F125" s="744">
        <f t="shared" si="8"/>
        <v>1436</v>
      </c>
      <c r="G125" s="744">
        <f t="shared" si="8"/>
        <v>1367</v>
      </c>
      <c r="H125" s="744">
        <f t="shared" si="8"/>
        <v>1263</v>
      </c>
      <c r="I125" s="744">
        <f t="shared" si="8"/>
        <v>1750</v>
      </c>
      <c r="J125" s="744">
        <f t="shared" si="8"/>
        <v>1817</v>
      </c>
      <c r="K125" s="744">
        <f t="shared" si="8"/>
        <v>1773</v>
      </c>
      <c r="L125" s="744">
        <f t="shared" si="8"/>
        <v>1808</v>
      </c>
      <c r="M125" s="744">
        <f t="shared" si="8"/>
        <v>2037</v>
      </c>
      <c r="N125" s="744">
        <f t="shared" si="8"/>
        <v>1697</v>
      </c>
      <c r="O125" s="744">
        <f t="shared" si="8"/>
        <v>1769</v>
      </c>
      <c r="P125" s="744">
        <f t="shared" si="8"/>
        <v>1059</v>
      </c>
      <c r="Q125" s="744">
        <f t="shared" si="8"/>
        <v>18909</v>
      </c>
      <c r="R125" s="768"/>
    </row>
    <row r="126" spans="2:18" ht="30" customHeight="1" thickBot="1" x14ac:dyDescent="0.4">
      <c r="D126" s="771"/>
      <c r="E126" s="791"/>
      <c r="F126" s="791"/>
      <c r="G126" s="791"/>
      <c r="H126" s="791"/>
      <c r="I126" s="791"/>
      <c r="J126" s="791"/>
      <c r="K126" s="791"/>
      <c r="L126" s="791"/>
      <c r="M126" s="791"/>
      <c r="N126" s="791"/>
      <c r="O126" s="791"/>
      <c r="P126" s="791"/>
      <c r="Q126" s="791"/>
      <c r="R126" s="721"/>
    </row>
    <row r="127" spans="2:18" ht="50.1" customHeight="1" thickBot="1" x14ac:dyDescent="0.25">
      <c r="B127" s="1336" t="s">
        <v>41</v>
      </c>
      <c r="C127" s="1337"/>
      <c r="D127" s="1337"/>
      <c r="E127" s="1337"/>
      <c r="F127" s="1337"/>
      <c r="G127" s="1337"/>
      <c r="H127" s="1337"/>
      <c r="I127" s="1337"/>
      <c r="J127" s="1337"/>
      <c r="K127" s="1337"/>
      <c r="L127" s="1337"/>
      <c r="M127" s="1337"/>
      <c r="N127" s="1337"/>
      <c r="O127" s="1337"/>
      <c r="P127" s="1337"/>
      <c r="Q127" s="1337"/>
      <c r="R127" s="1338"/>
    </row>
    <row r="128" spans="2:18" ht="15" customHeight="1" thickBot="1" x14ac:dyDescent="0.4">
      <c r="B128" s="68"/>
      <c r="C128" s="747"/>
      <c r="D128" s="771"/>
      <c r="E128" s="774"/>
      <c r="F128" s="774"/>
      <c r="G128" s="774"/>
      <c r="H128" s="774"/>
      <c r="I128" s="774"/>
      <c r="J128" s="774"/>
      <c r="K128" s="774"/>
      <c r="L128" s="774"/>
      <c r="M128" s="774"/>
      <c r="N128" s="774"/>
      <c r="O128" s="774"/>
      <c r="P128" s="774"/>
      <c r="Q128" s="774"/>
      <c r="R128" s="721"/>
    </row>
    <row r="129" spans="2:18" ht="60" customHeight="1" x14ac:dyDescent="0.5">
      <c r="B129" s="1339" t="s">
        <v>7</v>
      </c>
      <c r="C129" s="792" t="s">
        <v>16</v>
      </c>
      <c r="D129" s="751"/>
      <c r="E129" s="719">
        <v>1092</v>
      </c>
      <c r="F129" s="719">
        <v>1144</v>
      </c>
      <c r="G129" s="719">
        <v>1756</v>
      </c>
      <c r="H129" s="719">
        <v>1085</v>
      </c>
      <c r="I129" s="719">
        <v>1377</v>
      </c>
      <c r="J129" s="719">
        <v>743</v>
      </c>
      <c r="K129" s="719">
        <v>237</v>
      </c>
      <c r="L129" s="719">
        <v>1417</v>
      </c>
      <c r="M129" s="719">
        <v>1842</v>
      </c>
      <c r="N129" s="719">
        <v>1485</v>
      </c>
      <c r="O129" s="719">
        <v>1148</v>
      </c>
      <c r="P129" s="719">
        <v>1555</v>
      </c>
      <c r="Q129" s="720">
        <f>SUM(E129:P129)</f>
        <v>14881</v>
      </c>
      <c r="R129" s="721"/>
    </row>
    <row r="130" spans="2:18" ht="60" customHeight="1" thickBot="1" x14ac:dyDescent="0.55000000000000004">
      <c r="B130" s="1340"/>
      <c r="C130" s="793" t="s">
        <v>17</v>
      </c>
      <c r="D130" s="752"/>
      <c r="E130" s="724">
        <v>1401</v>
      </c>
      <c r="F130" s="724">
        <v>633</v>
      </c>
      <c r="G130" s="724">
        <v>1441</v>
      </c>
      <c r="H130" s="724">
        <v>1475</v>
      </c>
      <c r="I130" s="724">
        <v>903</v>
      </c>
      <c r="J130" s="724">
        <v>345</v>
      </c>
      <c r="K130" s="724">
        <v>1347</v>
      </c>
      <c r="L130" s="724">
        <v>1442</v>
      </c>
      <c r="M130" s="724">
        <v>2012</v>
      </c>
      <c r="N130" s="724">
        <v>1287</v>
      </c>
      <c r="O130" s="724">
        <v>1301</v>
      </c>
      <c r="P130" s="724">
        <v>1542</v>
      </c>
      <c r="Q130" s="725">
        <f>SUM(E130:P130)</f>
        <v>15129</v>
      </c>
      <c r="R130" s="721"/>
    </row>
    <row r="131" spans="2:18" ht="35.1" customHeight="1" thickBot="1" x14ac:dyDescent="0.55000000000000004">
      <c r="B131" s="753"/>
      <c r="C131" s="747"/>
      <c r="D131" s="473"/>
      <c r="E131" s="776"/>
      <c r="F131" s="776"/>
      <c r="G131" s="776"/>
      <c r="H131" s="776"/>
      <c r="I131" s="776"/>
      <c r="J131" s="776"/>
      <c r="K131" s="776"/>
      <c r="L131" s="776"/>
      <c r="M131" s="776"/>
      <c r="N131" s="776"/>
      <c r="O131" s="776"/>
      <c r="P131" s="776"/>
      <c r="Q131" s="788"/>
      <c r="R131" s="721"/>
    </row>
    <row r="132" spans="2:18" ht="60" customHeight="1" x14ac:dyDescent="0.5">
      <c r="B132" s="1329" t="s">
        <v>8</v>
      </c>
      <c r="C132" s="792" t="s">
        <v>16</v>
      </c>
      <c r="D132" s="751"/>
      <c r="E132" s="719">
        <v>2225</v>
      </c>
      <c r="F132" s="719">
        <v>2208</v>
      </c>
      <c r="G132" s="719">
        <v>2799</v>
      </c>
      <c r="H132" s="719">
        <v>2891</v>
      </c>
      <c r="I132" s="719">
        <v>2430</v>
      </c>
      <c r="J132" s="719">
        <v>3453</v>
      </c>
      <c r="K132" s="719">
        <v>3374</v>
      </c>
      <c r="L132" s="719">
        <v>2934</v>
      </c>
      <c r="M132" s="719">
        <v>3612</v>
      </c>
      <c r="N132" s="719">
        <v>3189</v>
      </c>
      <c r="O132" s="719">
        <v>2957</v>
      </c>
      <c r="P132" s="719">
        <v>3499</v>
      </c>
      <c r="Q132" s="720">
        <f>SUM(E132:P132)</f>
        <v>35571</v>
      </c>
      <c r="R132" s="721"/>
    </row>
    <row r="133" spans="2:18" ht="60" customHeight="1" thickBot="1" x14ac:dyDescent="0.55000000000000004">
      <c r="B133" s="1330"/>
      <c r="C133" s="793" t="s">
        <v>17</v>
      </c>
      <c r="D133" s="752"/>
      <c r="E133" s="724">
        <v>2205</v>
      </c>
      <c r="F133" s="724">
        <v>2205</v>
      </c>
      <c r="G133" s="724">
        <v>2815</v>
      </c>
      <c r="H133" s="724">
        <v>3007</v>
      </c>
      <c r="I133" s="724">
        <v>2331</v>
      </c>
      <c r="J133" s="724">
        <v>2975</v>
      </c>
      <c r="K133" s="724">
        <v>3862</v>
      </c>
      <c r="L133" s="724">
        <v>3008</v>
      </c>
      <c r="M133" s="724">
        <v>3519</v>
      </c>
      <c r="N133" s="724">
        <v>3214</v>
      </c>
      <c r="O133" s="724">
        <v>2910</v>
      </c>
      <c r="P133" s="724">
        <v>3476</v>
      </c>
      <c r="Q133" s="725">
        <f>SUM(E133:P133)</f>
        <v>35527</v>
      </c>
      <c r="R133" s="721"/>
    </row>
    <row r="134" spans="2:18" ht="35.1" customHeight="1" thickBot="1" x14ac:dyDescent="0.55000000000000004">
      <c r="B134" s="794"/>
      <c r="C134" s="727"/>
      <c r="D134" s="728"/>
      <c r="E134" s="729"/>
      <c r="F134" s="729"/>
      <c r="G134" s="729"/>
      <c r="H134" s="729"/>
      <c r="I134" s="729"/>
      <c r="J134" s="729"/>
      <c r="K134" s="729"/>
      <c r="L134" s="729"/>
      <c r="M134" s="729"/>
      <c r="N134" s="729"/>
      <c r="O134" s="729"/>
      <c r="P134" s="729"/>
      <c r="Q134" s="730"/>
      <c r="R134" s="721"/>
    </row>
    <row r="135" spans="2:18" ht="60" customHeight="1" x14ac:dyDescent="0.5">
      <c r="B135" s="1329" t="s">
        <v>160</v>
      </c>
      <c r="C135" s="792" t="s">
        <v>16</v>
      </c>
      <c r="D135" s="751"/>
      <c r="E135" s="719">
        <v>8</v>
      </c>
      <c r="F135" s="719">
        <v>3</v>
      </c>
      <c r="G135" s="719">
        <v>23</v>
      </c>
      <c r="H135" s="719">
        <v>51</v>
      </c>
      <c r="I135" s="719">
        <v>55</v>
      </c>
      <c r="J135" s="719">
        <v>44</v>
      </c>
      <c r="K135" s="719">
        <v>35</v>
      </c>
      <c r="L135" s="719">
        <v>39</v>
      </c>
      <c r="M135" s="719">
        <v>23</v>
      </c>
      <c r="N135" s="719">
        <v>15</v>
      </c>
      <c r="O135" s="719">
        <v>3</v>
      </c>
      <c r="P135" s="719">
        <v>0</v>
      </c>
      <c r="Q135" s="720">
        <f>SUM(E135:P135)</f>
        <v>299</v>
      </c>
      <c r="R135" s="721"/>
    </row>
    <row r="136" spans="2:18" ht="60" customHeight="1" thickBot="1" x14ac:dyDescent="0.55000000000000004">
      <c r="B136" s="1330"/>
      <c r="C136" s="793" t="s">
        <v>17</v>
      </c>
      <c r="D136" s="752"/>
      <c r="E136" s="724">
        <v>7</v>
      </c>
      <c r="F136" s="724">
        <v>6</v>
      </c>
      <c r="G136" s="724">
        <v>16</v>
      </c>
      <c r="H136" s="724">
        <v>34</v>
      </c>
      <c r="I136" s="724">
        <v>28</v>
      </c>
      <c r="J136" s="724">
        <v>26</v>
      </c>
      <c r="K136" s="724">
        <v>38</v>
      </c>
      <c r="L136" s="724">
        <v>26</v>
      </c>
      <c r="M136" s="724">
        <v>16</v>
      </c>
      <c r="N136" s="724">
        <v>43</v>
      </c>
      <c r="O136" s="724">
        <v>13</v>
      </c>
      <c r="P136" s="724">
        <v>11</v>
      </c>
      <c r="Q136" s="725">
        <f>SUM(E136:P136)</f>
        <v>264</v>
      </c>
      <c r="R136" s="721"/>
    </row>
    <row r="137" spans="2:18" ht="35.1" customHeight="1" thickBot="1" x14ac:dyDescent="0.55000000000000004">
      <c r="B137" s="310"/>
      <c r="C137" s="747"/>
      <c r="D137" s="481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5"/>
      <c r="P137" s="335"/>
      <c r="Q137" s="795"/>
      <c r="R137" s="721"/>
    </row>
    <row r="138" spans="2:18" ht="60" customHeight="1" x14ac:dyDescent="0.5">
      <c r="B138" s="1327" t="s">
        <v>42</v>
      </c>
      <c r="C138" s="789" t="s">
        <v>16</v>
      </c>
      <c r="D138" s="738"/>
      <c r="E138" s="740">
        <f t="shared" ref="E138:Q139" si="9">E129+E132+E135</f>
        <v>3325</v>
      </c>
      <c r="F138" s="740">
        <f t="shared" si="9"/>
        <v>3355</v>
      </c>
      <c r="G138" s="740">
        <f t="shared" si="9"/>
        <v>4578</v>
      </c>
      <c r="H138" s="740">
        <f t="shared" si="9"/>
        <v>4027</v>
      </c>
      <c r="I138" s="740">
        <f t="shared" si="9"/>
        <v>3862</v>
      </c>
      <c r="J138" s="740">
        <f t="shared" si="9"/>
        <v>4240</v>
      </c>
      <c r="K138" s="740">
        <f t="shared" si="9"/>
        <v>3646</v>
      </c>
      <c r="L138" s="740">
        <f t="shared" si="9"/>
        <v>4390</v>
      </c>
      <c r="M138" s="740">
        <f t="shared" si="9"/>
        <v>5477</v>
      </c>
      <c r="N138" s="740">
        <f t="shared" si="9"/>
        <v>4689</v>
      </c>
      <c r="O138" s="740">
        <f t="shared" si="9"/>
        <v>4108</v>
      </c>
      <c r="P138" s="740">
        <f t="shared" si="9"/>
        <v>5054</v>
      </c>
      <c r="Q138" s="740">
        <f t="shared" si="9"/>
        <v>50751</v>
      </c>
      <c r="R138" s="768"/>
    </row>
    <row r="139" spans="2:18" ht="60" customHeight="1" thickBot="1" x14ac:dyDescent="0.55000000000000004">
      <c r="B139" s="1328"/>
      <c r="C139" s="790" t="s">
        <v>17</v>
      </c>
      <c r="D139" s="742"/>
      <c r="E139" s="744">
        <f t="shared" si="9"/>
        <v>3613</v>
      </c>
      <c r="F139" s="744">
        <f t="shared" si="9"/>
        <v>2844</v>
      </c>
      <c r="G139" s="744">
        <f t="shared" si="9"/>
        <v>4272</v>
      </c>
      <c r="H139" s="744">
        <f t="shared" si="9"/>
        <v>4516</v>
      </c>
      <c r="I139" s="744">
        <f t="shared" si="9"/>
        <v>3262</v>
      </c>
      <c r="J139" s="744">
        <f t="shared" si="9"/>
        <v>3346</v>
      </c>
      <c r="K139" s="744">
        <f t="shared" si="9"/>
        <v>5247</v>
      </c>
      <c r="L139" s="744">
        <f t="shared" si="9"/>
        <v>4476</v>
      </c>
      <c r="M139" s="744">
        <f t="shared" si="9"/>
        <v>5547</v>
      </c>
      <c r="N139" s="744">
        <f t="shared" si="9"/>
        <v>4544</v>
      </c>
      <c r="O139" s="744">
        <f t="shared" si="9"/>
        <v>4224</v>
      </c>
      <c r="P139" s="744">
        <f t="shared" si="9"/>
        <v>5029</v>
      </c>
      <c r="Q139" s="744">
        <f t="shared" si="9"/>
        <v>50920</v>
      </c>
      <c r="R139" s="768"/>
    </row>
    <row r="140" spans="2:18" ht="34.5" customHeight="1" thickBot="1" x14ac:dyDescent="0.4">
      <c r="D140" s="771"/>
      <c r="E140" s="774"/>
      <c r="F140" s="774"/>
      <c r="G140" s="774"/>
      <c r="H140" s="774"/>
      <c r="I140" s="774"/>
      <c r="J140" s="774"/>
      <c r="K140" s="774"/>
      <c r="L140" s="774"/>
      <c r="M140" s="774"/>
      <c r="N140" s="774"/>
      <c r="O140" s="774"/>
      <c r="P140" s="774"/>
      <c r="Q140" s="774"/>
      <c r="R140" s="721"/>
    </row>
    <row r="141" spans="2:18" ht="44.25" customHeight="1" thickBot="1" x14ac:dyDescent="0.65">
      <c r="B141" s="1331" t="s">
        <v>52</v>
      </c>
      <c r="C141" s="1332"/>
      <c r="D141" s="1332"/>
      <c r="E141" s="1332"/>
      <c r="F141" s="1332"/>
      <c r="G141" s="1332"/>
      <c r="H141" s="1332"/>
      <c r="I141" s="1332"/>
      <c r="J141" s="1332"/>
      <c r="K141" s="1332"/>
      <c r="L141" s="1332"/>
      <c r="M141" s="1332"/>
      <c r="N141" s="1332"/>
      <c r="O141" s="1332"/>
      <c r="P141" s="1332"/>
      <c r="Q141" s="1332"/>
      <c r="R141" s="1333"/>
    </row>
    <row r="142" spans="2:18" ht="13.5" customHeight="1" thickBot="1" x14ac:dyDescent="0.4">
      <c r="B142" s="129"/>
      <c r="C142" s="773"/>
      <c r="D142" s="771"/>
      <c r="E142" s="774"/>
      <c r="F142" s="774"/>
      <c r="G142" s="774"/>
      <c r="H142" s="774"/>
      <c r="I142" s="774"/>
      <c r="J142" s="774"/>
      <c r="K142" s="774"/>
      <c r="L142" s="774"/>
      <c r="M142" s="774"/>
      <c r="N142" s="774"/>
      <c r="O142" s="774"/>
      <c r="P142" s="774"/>
      <c r="Q142" s="774"/>
      <c r="R142" s="721"/>
    </row>
    <row r="143" spans="2:18" ht="60" customHeight="1" thickBot="1" x14ac:dyDescent="0.4">
      <c r="B143" s="140"/>
      <c r="C143" s="796"/>
      <c r="D143" s="479"/>
      <c r="E143" s="713" t="s">
        <v>268</v>
      </c>
      <c r="F143" s="713" t="s">
        <v>269</v>
      </c>
      <c r="G143" s="713" t="s">
        <v>270</v>
      </c>
      <c r="H143" s="713" t="s">
        <v>271</v>
      </c>
      <c r="I143" s="713" t="s">
        <v>272</v>
      </c>
      <c r="J143" s="713" t="s">
        <v>273</v>
      </c>
      <c r="K143" s="713" t="s">
        <v>274</v>
      </c>
      <c r="L143" s="713" t="s">
        <v>275</v>
      </c>
      <c r="M143" s="713" t="s">
        <v>276</v>
      </c>
      <c r="N143" s="713" t="s">
        <v>277</v>
      </c>
      <c r="O143" s="713" t="s">
        <v>278</v>
      </c>
      <c r="P143" s="713" t="s">
        <v>279</v>
      </c>
      <c r="Q143" s="714" t="s">
        <v>54</v>
      </c>
      <c r="R143" s="721"/>
    </row>
    <row r="144" spans="2:18" ht="15" customHeight="1" thickBot="1" x14ac:dyDescent="0.55000000000000004">
      <c r="B144" s="90"/>
      <c r="C144" s="11"/>
      <c r="D144" s="797"/>
      <c r="E144" s="729"/>
      <c r="F144" s="729"/>
      <c r="G144" s="729"/>
      <c r="H144" s="729"/>
      <c r="I144" s="729"/>
      <c r="J144" s="729"/>
      <c r="K144" s="729"/>
      <c r="L144" s="729"/>
      <c r="M144" s="729"/>
      <c r="N144" s="729"/>
      <c r="O144" s="729"/>
      <c r="P144" s="729"/>
      <c r="Q144" s="730"/>
      <c r="R144" s="721"/>
    </row>
    <row r="145" spans="2:18" ht="60" customHeight="1" x14ac:dyDescent="0.5">
      <c r="B145" s="1334" t="s">
        <v>9</v>
      </c>
      <c r="C145" s="717" t="s">
        <v>16</v>
      </c>
      <c r="D145" s="798"/>
      <c r="E145" s="799">
        <v>92834</v>
      </c>
      <c r="F145" s="799">
        <v>84959</v>
      </c>
      <c r="G145" s="799">
        <v>109337</v>
      </c>
      <c r="H145" s="799">
        <v>116024</v>
      </c>
      <c r="I145" s="799">
        <v>108084</v>
      </c>
      <c r="J145" s="799">
        <v>106013</v>
      </c>
      <c r="K145" s="799">
        <v>113600</v>
      </c>
      <c r="L145" s="799">
        <v>104430</v>
      </c>
      <c r="M145" s="799">
        <v>125442</v>
      </c>
      <c r="N145" s="799">
        <v>115000</v>
      </c>
      <c r="O145" s="799">
        <v>105376</v>
      </c>
      <c r="P145" s="799">
        <v>110633</v>
      </c>
      <c r="Q145" s="760">
        <f>SUM(E145:P145)</f>
        <v>1291732</v>
      </c>
      <c r="R145" s="721"/>
    </row>
    <row r="146" spans="2:18" ht="60" customHeight="1" thickBot="1" x14ac:dyDescent="0.55000000000000004">
      <c r="B146" s="1335"/>
      <c r="C146" s="722" t="s">
        <v>17</v>
      </c>
      <c r="D146" s="800"/>
      <c r="E146" s="801">
        <v>94003</v>
      </c>
      <c r="F146" s="801">
        <v>85000</v>
      </c>
      <c r="G146" s="801">
        <v>109002</v>
      </c>
      <c r="H146" s="801">
        <v>116000</v>
      </c>
      <c r="I146" s="801">
        <v>108005</v>
      </c>
      <c r="J146" s="801">
        <v>106030</v>
      </c>
      <c r="K146" s="801">
        <v>114001</v>
      </c>
      <c r="L146" s="801">
        <v>104005</v>
      </c>
      <c r="M146" s="801">
        <v>125030</v>
      </c>
      <c r="N146" s="801">
        <v>115001</v>
      </c>
      <c r="O146" s="801">
        <v>106018</v>
      </c>
      <c r="P146" s="801">
        <v>110001</v>
      </c>
      <c r="Q146" s="762">
        <f>SUM(E146:P146)</f>
        <v>1292096</v>
      </c>
      <c r="R146" s="721"/>
    </row>
    <row r="147" spans="2:18" ht="15" customHeight="1" thickBot="1" x14ac:dyDescent="0.55000000000000004">
      <c r="B147" s="753"/>
      <c r="C147" s="747"/>
      <c r="D147" s="728"/>
      <c r="E147" s="729"/>
      <c r="F147" s="729"/>
      <c r="G147" s="729"/>
      <c r="H147" s="729"/>
      <c r="I147" s="729"/>
      <c r="J147" s="729"/>
      <c r="K147" s="729"/>
      <c r="L147" s="729"/>
      <c r="M147" s="729"/>
      <c r="N147" s="729"/>
      <c r="O147" s="729"/>
      <c r="P147" s="729"/>
      <c r="Q147" s="730"/>
      <c r="R147" s="721"/>
    </row>
    <row r="148" spans="2:18" ht="60" customHeight="1" x14ac:dyDescent="0.5">
      <c r="B148" s="1329" t="s">
        <v>144</v>
      </c>
      <c r="C148" s="802" t="s">
        <v>16</v>
      </c>
      <c r="D148" s="718"/>
      <c r="E148" s="719">
        <v>0</v>
      </c>
      <c r="F148" s="719">
        <v>0</v>
      </c>
      <c r="G148" s="719">
        <v>0</v>
      </c>
      <c r="H148" s="719">
        <v>0</v>
      </c>
      <c r="I148" s="719">
        <v>0</v>
      </c>
      <c r="J148" s="719">
        <v>0</v>
      </c>
      <c r="K148" s="719">
        <v>0</v>
      </c>
      <c r="L148" s="719">
        <v>0</v>
      </c>
      <c r="M148" s="719">
        <v>0</v>
      </c>
      <c r="N148" s="719">
        <v>0</v>
      </c>
      <c r="O148" s="719">
        <v>0</v>
      </c>
      <c r="P148" s="719">
        <v>0</v>
      </c>
      <c r="Q148" s="720">
        <f>SUM(E148:P148)</f>
        <v>0</v>
      </c>
      <c r="R148" s="721"/>
    </row>
    <row r="149" spans="2:18" ht="60" customHeight="1" thickBot="1" x14ac:dyDescent="0.55000000000000004">
      <c r="B149" s="1330"/>
      <c r="C149" s="803" t="s">
        <v>17</v>
      </c>
      <c r="D149" s="723"/>
      <c r="E149" s="724">
        <v>0</v>
      </c>
      <c r="F149" s="724">
        <v>0</v>
      </c>
      <c r="G149" s="724">
        <v>0</v>
      </c>
      <c r="H149" s="724">
        <v>0</v>
      </c>
      <c r="I149" s="724">
        <v>0</v>
      </c>
      <c r="J149" s="724">
        <v>0</v>
      </c>
      <c r="K149" s="724">
        <v>0</v>
      </c>
      <c r="L149" s="724">
        <v>0</v>
      </c>
      <c r="M149" s="724">
        <v>0</v>
      </c>
      <c r="N149" s="724">
        <v>0</v>
      </c>
      <c r="O149" s="724">
        <v>0</v>
      </c>
      <c r="P149" s="724">
        <v>0</v>
      </c>
      <c r="Q149" s="725">
        <f>SUM(E149:P149)</f>
        <v>0</v>
      </c>
      <c r="R149" s="721"/>
    </row>
    <row r="150" spans="2:18" ht="15" customHeight="1" thickBot="1" x14ac:dyDescent="0.55000000000000004">
      <c r="B150" s="753"/>
      <c r="C150" s="747"/>
      <c r="D150" s="728"/>
      <c r="E150" s="729"/>
      <c r="F150" s="729"/>
      <c r="G150" s="729"/>
      <c r="H150" s="729"/>
      <c r="I150" s="729"/>
      <c r="J150" s="729"/>
      <c r="K150" s="729"/>
      <c r="L150" s="729"/>
      <c r="M150" s="729"/>
      <c r="N150" s="729"/>
      <c r="O150" s="729"/>
      <c r="P150" s="729"/>
      <c r="Q150" s="730"/>
      <c r="R150" s="721"/>
    </row>
    <row r="151" spans="2:18" ht="60" customHeight="1" x14ac:dyDescent="0.5">
      <c r="B151" s="1323" t="s">
        <v>11</v>
      </c>
      <c r="C151" s="802" t="s">
        <v>16</v>
      </c>
      <c r="D151" s="751"/>
      <c r="E151" s="719">
        <v>1288</v>
      </c>
      <c r="F151" s="719">
        <v>1379</v>
      </c>
      <c r="G151" s="719">
        <v>1833</v>
      </c>
      <c r="H151" s="719">
        <v>1792</v>
      </c>
      <c r="I151" s="719">
        <v>2079</v>
      </c>
      <c r="J151" s="719">
        <v>2282</v>
      </c>
      <c r="K151" s="719">
        <v>2220</v>
      </c>
      <c r="L151" s="719">
        <v>1979</v>
      </c>
      <c r="M151" s="719">
        <v>2727</v>
      </c>
      <c r="N151" s="719">
        <v>2343</v>
      </c>
      <c r="O151" s="719">
        <v>1799</v>
      </c>
      <c r="P151" s="719">
        <v>3120</v>
      </c>
      <c r="Q151" s="720">
        <f>SUM(E151:P151)</f>
        <v>24841</v>
      </c>
      <c r="R151" s="721"/>
    </row>
    <row r="152" spans="2:18" ht="60" customHeight="1" thickBot="1" x14ac:dyDescent="0.55000000000000004">
      <c r="B152" s="1324"/>
      <c r="C152" s="803" t="s">
        <v>17</v>
      </c>
      <c r="D152" s="752"/>
      <c r="E152" s="724">
        <v>1282</v>
      </c>
      <c r="F152" s="724">
        <v>1448</v>
      </c>
      <c r="G152" s="724">
        <v>1853</v>
      </c>
      <c r="H152" s="724">
        <v>2045</v>
      </c>
      <c r="I152" s="724">
        <v>2091</v>
      </c>
      <c r="J152" s="724">
        <v>1855</v>
      </c>
      <c r="K152" s="724">
        <v>2108</v>
      </c>
      <c r="L152" s="724">
        <v>2272</v>
      </c>
      <c r="M152" s="724">
        <v>2409</v>
      </c>
      <c r="N152" s="724">
        <v>2610</v>
      </c>
      <c r="O152" s="724">
        <v>2112</v>
      </c>
      <c r="P152" s="724">
        <v>2766</v>
      </c>
      <c r="Q152" s="725">
        <f>SUM(E152:P152)</f>
        <v>24851</v>
      </c>
      <c r="R152" s="721"/>
    </row>
    <row r="153" spans="2:18" ht="15" customHeight="1" thickBot="1" x14ac:dyDescent="0.55000000000000004">
      <c r="B153" s="753"/>
      <c r="C153" s="747"/>
      <c r="D153" s="473"/>
      <c r="E153" s="776"/>
      <c r="F153" s="776"/>
      <c r="G153" s="776"/>
      <c r="H153" s="776"/>
      <c r="I153" s="776"/>
      <c r="J153" s="776"/>
      <c r="K153" s="776"/>
      <c r="L153" s="776"/>
      <c r="M153" s="776"/>
      <c r="N153" s="776"/>
      <c r="O153" s="776"/>
      <c r="P153" s="776"/>
      <c r="Q153" s="788"/>
      <c r="R153" s="721"/>
    </row>
    <row r="154" spans="2:18" ht="60" customHeight="1" x14ac:dyDescent="0.5">
      <c r="B154" s="1323" t="s">
        <v>13</v>
      </c>
      <c r="C154" s="802" t="s">
        <v>16</v>
      </c>
      <c r="D154" s="751"/>
      <c r="E154" s="719">
        <v>0</v>
      </c>
      <c r="F154" s="719">
        <v>0</v>
      </c>
      <c r="G154" s="719">
        <v>14</v>
      </c>
      <c r="H154" s="719">
        <v>0</v>
      </c>
      <c r="I154" s="719">
        <v>2</v>
      </c>
      <c r="J154" s="719">
        <v>0</v>
      </c>
      <c r="K154" s="719">
        <v>0</v>
      </c>
      <c r="L154" s="719">
        <v>0</v>
      </c>
      <c r="M154" s="719">
        <v>0</v>
      </c>
      <c r="N154" s="719">
        <v>0</v>
      </c>
      <c r="O154" s="719">
        <v>0</v>
      </c>
      <c r="P154" s="719">
        <v>30</v>
      </c>
      <c r="Q154" s="720">
        <f>SUM(E154:P154)</f>
        <v>46</v>
      </c>
      <c r="R154" s="721"/>
    </row>
    <row r="155" spans="2:18" ht="60" customHeight="1" thickBot="1" x14ac:dyDescent="0.55000000000000004">
      <c r="B155" s="1324"/>
      <c r="C155" s="803" t="s">
        <v>17</v>
      </c>
      <c r="D155" s="752"/>
      <c r="E155" s="724">
        <v>0</v>
      </c>
      <c r="F155" s="724">
        <v>1</v>
      </c>
      <c r="G155" s="724">
        <v>25</v>
      </c>
      <c r="H155" s="724">
        <v>0</v>
      </c>
      <c r="I155" s="724">
        <v>0</v>
      </c>
      <c r="J155" s="724">
        <v>3</v>
      </c>
      <c r="K155" s="724">
        <v>0</v>
      </c>
      <c r="L155" s="724">
        <v>0</v>
      </c>
      <c r="M155" s="724">
        <v>1</v>
      </c>
      <c r="N155" s="724">
        <v>0</v>
      </c>
      <c r="O155" s="724">
        <v>0</v>
      </c>
      <c r="P155" s="724">
        <v>30</v>
      </c>
      <c r="Q155" s="725">
        <f>SUM(E155:P155)</f>
        <v>60</v>
      </c>
      <c r="R155" s="721"/>
    </row>
    <row r="156" spans="2:18" ht="15" customHeight="1" thickBot="1" x14ac:dyDescent="0.55000000000000004">
      <c r="B156" s="753"/>
      <c r="C156" s="747"/>
      <c r="D156" s="470"/>
      <c r="E156" s="754"/>
      <c r="F156" s="754"/>
      <c r="G156" s="754"/>
      <c r="H156" s="754"/>
      <c r="I156" s="754"/>
      <c r="J156" s="754"/>
      <c r="K156" s="754"/>
      <c r="L156" s="754"/>
      <c r="M156" s="754"/>
      <c r="N156" s="754"/>
      <c r="O156" s="754"/>
      <c r="P156" s="754"/>
      <c r="Q156" s="755"/>
      <c r="R156" s="721"/>
    </row>
    <row r="157" spans="2:18" ht="60" customHeight="1" x14ac:dyDescent="0.5">
      <c r="B157" s="1325" t="s">
        <v>60</v>
      </c>
      <c r="C157" s="802" t="s">
        <v>16</v>
      </c>
      <c r="D157" s="751"/>
      <c r="E157" s="719">
        <v>1638</v>
      </c>
      <c r="F157" s="719">
        <v>1623</v>
      </c>
      <c r="G157" s="719">
        <v>2016</v>
      </c>
      <c r="H157" s="719">
        <v>1811</v>
      </c>
      <c r="I157" s="719">
        <v>1986</v>
      </c>
      <c r="J157" s="719">
        <v>1626</v>
      </c>
      <c r="K157" s="719">
        <v>1597</v>
      </c>
      <c r="L157" s="719">
        <v>1648</v>
      </c>
      <c r="M157" s="719">
        <v>1695</v>
      </c>
      <c r="N157" s="719">
        <v>1277</v>
      </c>
      <c r="O157" s="719">
        <v>1026</v>
      </c>
      <c r="P157" s="719">
        <v>1514</v>
      </c>
      <c r="Q157" s="720">
        <f>SUM(E157:P157)</f>
        <v>19457</v>
      </c>
      <c r="R157" s="721"/>
    </row>
    <row r="158" spans="2:18" ht="60" customHeight="1" thickBot="1" x14ac:dyDescent="0.55000000000000004">
      <c r="B158" s="1326"/>
      <c r="C158" s="803" t="s">
        <v>17</v>
      </c>
      <c r="D158" s="752"/>
      <c r="E158" s="724">
        <v>1637</v>
      </c>
      <c r="F158" s="724">
        <v>1589</v>
      </c>
      <c r="G158" s="724">
        <v>1804</v>
      </c>
      <c r="H158" s="724">
        <v>1810</v>
      </c>
      <c r="I158" s="724">
        <v>1543</v>
      </c>
      <c r="J158" s="724">
        <v>1439</v>
      </c>
      <c r="K158" s="724">
        <v>1731</v>
      </c>
      <c r="L158" s="724">
        <v>1522</v>
      </c>
      <c r="M158" s="724">
        <v>1571</v>
      </c>
      <c r="N158" s="724">
        <v>1157</v>
      </c>
      <c r="O158" s="724">
        <v>1105</v>
      </c>
      <c r="P158" s="724">
        <v>1845</v>
      </c>
      <c r="Q158" s="725">
        <f>SUM(E158:P158)</f>
        <v>18753</v>
      </c>
      <c r="R158" s="721"/>
    </row>
    <row r="159" spans="2:18" ht="15" customHeight="1" thickBot="1" x14ac:dyDescent="0.55000000000000004">
      <c r="B159" s="753"/>
      <c r="C159" s="747"/>
      <c r="D159" s="470"/>
      <c r="E159" s="754"/>
      <c r="F159" s="754"/>
      <c r="G159" s="754"/>
      <c r="H159" s="754"/>
      <c r="I159" s="754"/>
      <c r="J159" s="754"/>
      <c r="K159" s="754"/>
      <c r="L159" s="754"/>
      <c r="M159" s="754"/>
      <c r="N159" s="754"/>
      <c r="O159" s="754"/>
      <c r="P159" s="754"/>
      <c r="Q159" s="755"/>
      <c r="R159" s="721"/>
    </row>
    <row r="160" spans="2:18" ht="60" customHeight="1" x14ac:dyDescent="0.5">
      <c r="B160" s="1323" t="s">
        <v>56</v>
      </c>
      <c r="C160" s="802" t="s">
        <v>16</v>
      </c>
      <c r="D160" s="751"/>
      <c r="E160" s="719">
        <v>0</v>
      </c>
      <c r="F160" s="719">
        <v>0</v>
      </c>
      <c r="G160" s="719">
        <v>0</v>
      </c>
      <c r="H160" s="719">
        <v>0</v>
      </c>
      <c r="I160" s="719">
        <v>0</v>
      </c>
      <c r="J160" s="719">
        <v>0</v>
      </c>
      <c r="K160" s="719">
        <v>0</v>
      </c>
      <c r="L160" s="719">
        <v>0</v>
      </c>
      <c r="M160" s="719">
        <v>0</v>
      </c>
      <c r="N160" s="719">
        <v>0</v>
      </c>
      <c r="O160" s="719">
        <v>0</v>
      </c>
      <c r="P160" s="719">
        <v>0</v>
      </c>
      <c r="Q160" s="720">
        <f>SUM(E160:P160)</f>
        <v>0</v>
      </c>
      <c r="R160" s="721"/>
    </row>
    <row r="161" spans="2:26" ht="60" customHeight="1" thickBot="1" x14ac:dyDescent="0.55000000000000004">
      <c r="B161" s="1324"/>
      <c r="C161" s="803" t="s">
        <v>17</v>
      </c>
      <c r="D161" s="752"/>
      <c r="E161" s="724">
        <v>0</v>
      </c>
      <c r="F161" s="724">
        <v>0</v>
      </c>
      <c r="G161" s="724">
        <v>0</v>
      </c>
      <c r="H161" s="724">
        <v>0</v>
      </c>
      <c r="I161" s="724">
        <v>0</v>
      </c>
      <c r="J161" s="724">
        <v>0</v>
      </c>
      <c r="K161" s="724">
        <v>0</v>
      </c>
      <c r="L161" s="724">
        <v>0</v>
      </c>
      <c r="M161" s="724">
        <v>0</v>
      </c>
      <c r="N161" s="724">
        <v>0</v>
      </c>
      <c r="O161" s="724">
        <v>0</v>
      </c>
      <c r="P161" s="724">
        <v>0</v>
      </c>
      <c r="Q161" s="725">
        <f>SUM(E161:P161)</f>
        <v>0</v>
      </c>
      <c r="R161" s="721"/>
    </row>
    <row r="162" spans="2:26" ht="15" customHeight="1" thickBot="1" x14ac:dyDescent="0.55000000000000004">
      <c r="B162" s="726"/>
      <c r="C162" s="727"/>
      <c r="D162" s="470"/>
      <c r="E162" s="754"/>
      <c r="F162" s="754"/>
      <c r="G162" s="754"/>
      <c r="H162" s="754"/>
      <c r="I162" s="754"/>
      <c r="J162" s="754"/>
      <c r="K162" s="754"/>
      <c r="L162" s="754"/>
      <c r="M162" s="754"/>
      <c r="N162" s="754"/>
      <c r="O162" s="754"/>
      <c r="P162" s="754"/>
      <c r="Q162" s="755"/>
      <c r="R162" s="721"/>
    </row>
    <row r="163" spans="2:26" ht="60" customHeight="1" x14ac:dyDescent="0.5">
      <c r="B163" s="1323" t="s">
        <v>57</v>
      </c>
      <c r="C163" s="802" t="s">
        <v>16</v>
      </c>
      <c r="D163" s="751"/>
      <c r="E163" s="719">
        <v>1397</v>
      </c>
      <c r="F163" s="719">
        <v>702</v>
      </c>
      <c r="G163" s="719">
        <v>253</v>
      </c>
      <c r="H163" s="719">
        <v>788</v>
      </c>
      <c r="I163" s="719">
        <v>739</v>
      </c>
      <c r="J163" s="719">
        <v>516</v>
      </c>
      <c r="K163" s="719">
        <v>333</v>
      </c>
      <c r="L163" s="719">
        <v>201</v>
      </c>
      <c r="M163" s="719">
        <v>240</v>
      </c>
      <c r="N163" s="719">
        <v>383</v>
      </c>
      <c r="O163" s="719">
        <v>236</v>
      </c>
      <c r="P163" s="719">
        <v>153</v>
      </c>
      <c r="Q163" s="720">
        <f>SUM(E163:P163)</f>
        <v>5941</v>
      </c>
      <c r="R163" s="721"/>
    </row>
    <row r="164" spans="2:26" ht="60" customHeight="1" thickBot="1" x14ac:dyDescent="0.55000000000000004">
      <c r="B164" s="1324"/>
      <c r="C164" s="803" t="s">
        <v>17</v>
      </c>
      <c r="D164" s="752"/>
      <c r="E164" s="724">
        <v>1397</v>
      </c>
      <c r="F164" s="724">
        <v>702</v>
      </c>
      <c r="G164" s="724">
        <v>253</v>
      </c>
      <c r="H164" s="724">
        <v>788</v>
      </c>
      <c r="I164" s="724">
        <v>739</v>
      </c>
      <c r="J164" s="724">
        <v>516</v>
      </c>
      <c r="K164" s="724">
        <v>333</v>
      </c>
      <c r="L164" s="724">
        <v>201</v>
      </c>
      <c r="M164" s="724">
        <v>240</v>
      </c>
      <c r="N164" s="724">
        <v>383</v>
      </c>
      <c r="O164" s="724">
        <v>236</v>
      </c>
      <c r="P164" s="724">
        <v>153</v>
      </c>
      <c r="Q164" s="725">
        <f>SUM(E164:P164)</f>
        <v>5941</v>
      </c>
      <c r="R164" s="721"/>
    </row>
    <row r="165" spans="2:26" ht="15" customHeight="1" thickBot="1" x14ac:dyDescent="0.55000000000000004">
      <c r="B165" s="804"/>
      <c r="C165" s="727"/>
      <c r="D165" s="728"/>
      <c r="E165" s="729"/>
      <c r="F165" s="729"/>
      <c r="G165" s="729"/>
      <c r="H165" s="729"/>
      <c r="I165" s="729"/>
      <c r="J165" s="729"/>
      <c r="K165" s="729"/>
      <c r="L165" s="729"/>
      <c r="M165" s="729"/>
      <c r="N165" s="729"/>
      <c r="O165" s="729"/>
      <c r="P165" s="729"/>
      <c r="Q165" s="730"/>
      <c r="R165" s="721"/>
    </row>
    <row r="166" spans="2:26" ht="60" customHeight="1" x14ac:dyDescent="0.5">
      <c r="B166" s="1325" t="s">
        <v>65</v>
      </c>
      <c r="C166" s="802" t="s">
        <v>16</v>
      </c>
      <c r="D166" s="751"/>
      <c r="E166" s="719">
        <v>1268</v>
      </c>
      <c r="F166" s="719">
        <v>1349</v>
      </c>
      <c r="G166" s="719">
        <v>1271</v>
      </c>
      <c r="H166" s="719">
        <v>1432</v>
      </c>
      <c r="I166" s="719">
        <v>1233</v>
      </c>
      <c r="J166" s="719">
        <v>1608</v>
      </c>
      <c r="K166" s="719">
        <v>1548</v>
      </c>
      <c r="L166" s="719">
        <v>1352</v>
      </c>
      <c r="M166" s="719">
        <v>1193</v>
      </c>
      <c r="N166" s="719">
        <v>1231</v>
      </c>
      <c r="O166" s="719">
        <v>955</v>
      </c>
      <c r="P166" s="719">
        <v>1366</v>
      </c>
      <c r="Q166" s="720">
        <f>SUM(E166:P166)</f>
        <v>15806</v>
      </c>
      <c r="R166" s="721"/>
    </row>
    <row r="167" spans="2:26" ht="60" customHeight="1" thickBot="1" x14ac:dyDescent="0.55000000000000004">
      <c r="B167" s="1326"/>
      <c r="C167" s="803" t="s">
        <v>17</v>
      </c>
      <c r="D167" s="752"/>
      <c r="E167" s="724">
        <v>1115</v>
      </c>
      <c r="F167" s="724">
        <v>1222</v>
      </c>
      <c r="G167" s="724">
        <v>1561</v>
      </c>
      <c r="H167" s="724">
        <v>1326</v>
      </c>
      <c r="I167" s="724">
        <v>806</v>
      </c>
      <c r="J167" s="724">
        <v>991</v>
      </c>
      <c r="K167" s="724">
        <v>2007</v>
      </c>
      <c r="L167" s="724">
        <v>1553</v>
      </c>
      <c r="M167" s="724">
        <v>1209</v>
      </c>
      <c r="N167" s="724">
        <v>1021</v>
      </c>
      <c r="O167" s="724">
        <v>912</v>
      </c>
      <c r="P167" s="724">
        <v>1942</v>
      </c>
      <c r="Q167" s="725">
        <f>SUM(E167:P167)</f>
        <v>15665</v>
      </c>
      <c r="R167" s="721"/>
    </row>
    <row r="168" spans="2:26" ht="15" customHeight="1" thickBot="1" x14ac:dyDescent="0.55000000000000004">
      <c r="B168" s="804"/>
      <c r="C168" s="727"/>
      <c r="D168" s="466"/>
      <c r="E168" s="805"/>
      <c r="F168" s="805"/>
      <c r="G168" s="805"/>
      <c r="H168" s="805"/>
      <c r="I168" s="805"/>
      <c r="J168" s="805"/>
      <c r="K168" s="805"/>
      <c r="L168" s="805"/>
      <c r="M168" s="805"/>
      <c r="N168" s="805"/>
      <c r="O168" s="805"/>
      <c r="P168" s="805"/>
      <c r="Q168" s="806"/>
      <c r="R168" s="721"/>
    </row>
    <row r="169" spans="2:26" ht="60" customHeight="1" x14ac:dyDescent="0.5">
      <c r="B169" s="1323" t="s">
        <v>190</v>
      </c>
      <c r="C169" s="802" t="s">
        <v>16</v>
      </c>
      <c r="D169" s="751"/>
      <c r="E169" s="719">
        <v>1330</v>
      </c>
      <c r="F169" s="719">
        <v>1240</v>
      </c>
      <c r="G169" s="719">
        <v>2040</v>
      </c>
      <c r="H169" s="719">
        <v>2240</v>
      </c>
      <c r="I169" s="719">
        <v>1850</v>
      </c>
      <c r="J169" s="719">
        <v>1800</v>
      </c>
      <c r="K169" s="719">
        <v>2240</v>
      </c>
      <c r="L169" s="719">
        <v>2075</v>
      </c>
      <c r="M169" s="719">
        <v>1930</v>
      </c>
      <c r="N169" s="719">
        <v>1655</v>
      </c>
      <c r="O169" s="719">
        <v>900</v>
      </c>
      <c r="P169" s="719">
        <v>600</v>
      </c>
      <c r="Q169" s="720">
        <f>SUM(E169:P169)</f>
        <v>19900</v>
      </c>
      <c r="R169" s="721"/>
    </row>
    <row r="170" spans="2:26" ht="60" customHeight="1" thickBot="1" x14ac:dyDescent="0.55000000000000004">
      <c r="B170" s="1324"/>
      <c r="C170" s="803" t="s">
        <v>17</v>
      </c>
      <c r="D170" s="752"/>
      <c r="E170" s="724">
        <v>1311</v>
      </c>
      <c r="F170" s="724">
        <v>1285</v>
      </c>
      <c r="G170" s="724">
        <v>2047</v>
      </c>
      <c r="H170" s="724">
        <v>2180</v>
      </c>
      <c r="I170" s="724">
        <v>1910</v>
      </c>
      <c r="J170" s="724">
        <v>1791</v>
      </c>
      <c r="K170" s="724">
        <v>2130</v>
      </c>
      <c r="L170" s="724">
        <v>1872</v>
      </c>
      <c r="M170" s="724">
        <v>2071</v>
      </c>
      <c r="N170" s="724">
        <v>1778</v>
      </c>
      <c r="O170" s="724">
        <v>949</v>
      </c>
      <c r="P170" s="724">
        <v>600</v>
      </c>
      <c r="Q170" s="725">
        <f>SUM(E170:P170)</f>
        <v>19924</v>
      </c>
      <c r="R170" s="721"/>
    </row>
    <row r="171" spans="2:26" ht="15" customHeight="1" thickBot="1" x14ac:dyDescent="0.55000000000000004">
      <c r="B171" s="804"/>
      <c r="C171" s="727"/>
      <c r="D171" s="735"/>
      <c r="E171" s="729"/>
      <c r="F171" s="729"/>
      <c r="G171" s="729"/>
      <c r="H171" s="729"/>
      <c r="I171" s="729"/>
      <c r="J171" s="729"/>
      <c r="K171" s="729"/>
      <c r="L171" s="729"/>
      <c r="M171" s="729"/>
      <c r="N171" s="729"/>
      <c r="O171" s="729"/>
      <c r="P171" s="729"/>
      <c r="Q171" s="730"/>
      <c r="R171" s="721"/>
    </row>
    <row r="172" spans="2:26" ht="60" customHeight="1" x14ac:dyDescent="0.5">
      <c r="B172" s="1329" t="s">
        <v>191</v>
      </c>
      <c r="C172" s="802" t="s">
        <v>16</v>
      </c>
      <c r="D172" s="751"/>
      <c r="E172" s="719">
        <v>11154</v>
      </c>
      <c r="F172" s="719">
        <v>14188</v>
      </c>
      <c r="G172" s="719">
        <v>11172</v>
      </c>
      <c r="H172" s="719">
        <v>14585</v>
      </c>
      <c r="I172" s="719">
        <v>16375</v>
      </c>
      <c r="J172" s="719">
        <v>11481</v>
      </c>
      <c r="K172" s="719">
        <v>10900</v>
      </c>
      <c r="L172" s="719">
        <v>11441</v>
      </c>
      <c r="M172" s="719">
        <v>10274</v>
      </c>
      <c r="N172" s="719">
        <v>10584</v>
      </c>
      <c r="O172" s="719">
        <v>9017</v>
      </c>
      <c r="P172" s="719">
        <v>10059</v>
      </c>
      <c r="Q172" s="720">
        <f>SUM(E172:P172)</f>
        <v>141230</v>
      </c>
      <c r="R172" s="721"/>
      <c r="Z172" s="807"/>
    </row>
    <row r="173" spans="2:26" ht="60" customHeight="1" thickBot="1" x14ac:dyDescent="0.55000000000000004">
      <c r="B173" s="1330"/>
      <c r="C173" s="803" t="s">
        <v>17</v>
      </c>
      <c r="D173" s="752"/>
      <c r="E173" s="724">
        <v>11154</v>
      </c>
      <c r="F173" s="724">
        <v>14188</v>
      </c>
      <c r="G173" s="724">
        <v>11172</v>
      </c>
      <c r="H173" s="724">
        <v>14585</v>
      </c>
      <c r="I173" s="724">
        <v>16375</v>
      </c>
      <c r="J173" s="724">
        <v>11481</v>
      </c>
      <c r="K173" s="724">
        <v>10900</v>
      </c>
      <c r="L173" s="724">
        <v>11441</v>
      </c>
      <c r="M173" s="724">
        <v>10274</v>
      </c>
      <c r="N173" s="724">
        <v>10584</v>
      </c>
      <c r="O173" s="724">
        <v>9017</v>
      </c>
      <c r="P173" s="724">
        <v>10059</v>
      </c>
      <c r="Q173" s="725">
        <f>SUM(E173:P173)</f>
        <v>141230</v>
      </c>
      <c r="R173" s="721"/>
      <c r="X173" s="807"/>
    </row>
    <row r="174" spans="2:26" ht="15" customHeight="1" thickBot="1" x14ac:dyDescent="0.55000000000000004">
      <c r="B174" s="804"/>
      <c r="C174" s="727"/>
      <c r="D174" s="735"/>
      <c r="E174" s="729"/>
      <c r="F174" s="729"/>
      <c r="G174" s="729"/>
      <c r="H174" s="729"/>
      <c r="I174" s="729"/>
      <c r="J174" s="729"/>
      <c r="K174" s="729"/>
      <c r="L174" s="729"/>
      <c r="M174" s="729"/>
      <c r="N174" s="729"/>
      <c r="O174" s="729"/>
      <c r="P174" s="729"/>
      <c r="Q174" s="730"/>
      <c r="R174" s="721"/>
    </row>
    <row r="175" spans="2:26" ht="60" customHeight="1" x14ac:dyDescent="0.5">
      <c r="B175" s="1329" t="s">
        <v>192</v>
      </c>
      <c r="C175" s="802" t="s">
        <v>16</v>
      </c>
      <c r="D175" s="751"/>
      <c r="E175" s="719">
        <v>1369</v>
      </c>
      <c r="F175" s="719">
        <v>432</v>
      </c>
      <c r="G175" s="719">
        <v>1339</v>
      </c>
      <c r="H175" s="719">
        <v>952</v>
      </c>
      <c r="I175" s="719">
        <v>564</v>
      </c>
      <c r="J175" s="719">
        <v>761</v>
      </c>
      <c r="K175" s="719">
        <v>613</v>
      </c>
      <c r="L175" s="719">
        <v>1143</v>
      </c>
      <c r="M175" s="719">
        <v>325</v>
      </c>
      <c r="N175" s="719">
        <v>1084</v>
      </c>
      <c r="O175" s="719">
        <v>291</v>
      </c>
      <c r="P175" s="719">
        <v>1243</v>
      </c>
      <c r="Q175" s="720">
        <f>SUM(E175:P175)</f>
        <v>10116</v>
      </c>
      <c r="R175" s="721"/>
    </row>
    <row r="176" spans="2:26" ht="60" customHeight="1" thickBot="1" x14ac:dyDescent="0.55000000000000004">
      <c r="B176" s="1330"/>
      <c r="C176" s="803" t="s">
        <v>17</v>
      </c>
      <c r="D176" s="752"/>
      <c r="E176" s="724">
        <v>1369</v>
      </c>
      <c r="F176" s="724">
        <v>432</v>
      </c>
      <c r="G176" s="724">
        <v>1339</v>
      </c>
      <c r="H176" s="724">
        <v>952</v>
      </c>
      <c r="I176" s="724">
        <v>564</v>
      </c>
      <c r="J176" s="724">
        <v>761</v>
      </c>
      <c r="K176" s="724">
        <v>613</v>
      </c>
      <c r="L176" s="724">
        <v>1143</v>
      </c>
      <c r="M176" s="724">
        <v>325</v>
      </c>
      <c r="N176" s="724">
        <v>1084</v>
      </c>
      <c r="O176" s="724">
        <v>291</v>
      </c>
      <c r="P176" s="724">
        <v>1243</v>
      </c>
      <c r="Q176" s="725">
        <f>SUM(E176:P176)</f>
        <v>10116</v>
      </c>
      <c r="R176" s="721"/>
      <c r="X176" s="808"/>
      <c r="Y176" s="808"/>
    </row>
    <row r="177" spans="2:25" ht="15" customHeight="1" thickBot="1" x14ac:dyDescent="0.55000000000000004">
      <c r="B177" s="804"/>
      <c r="C177" s="727"/>
      <c r="D177" s="735"/>
      <c r="E177" s="729"/>
      <c r="F177" s="729"/>
      <c r="G177" s="729"/>
      <c r="H177" s="729"/>
      <c r="I177" s="729"/>
      <c r="J177" s="729"/>
      <c r="K177" s="729"/>
      <c r="L177" s="729"/>
      <c r="M177" s="729"/>
      <c r="N177" s="729"/>
      <c r="O177" s="729"/>
      <c r="P177" s="729"/>
      <c r="Q177" s="730"/>
      <c r="R177" s="721"/>
    </row>
    <row r="178" spans="2:25" ht="60" customHeight="1" x14ac:dyDescent="0.5">
      <c r="B178" s="1329" t="s">
        <v>193</v>
      </c>
      <c r="C178" s="802" t="s">
        <v>16</v>
      </c>
      <c r="D178" s="751"/>
      <c r="E178" s="719">
        <v>35419</v>
      </c>
      <c r="F178" s="719">
        <v>34268</v>
      </c>
      <c r="G178" s="719">
        <v>29876</v>
      </c>
      <c r="H178" s="719">
        <v>31494</v>
      </c>
      <c r="I178" s="719">
        <v>36465</v>
      </c>
      <c r="J178" s="719">
        <v>32304</v>
      </c>
      <c r="K178" s="719">
        <v>28564</v>
      </c>
      <c r="L178" s="719">
        <v>29607</v>
      </c>
      <c r="M178" s="719">
        <v>28754</v>
      </c>
      <c r="N178" s="719">
        <v>25261</v>
      </c>
      <c r="O178" s="719">
        <v>26740</v>
      </c>
      <c r="P178" s="719">
        <v>27893</v>
      </c>
      <c r="Q178" s="720">
        <f>SUM(E178:P178)</f>
        <v>366645</v>
      </c>
      <c r="R178" s="721"/>
      <c r="X178" s="809"/>
      <c r="Y178" s="809"/>
    </row>
    <row r="179" spans="2:25" ht="60" customHeight="1" thickBot="1" x14ac:dyDescent="0.55000000000000004">
      <c r="B179" s="1330"/>
      <c r="C179" s="803" t="s">
        <v>17</v>
      </c>
      <c r="D179" s="752"/>
      <c r="E179" s="724">
        <v>36050</v>
      </c>
      <c r="F179" s="724">
        <v>34369</v>
      </c>
      <c r="G179" s="724">
        <v>27944</v>
      </c>
      <c r="H179" s="724">
        <v>35757</v>
      </c>
      <c r="I179" s="724">
        <v>36429</v>
      </c>
      <c r="J179" s="724">
        <v>31735</v>
      </c>
      <c r="K179" s="724">
        <v>28086</v>
      </c>
      <c r="L179" s="724">
        <v>29846</v>
      </c>
      <c r="M179" s="724">
        <v>26683</v>
      </c>
      <c r="N179" s="724">
        <v>27494</v>
      </c>
      <c r="O179" s="724">
        <v>26758</v>
      </c>
      <c r="P179" s="724">
        <v>27492</v>
      </c>
      <c r="Q179" s="725">
        <f>SUM(E179:P179)</f>
        <v>368643</v>
      </c>
      <c r="R179" s="721"/>
      <c r="X179" s="809"/>
      <c r="Y179" s="809"/>
    </row>
    <row r="180" spans="2:25" ht="15" customHeight="1" thickBot="1" x14ac:dyDescent="0.55000000000000004">
      <c r="B180" s="804"/>
      <c r="C180" s="727"/>
      <c r="D180" s="735"/>
      <c r="E180" s="729"/>
      <c r="F180" s="729"/>
      <c r="G180" s="729"/>
      <c r="H180" s="729"/>
      <c r="I180" s="729"/>
      <c r="J180" s="729"/>
      <c r="K180" s="729"/>
      <c r="L180" s="729"/>
      <c r="M180" s="729"/>
      <c r="N180" s="729"/>
      <c r="O180" s="729"/>
      <c r="P180" s="729"/>
      <c r="Q180" s="730"/>
      <c r="R180" s="721"/>
      <c r="X180" s="807"/>
      <c r="Y180" s="807"/>
    </row>
    <row r="181" spans="2:25" ht="60" customHeight="1" x14ac:dyDescent="0.5">
      <c r="B181" s="1329" t="s">
        <v>194</v>
      </c>
      <c r="C181" s="802" t="s">
        <v>16</v>
      </c>
      <c r="D181" s="751"/>
      <c r="E181" s="719">
        <v>616</v>
      </c>
      <c r="F181" s="719">
        <v>817</v>
      </c>
      <c r="G181" s="719">
        <v>885</v>
      </c>
      <c r="H181" s="719">
        <v>634</v>
      </c>
      <c r="I181" s="719">
        <v>387</v>
      </c>
      <c r="J181" s="719">
        <v>537</v>
      </c>
      <c r="K181" s="719">
        <v>693</v>
      </c>
      <c r="L181" s="719">
        <v>510</v>
      </c>
      <c r="M181" s="719">
        <v>511</v>
      </c>
      <c r="N181" s="719">
        <v>423</v>
      </c>
      <c r="O181" s="719">
        <v>236</v>
      </c>
      <c r="P181" s="719">
        <v>452</v>
      </c>
      <c r="Q181" s="720">
        <f>SUM(E181:P181)</f>
        <v>6701</v>
      </c>
      <c r="R181" s="721"/>
      <c r="X181" s="809"/>
      <c r="Y181" s="809"/>
    </row>
    <row r="182" spans="2:25" ht="60" customHeight="1" thickBot="1" x14ac:dyDescent="0.55000000000000004">
      <c r="B182" s="1330"/>
      <c r="C182" s="803" t="s">
        <v>17</v>
      </c>
      <c r="D182" s="752"/>
      <c r="E182" s="724">
        <v>603</v>
      </c>
      <c r="F182" s="724">
        <v>791</v>
      </c>
      <c r="G182" s="724">
        <v>788</v>
      </c>
      <c r="H182" s="724">
        <v>639</v>
      </c>
      <c r="I182" s="724">
        <v>475</v>
      </c>
      <c r="J182" s="724">
        <v>514</v>
      </c>
      <c r="K182" s="724">
        <v>655</v>
      </c>
      <c r="L182" s="724">
        <v>554</v>
      </c>
      <c r="M182" s="724">
        <v>537</v>
      </c>
      <c r="N182" s="724">
        <v>307</v>
      </c>
      <c r="O182" s="724">
        <v>331</v>
      </c>
      <c r="P182" s="724">
        <v>459</v>
      </c>
      <c r="Q182" s="725">
        <f>SUM(E182:P182)</f>
        <v>6653</v>
      </c>
      <c r="R182" s="721"/>
    </row>
    <row r="183" spans="2:25" ht="17.25" customHeight="1" thickBot="1" x14ac:dyDescent="0.55000000000000004">
      <c r="B183" s="347"/>
      <c r="C183" s="727"/>
      <c r="D183" s="466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806"/>
      <c r="R183" s="721"/>
    </row>
    <row r="184" spans="2:25" ht="60" customHeight="1" x14ac:dyDescent="0.5">
      <c r="B184" s="1327" t="s">
        <v>249</v>
      </c>
      <c r="C184" s="810" t="s">
        <v>16</v>
      </c>
      <c r="D184" s="738"/>
      <c r="E184" s="811">
        <f t="shared" ref="E184:Q185" si="10">E145+E148+E151+E154+E157+E160+E163+E166+E169+E172+E175+E178+E181</f>
        <v>148313</v>
      </c>
      <c r="F184" s="811">
        <f t="shared" si="10"/>
        <v>140957</v>
      </c>
      <c r="G184" s="811">
        <f t="shared" si="10"/>
        <v>160036</v>
      </c>
      <c r="H184" s="811">
        <f t="shared" si="10"/>
        <v>171752</v>
      </c>
      <c r="I184" s="811">
        <f t="shared" si="10"/>
        <v>169764</v>
      </c>
      <c r="J184" s="811">
        <f t="shared" si="10"/>
        <v>158928</v>
      </c>
      <c r="K184" s="811">
        <f t="shared" si="10"/>
        <v>162308</v>
      </c>
      <c r="L184" s="811">
        <f t="shared" si="10"/>
        <v>154386</v>
      </c>
      <c r="M184" s="811">
        <f t="shared" si="10"/>
        <v>173091</v>
      </c>
      <c r="N184" s="811">
        <f t="shared" si="10"/>
        <v>159241</v>
      </c>
      <c r="O184" s="811">
        <f t="shared" si="10"/>
        <v>146576</v>
      </c>
      <c r="P184" s="811">
        <f t="shared" si="10"/>
        <v>157063</v>
      </c>
      <c r="Q184" s="740">
        <f t="shared" si="10"/>
        <v>1902415</v>
      </c>
      <c r="R184" s="768"/>
    </row>
    <row r="185" spans="2:25" ht="60" customHeight="1" thickBot="1" x14ac:dyDescent="0.55000000000000004">
      <c r="B185" s="1328"/>
      <c r="C185" s="812" t="s">
        <v>17</v>
      </c>
      <c r="D185" s="742"/>
      <c r="E185" s="813">
        <f t="shared" si="10"/>
        <v>149921</v>
      </c>
      <c r="F185" s="813">
        <f t="shared" si="10"/>
        <v>141027</v>
      </c>
      <c r="G185" s="813">
        <f t="shared" si="10"/>
        <v>157788</v>
      </c>
      <c r="H185" s="813">
        <f t="shared" si="10"/>
        <v>176082</v>
      </c>
      <c r="I185" s="813">
        <f t="shared" si="10"/>
        <v>168937</v>
      </c>
      <c r="J185" s="813">
        <f t="shared" si="10"/>
        <v>157116</v>
      </c>
      <c r="K185" s="813">
        <f t="shared" si="10"/>
        <v>162564</v>
      </c>
      <c r="L185" s="813">
        <f t="shared" si="10"/>
        <v>154409</v>
      </c>
      <c r="M185" s="813">
        <f t="shared" si="10"/>
        <v>170350</v>
      </c>
      <c r="N185" s="813">
        <f t="shared" si="10"/>
        <v>161419</v>
      </c>
      <c r="O185" s="813">
        <f t="shared" si="10"/>
        <v>147729</v>
      </c>
      <c r="P185" s="813">
        <f t="shared" si="10"/>
        <v>156590</v>
      </c>
      <c r="Q185" s="744">
        <f t="shared" si="10"/>
        <v>1903932</v>
      </c>
      <c r="R185" s="768"/>
    </row>
    <row r="187" spans="2:25" ht="27" customHeight="1" x14ac:dyDescent="0.3">
      <c r="E187" s="814"/>
      <c r="F187" s="814"/>
      <c r="G187" s="814"/>
      <c r="H187" s="814"/>
      <c r="I187" s="814"/>
      <c r="J187" s="814"/>
      <c r="K187" s="814"/>
      <c r="L187" s="814"/>
      <c r="M187" s="814"/>
      <c r="N187" s="814"/>
      <c r="O187" s="814"/>
      <c r="P187" s="814"/>
      <c r="Q187" s="814"/>
    </row>
    <row r="190" spans="2:25" ht="52.5" customHeight="1" x14ac:dyDescent="0.25"/>
    <row r="191" spans="2:25" ht="18" customHeight="1" x14ac:dyDescent="0.25">
      <c r="B191" s="146"/>
      <c r="D191" s="815"/>
      <c r="E191" s="816"/>
      <c r="F191" s="816"/>
      <c r="G191" s="816"/>
      <c r="H191" s="816"/>
      <c r="I191" s="816"/>
      <c r="J191" s="816"/>
      <c r="K191" s="816"/>
      <c r="L191" s="816"/>
      <c r="M191" s="816"/>
      <c r="N191" s="816"/>
      <c r="O191" s="816"/>
      <c r="P191" s="816"/>
      <c r="Q191" s="816"/>
    </row>
    <row r="192" spans="2:25" ht="20.25" x14ac:dyDescent="0.3">
      <c r="D192" s="817"/>
      <c r="E192" s="818"/>
      <c r="F192" s="818"/>
      <c r="G192" s="818"/>
      <c r="H192" s="818"/>
      <c r="I192" s="818"/>
      <c r="J192" s="818"/>
      <c r="K192" s="818"/>
      <c r="L192" s="818"/>
      <c r="M192" s="818"/>
      <c r="N192" s="818"/>
      <c r="O192" s="818"/>
      <c r="P192" s="818"/>
      <c r="Q192" s="818"/>
    </row>
    <row r="193" spans="4:18" ht="15" customHeight="1" x14ac:dyDescent="0.25">
      <c r="D193" s="461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</row>
    <row r="194" spans="4:18" x14ac:dyDescent="0.25">
      <c r="D194" s="819"/>
      <c r="E194" s="820"/>
      <c r="F194" s="820"/>
      <c r="G194" s="820"/>
      <c r="H194" s="820"/>
      <c r="I194" s="820"/>
      <c r="J194" s="820"/>
      <c r="K194" s="820"/>
      <c r="L194" s="820"/>
      <c r="M194" s="820"/>
      <c r="N194" s="820"/>
      <c r="O194" s="820"/>
      <c r="P194" s="820"/>
      <c r="Q194" s="820"/>
      <c r="R194" s="178"/>
    </row>
    <row r="195" spans="4:18" x14ac:dyDescent="0.25">
      <c r="D195" s="819"/>
      <c r="E195" s="820"/>
      <c r="F195" s="820"/>
      <c r="G195" s="820"/>
      <c r="H195" s="820"/>
      <c r="I195" s="820"/>
      <c r="J195" s="820"/>
      <c r="K195" s="820"/>
      <c r="L195" s="820"/>
      <c r="M195" s="820"/>
      <c r="N195" s="820"/>
      <c r="O195" s="820"/>
      <c r="P195" s="820"/>
      <c r="Q195" s="820"/>
    </row>
    <row r="196" spans="4:18" x14ac:dyDescent="0.25">
      <c r="D196" s="460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</row>
    <row r="197" spans="4:18" x14ac:dyDescent="0.25">
      <c r="D197" s="819"/>
      <c r="E197" s="820"/>
      <c r="F197" s="820"/>
      <c r="G197" s="820"/>
      <c r="H197" s="820"/>
      <c r="I197" s="820"/>
      <c r="J197" s="820"/>
      <c r="K197" s="820"/>
      <c r="L197" s="820"/>
      <c r="M197" s="820"/>
      <c r="N197" s="820"/>
      <c r="O197" s="820"/>
      <c r="P197" s="820"/>
      <c r="Q197" s="820"/>
    </row>
    <row r="198" spans="4:18" x14ac:dyDescent="0.25">
      <c r="D198" s="819"/>
      <c r="E198" s="820"/>
      <c r="F198" s="820"/>
      <c r="G198" s="820"/>
      <c r="H198" s="820"/>
      <c r="I198" s="820"/>
      <c r="J198" s="820"/>
      <c r="K198" s="820"/>
      <c r="L198" s="820"/>
      <c r="M198" s="820"/>
      <c r="N198" s="820"/>
      <c r="O198" s="820"/>
      <c r="P198" s="820"/>
      <c r="Q198" s="820"/>
    </row>
    <row r="199" spans="4:18" x14ac:dyDescent="0.25">
      <c r="D199" s="460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</row>
    <row r="200" spans="4:18" x14ac:dyDescent="0.25">
      <c r="D200" s="819"/>
      <c r="E200" s="820"/>
      <c r="F200" s="820"/>
      <c r="G200" s="820"/>
      <c r="H200" s="820"/>
      <c r="I200" s="820"/>
      <c r="J200" s="820"/>
      <c r="K200" s="820"/>
      <c r="L200" s="820"/>
      <c r="M200" s="820"/>
      <c r="N200" s="820"/>
      <c r="O200" s="820"/>
      <c r="P200" s="820"/>
      <c r="Q200" s="820"/>
    </row>
    <row r="201" spans="4:18" x14ac:dyDescent="0.25">
      <c r="D201" s="819"/>
      <c r="E201" s="820"/>
      <c r="F201" s="820"/>
      <c r="G201" s="820"/>
      <c r="H201" s="820"/>
      <c r="I201" s="820"/>
      <c r="J201" s="820"/>
      <c r="K201" s="820"/>
      <c r="L201" s="820"/>
      <c r="M201" s="820"/>
      <c r="N201" s="820"/>
      <c r="O201" s="820"/>
      <c r="P201" s="820"/>
      <c r="Q201" s="820"/>
    </row>
    <row r="202" spans="4:18" x14ac:dyDescent="0.25">
      <c r="D202" s="460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</row>
    <row r="203" spans="4:18" x14ac:dyDescent="0.25">
      <c r="D203" s="819"/>
      <c r="E203" s="820"/>
      <c r="F203" s="820"/>
      <c r="G203" s="820"/>
      <c r="H203" s="820"/>
      <c r="I203" s="820"/>
      <c r="J203" s="820"/>
      <c r="K203" s="820"/>
      <c r="L203" s="820"/>
      <c r="M203" s="820"/>
      <c r="N203" s="820"/>
      <c r="O203" s="820"/>
      <c r="P203" s="820"/>
      <c r="Q203" s="820"/>
    </row>
    <row r="204" spans="4:18" x14ac:dyDescent="0.25">
      <c r="D204" s="819"/>
      <c r="E204" s="820"/>
      <c r="F204" s="820"/>
      <c r="G204" s="820"/>
      <c r="H204" s="820"/>
      <c r="I204" s="820"/>
      <c r="J204" s="820"/>
      <c r="K204" s="820"/>
      <c r="L204" s="820"/>
      <c r="M204" s="820"/>
      <c r="N204" s="820"/>
      <c r="O204" s="820"/>
      <c r="P204" s="820"/>
      <c r="Q204" s="820"/>
    </row>
    <row r="205" spans="4:18" x14ac:dyDescent="0.25">
      <c r="D205" s="460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</row>
    <row r="206" spans="4:18" x14ac:dyDescent="0.25">
      <c r="D206" s="819"/>
      <c r="E206" s="820"/>
      <c r="F206" s="820"/>
      <c r="G206" s="820"/>
      <c r="H206" s="820"/>
      <c r="I206" s="820"/>
      <c r="J206" s="820"/>
      <c r="K206" s="820"/>
      <c r="L206" s="820"/>
      <c r="M206" s="820"/>
      <c r="N206" s="820"/>
      <c r="O206" s="820"/>
      <c r="P206" s="820"/>
      <c r="Q206" s="820"/>
    </row>
    <row r="207" spans="4:18" x14ac:dyDescent="0.25">
      <c r="D207" s="819"/>
      <c r="E207" s="820"/>
      <c r="F207" s="820"/>
      <c r="G207" s="820"/>
      <c r="H207" s="820"/>
      <c r="I207" s="820"/>
      <c r="J207" s="820"/>
      <c r="K207" s="820"/>
      <c r="L207" s="820"/>
      <c r="M207" s="820"/>
      <c r="N207" s="820"/>
      <c r="O207" s="820"/>
      <c r="P207" s="820"/>
      <c r="Q207" s="820"/>
    </row>
    <row r="208" spans="4:18" x14ac:dyDescent="0.25">
      <c r="D208" s="460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</row>
    <row r="209" spans="4:17" x14ac:dyDescent="0.25">
      <c r="D209" s="819"/>
      <c r="E209" s="820"/>
      <c r="F209" s="820"/>
      <c r="G209" s="820"/>
      <c r="H209" s="820"/>
      <c r="I209" s="820"/>
      <c r="J209" s="820"/>
      <c r="K209" s="820"/>
      <c r="L209" s="820"/>
      <c r="M209" s="820"/>
      <c r="N209" s="820"/>
      <c r="O209" s="820"/>
      <c r="P209" s="820"/>
      <c r="Q209" s="820"/>
    </row>
    <row r="210" spans="4:17" x14ac:dyDescent="0.25">
      <c r="D210" s="819"/>
      <c r="E210" s="820"/>
      <c r="F210" s="820"/>
      <c r="G210" s="820"/>
      <c r="H210" s="820"/>
      <c r="I210" s="820"/>
      <c r="J210" s="820"/>
      <c r="K210" s="820"/>
      <c r="L210" s="820"/>
      <c r="M210" s="820"/>
      <c r="N210" s="820"/>
      <c r="O210" s="820"/>
      <c r="P210" s="820"/>
      <c r="Q210" s="820"/>
    </row>
    <row r="211" spans="4:17" x14ac:dyDescent="0.25">
      <c r="D211" s="460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</row>
    <row r="212" spans="4:17" x14ac:dyDescent="0.25">
      <c r="D212" s="819"/>
      <c r="E212" s="820"/>
      <c r="F212" s="820"/>
      <c r="G212" s="820"/>
      <c r="H212" s="820"/>
      <c r="I212" s="820"/>
      <c r="J212" s="820"/>
      <c r="K212" s="820"/>
      <c r="L212" s="820"/>
      <c r="M212" s="820"/>
      <c r="N212" s="820"/>
      <c r="O212" s="820"/>
      <c r="P212" s="820"/>
      <c r="Q212" s="820"/>
    </row>
    <row r="213" spans="4:17" x14ac:dyDescent="0.25">
      <c r="D213" s="819"/>
      <c r="E213" s="820"/>
      <c r="F213" s="820"/>
      <c r="G213" s="820"/>
      <c r="H213" s="820"/>
      <c r="I213" s="820"/>
      <c r="J213" s="820"/>
      <c r="K213" s="820"/>
      <c r="L213" s="820"/>
      <c r="M213" s="820"/>
      <c r="N213" s="820"/>
      <c r="O213" s="820"/>
      <c r="P213" s="820"/>
      <c r="Q213" s="820"/>
    </row>
    <row r="214" spans="4:17" x14ac:dyDescent="0.25">
      <c r="D214" s="819"/>
      <c r="E214" s="820"/>
      <c r="F214" s="820"/>
      <c r="G214" s="820"/>
      <c r="H214" s="820"/>
      <c r="I214" s="820"/>
      <c r="J214" s="820"/>
      <c r="K214" s="820"/>
      <c r="L214" s="820"/>
      <c r="M214" s="820"/>
      <c r="N214" s="820"/>
      <c r="O214" s="820"/>
      <c r="P214" s="820"/>
      <c r="Q214" s="820"/>
    </row>
    <row r="215" spans="4:17" x14ac:dyDescent="0.25">
      <c r="D215" s="819"/>
      <c r="E215" s="820"/>
      <c r="F215" s="820"/>
      <c r="G215" s="820"/>
      <c r="H215" s="820"/>
      <c r="I215" s="820"/>
      <c r="J215" s="820"/>
      <c r="K215" s="820"/>
      <c r="L215" s="820"/>
      <c r="M215" s="820"/>
      <c r="N215" s="820"/>
      <c r="O215" s="820"/>
      <c r="P215" s="820"/>
      <c r="Q215" s="820"/>
    </row>
    <row r="216" spans="4:17" x14ac:dyDescent="0.25">
      <c r="D216" s="819"/>
      <c r="E216" s="820"/>
      <c r="F216" s="820"/>
      <c r="G216" s="820"/>
      <c r="H216" s="820"/>
      <c r="I216" s="820"/>
      <c r="J216" s="820"/>
      <c r="K216" s="820"/>
      <c r="L216" s="820"/>
      <c r="M216" s="820"/>
      <c r="N216" s="820"/>
      <c r="O216" s="820"/>
      <c r="P216" s="820"/>
      <c r="Q216" s="820"/>
    </row>
    <row r="221" spans="4:17" x14ac:dyDescent="0.25">
      <c r="D221" s="45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</row>
    <row r="222" spans="4:17" x14ac:dyDescent="0.25">
      <c r="D222" s="45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</row>
    <row r="223" spans="4:17" x14ac:dyDescent="0.25">
      <c r="D223" s="45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</row>
    <row r="224" spans="4:17" x14ac:dyDescent="0.25">
      <c r="D224" s="45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</row>
    <row r="225" spans="4:17" s="56" customFormat="1" ht="15" x14ac:dyDescent="0.2">
      <c r="D225" s="45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</row>
    <row r="226" spans="4:17" s="56" customFormat="1" ht="15" x14ac:dyDescent="0.2">
      <c r="D226" s="45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</row>
    <row r="227" spans="4:17" s="56" customFormat="1" ht="15" x14ac:dyDescent="0.2">
      <c r="D227" s="45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</row>
  </sheetData>
  <mergeCells count="61">
    <mergeCell ref="B2:Q2"/>
    <mergeCell ref="B3:Q3"/>
    <mergeCell ref="B7:B8"/>
    <mergeCell ref="B10:B11"/>
    <mergeCell ref="B13:B14"/>
    <mergeCell ref="B16:B17"/>
    <mergeCell ref="B19:B20"/>
    <mergeCell ref="B22:B23"/>
    <mergeCell ref="B27:B28"/>
    <mergeCell ref="B30:B31"/>
    <mergeCell ref="B33:B34"/>
    <mergeCell ref="B38:B39"/>
    <mergeCell ref="B41:B42"/>
    <mergeCell ref="B44:B45"/>
    <mergeCell ref="B47:B48"/>
    <mergeCell ref="B50:B51"/>
    <mergeCell ref="B53:R53"/>
    <mergeCell ref="B57:B58"/>
    <mergeCell ref="B60:B61"/>
    <mergeCell ref="B63:B64"/>
    <mergeCell ref="L65:Q65"/>
    <mergeCell ref="B66:B67"/>
    <mergeCell ref="B69:B70"/>
    <mergeCell ref="B72:R72"/>
    <mergeCell ref="B74:B75"/>
    <mergeCell ref="B77:B78"/>
    <mergeCell ref="B80:B81"/>
    <mergeCell ref="B83:B84"/>
    <mergeCell ref="B86:B87"/>
    <mergeCell ref="B89:R89"/>
    <mergeCell ref="B93:B94"/>
    <mergeCell ref="B96:B97"/>
    <mergeCell ref="B99:B100"/>
    <mergeCell ref="B102:B103"/>
    <mergeCell ref="B105:B106"/>
    <mergeCell ref="B109:B110"/>
    <mergeCell ref="B112:B113"/>
    <mergeCell ref="B115:B116"/>
    <mergeCell ref="B118:B119"/>
    <mergeCell ref="B121:B122"/>
    <mergeCell ref="B124:B125"/>
    <mergeCell ref="B127:R127"/>
    <mergeCell ref="B129:B130"/>
    <mergeCell ref="B132:B133"/>
    <mergeCell ref="B135:B136"/>
    <mergeCell ref="B138:B139"/>
    <mergeCell ref="B141:R141"/>
    <mergeCell ref="B145:B146"/>
    <mergeCell ref="B148:B149"/>
    <mergeCell ref="B151:B152"/>
    <mergeCell ref="B154:B155"/>
    <mergeCell ref="B157:B158"/>
    <mergeCell ref="B160:B161"/>
    <mergeCell ref="B163:B164"/>
    <mergeCell ref="B184:B185"/>
    <mergeCell ref="B166:B167"/>
    <mergeCell ref="B169:B170"/>
    <mergeCell ref="B172:B173"/>
    <mergeCell ref="B175:B176"/>
    <mergeCell ref="B178:B179"/>
    <mergeCell ref="B181:B182"/>
  </mergeCells>
  <pageMargins left="0.2" right="0.2" top="0.52" bottom="0.21" header="0.3" footer="0.21"/>
  <pageSetup scale="19" fitToHeight="0" orientation="landscape" r:id="rId1"/>
  <headerFooter alignWithMargins="0">
    <oddFooter>&amp;RPage &amp;P of &amp;N&amp;LPakistan Automotive Manufacturers Association</oddFooter>
  </headerFooter>
  <rowBreaks count="3" manualBreakCount="3">
    <brk id="51" max="16" man="1"/>
    <brk id="87" max="16383" man="1"/>
    <brk id="139" max="16" man="1"/>
  </row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/>
  </sheetPr>
  <dimension ref="B1:AI218"/>
  <sheetViews>
    <sheetView view="pageBreakPreview" zoomScale="40" zoomScaleNormal="40" zoomScaleSheetLayoutView="4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Q1" sqref="Q1"/>
    </sheetView>
  </sheetViews>
  <sheetFormatPr defaultRowHeight="49.5" x14ac:dyDescent="0.65"/>
  <cols>
    <col min="1" max="1" width="5.5703125" style="56" customWidth="1"/>
    <col min="2" max="2" width="53.140625" style="56" customWidth="1"/>
    <col min="3" max="3" width="11.85546875" style="821" customWidth="1"/>
    <col min="4" max="4" width="1.42578125" style="457" customWidth="1"/>
    <col min="5" max="16" width="30.7109375" style="56" customWidth="1"/>
    <col min="17" max="17" width="38.7109375" style="827" customWidth="1"/>
    <col min="18" max="18" width="20.5703125" style="56" customWidth="1"/>
    <col min="19" max="21" width="9.140625" style="56"/>
    <col min="22" max="22" width="39.28515625" style="56" customWidth="1"/>
    <col min="23" max="23" width="23.7109375" style="56" customWidth="1"/>
    <col min="24" max="24" width="19.5703125" style="56" customWidth="1"/>
    <col min="25" max="16384" width="9.140625" style="56"/>
  </cols>
  <sheetData>
    <row r="1" spans="2:17" ht="37.5" customHeight="1" x14ac:dyDescent="0.3">
      <c r="B1" s="150"/>
      <c r="C1" s="241"/>
      <c r="E1" s="921" t="s">
        <v>286</v>
      </c>
      <c r="Q1" s="922" t="s">
        <v>286</v>
      </c>
    </row>
    <row r="2" spans="2:17" ht="42.75" customHeight="1" thickBot="1" x14ac:dyDescent="0.25">
      <c r="B2" s="1356" t="s">
        <v>161</v>
      </c>
      <c r="C2" s="1357"/>
      <c r="D2" s="1357"/>
      <c r="E2" s="1357"/>
      <c r="F2" s="1357"/>
      <c r="G2" s="1357"/>
      <c r="H2" s="1357"/>
      <c r="I2" s="1357"/>
      <c r="J2" s="1357"/>
      <c r="K2" s="1357"/>
      <c r="L2" s="1357"/>
      <c r="M2" s="1357"/>
      <c r="N2" s="1357"/>
      <c r="O2" s="1357"/>
      <c r="P2" s="1357"/>
      <c r="Q2" s="1357"/>
    </row>
    <row r="3" spans="2:17" ht="44.1" customHeight="1" thickBot="1" x14ac:dyDescent="0.65">
      <c r="B3" s="1331" t="s">
        <v>46</v>
      </c>
      <c r="C3" s="1332"/>
      <c r="D3" s="1332"/>
      <c r="E3" s="1332"/>
      <c r="F3" s="1332"/>
      <c r="G3" s="1332"/>
      <c r="H3" s="1332"/>
      <c r="I3" s="1332"/>
      <c r="J3" s="1332"/>
      <c r="K3" s="1332"/>
      <c r="L3" s="1332"/>
      <c r="M3" s="1332"/>
      <c r="N3" s="1332"/>
      <c r="O3" s="1332"/>
      <c r="P3" s="1332"/>
      <c r="Q3" s="1332"/>
    </row>
    <row r="4" spans="2:17" ht="12.75" hidden="1" customHeight="1" thickBot="1" x14ac:dyDescent="0.7">
      <c r="B4" s="86"/>
    </row>
    <row r="5" spans="2:17" ht="75.75" customHeight="1" thickBot="1" x14ac:dyDescent="0.4">
      <c r="B5" s="828" t="s">
        <v>230</v>
      </c>
      <c r="C5" s="829"/>
      <c r="D5" s="479"/>
      <c r="E5" s="830" t="s">
        <v>287</v>
      </c>
      <c r="F5" s="830" t="s">
        <v>288</v>
      </c>
      <c r="G5" s="830" t="s">
        <v>289</v>
      </c>
      <c r="H5" s="830" t="s">
        <v>290</v>
      </c>
      <c r="I5" s="830" t="s">
        <v>291</v>
      </c>
      <c r="J5" s="830" t="s">
        <v>292</v>
      </c>
      <c r="K5" s="830" t="s">
        <v>293</v>
      </c>
      <c r="L5" s="830" t="s">
        <v>294</v>
      </c>
      <c r="M5" s="830" t="s">
        <v>295</v>
      </c>
      <c r="N5" s="830" t="s">
        <v>296</v>
      </c>
      <c r="O5" s="830" t="s">
        <v>297</v>
      </c>
      <c r="P5" s="830" t="s">
        <v>331</v>
      </c>
      <c r="Q5" s="898" t="s">
        <v>54</v>
      </c>
    </row>
    <row r="6" spans="2:17" ht="27" customHeight="1" thickBot="1" x14ac:dyDescent="0.7">
      <c r="B6" s="90"/>
      <c r="D6" s="490"/>
      <c r="E6" s="827"/>
      <c r="F6" s="827"/>
      <c r="G6" s="827"/>
      <c r="H6" s="827"/>
      <c r="I6" s="827"/>
      <c r="J6" s="827"/>
      <c r="K6" s="827"/>
      <c r="L6" s="827"/>
      <c r="M6" s="827"/>
      <c r="N6" s="827"/>
      <c r="O6" s="827"/>
      <c r="P6" s="827"/>
    </row>
    <row r="7" spans="2:17" ht="69.95" customHeight="1" x14ac:dyDescent="0.7">
      <c r="B7" s="1360" t="s">
        <v>243</v>
      </c>
      <c r="C7" s="831" t="s">
        <v>99</v>
      </c>
      <c r="D7" s="494"/>
      <c r="E7" s="914">
        <v>1856</v>
      </c>
      <c r="F7" s="914">
        <v>2593</v>
      </c>
      <c r="G7" s="914">
        <v>3263</v>
      </c>
      <c r="H7" s="914">
        <v>2599</v>
      </c>
      <c r="I7" s="914">
        <v>2777</v>
      </c>
      <c r="J7" s="914">
        <v>4399</v>
      </c>
      <c r="K7" s="914">
        <v>3830</v>
      </c>
      <c r="L7" s="914">
        <v>2264</v>
      </c>
      <c r="M7" s="914">
        <v>3253</v>
      </c>
      <c r="N7" s="914">
        <v>2131</v>
      </c>
      <c r="O7" s="914">
        <v>2679</v>
      </c>
      <c r="P7" s="914">
        <v>3435</v>
      </c>
      <c r="Q7" s="832">
        <f>SUM(E7:P7)</f>
        <v>35079</v>
      </c>
    </row>
    <row r="8" spans="2:17" ht="69.95" customHeight="1" thickBot="1" x14ac:dyDescent="0.75">
      <c r="B8" s="1361"/>
      <c r="C8" s="833" t="s">
        <v>17</v>
      </c>
      <c r="D8" s="495"/>
      <c r="E8" s="915">
        <v>1700</v>
      </c>
      <c r="F8" s="915">
        <v>2726</v>
      </c>
      <c r="G8" s="915">
        <v>3367</v>
      </c>
      <c r="H8" s="915">
        <v>2651</v>
      </c>
      <c r="I8" s="915">
        <v>2771</v>
      </c>
      <c r="J8" s="915">
        <v>4405</v>
      </c>
      <c r="K8" s="915">
        <v>3646</v>
      </c>
      <c r="L8" s="915">
        <v>2286</v>
      </c>
      <c r="M8" s="915">
        <v>3278</v>
      </c>
      <c r="N8" s="915">
        <v>2265</v>
      </c>
      <c r="O8" s="915">
        <v>2681</v>
      </c>
      <c r="P8" s="915">
        <v>3421</v>
      </c>
      <c r="Q8" s="834">
        <f>SUM(E8:P8)</f>
        <v>35197</v>
      </c>
    </row>
    <row r="9" spans="2:17" ht="35.1" customHeight="1" thickBot="1" x14ac:dyDescent="0.75">
      <c r="B9" s="726"/>
      <c r="C9" s="835"/>
      <c r="D9" s="496"/>
      <c r="E9" s="916"/>
      <c r="F9" s="916"/>
      <c r="G9" s="916"/>
      <c r="H9" s="916"/>
      <c r="I9" s="916"/>
      <c r="J9" s="916"/>
      <c r="K9" s="916"/>
      <c r="L9" s="916"/>
      <c r="M9" s="916"/>
      <c r="N9" s="916"/>
      <c r="O9" s="916"/>
      <c r="P9" s="916"/>
      <c r="Q9" s="836"/>
    </row>
    <row r="10" spans="2:17" ht="69.95" customHeight="1" x14ac:dyDescent="0.7">
      <c r="B10" s="1362" t="s">
        <v>98</v>
      </c>
      <c r="C10" s="831" t="s">
        <v>99</v>
      </c>
      <c r="D10" s="494"/>
      <c r="E10" s="914">
        <v>191</v>
      </c>
      <c r="F10" s="914">
        <v>191</v>
      </c>
      <c r="G10" s="914">
        <v>3</v>
      </c>
      <c r="H10" s="914">
        <v>0</v>
      </c>
      <c r="I10" s="914">
        <v>0</v>
      </c>
      <c r="J10" s="914">
        <v>0</v>
      </c>
      <c r="K10" s="914">
        <v>0</v>
      </c>
      <c r="L10" s="914">
        <v>0</v>
      </c>
      <c r="M10" s="914">
        <v>0</v>
      </c>
      <c r="N10" s="914">
        <v>3346</v>
      </c>
      <c r="O10" s="914">
        <v>1340</v>
      </c>
      <c r="P10" s="914">
        <v>1354</v>
      </c>
      <c r="Q10" s="832">
        <f>SUM(E10:P10)</f>
        <v>6425</v>
      </c>
    </row>
    <row r="11" spans="2:17" ht="69.95" customHeight="1" thickBot="1" x14ac:dyDescent="0.75">
      <c r="B11" s="1363"/>
      <c r="C11" s="833" t="s">
        <v>17</v>
      </c>
      <c r="D11" s="495"/>
      <c r="E11" s="915">
        <v>225</v>
      </c>
      <c r="F11" s="915">
        <v>154</v>
      </c>
      <c r="G11" s="915">
        <v>87</v>
      </c>
      <c r="H11" s="915">
        <v>23</v>
      </c>
      <c r="I11" s="915">
        <v>6</v>
      </c>
      <c r="J11" s="915">
        <v>2</v>
      </c>
      <c r="K11" s="915">
        <v>0</v>
      </c>
      <c r="L11" s="915">
        <v>0</v>
      </c>
      <c r="M11" s="915">
        <v>0</v>
      </c>
      <c r="N11" s="915">
        <v>2273</v>
      </c>
      <c r="O11" s="915">
        <v>1744</v>
      </c>
      <c r="P11" s="915">
        <v>1676</v>
      </c>
      <c r="Q11" s="834">
        <f>SUM(E11:P11)</f>
        <v>6190</v>
      </c>
    </row>
    <row r="12" spans="2:17" ht="35.1" customHeight="1" thickBot="1" x14ac:dyDescent="0.75">
      <c r="B12" s="731"/>
      <c r="C12" s="835"/>
      <c r="D12" s="497"/>
      <c r="E12" s="920"/>
      <c r="F12" s="920"/>
      <c r="G12" s="920"/>
      <c r="H12" s="920"/>
      <c r="I12" s="920"/>
      <c r="J12" s="920"/>
      <c r="K12" s="920"/>
      <c r="L12" s="920"/>
      <c r="M12" s="920"/>
      <c r="N12" s="920"/>
      <c r="O12" s="920"/>
      <c r="P12" s="920"/>
      <c r="Q12" s="837"/>
    </row>
    <row r="13" spans="2:17" ht="69.95" customHeight="1" x14ac:dyDescent="0.7">
      <c r="B13" s="1360" t="s">
        <v>315</v>
      </c>
      <c r="C13" s="831" t="s">
        <v>99</v>
      </c>
      <c r="D13" s="838"/>
      <c r="E13" s="896">
        <v>4181</v>
      </c>
      <c r="F13" s="914">
        <v>3801</v>
      </c>
      <c r="G13" s="914">
        <v>5006</v>
      </c>
      <c r="H13" s="914">
        <v>5107</v>
      </c>
      <c r="I13" s="914">
        <v>4904</v>
      </c>
      <c r="J13" s="914">
        <v>5052</v>
      </c>
      <c r="K13" s="914">
        <v>5620</v>
      </c>
      <c r="L13" s="914">
        <v>3497</v>
      </c>
      <c r="M13" s="914">
        <v>5620</v>
      </c>
      <c r="N13" s="914">
        <v>4058</v>
      </c>
      <c r="O13" s="914">
        <v>4241</v>
      </c>
      <c r="P13" s="914">
        <v>4296</v>
      </c>
      <c r="Q13" s="832">
        <f>SUM(E13:P13)</f>
        <v>55383</v>
      </c>
    </row>
    <row r="14" spans="2:17" ht="69.95" customHeight="1" thickBot="1" x14ac:dyDescent="0.75">
      <c r="B14" s="1361"/>
      <c r="C14" s="833" t="s">
        <v>17</v>
      </c>
      <c r="D14" s="842"/>
      <c r="E14" s="897">
        <v>5020</v>
      </c>
      <c r="F14" s="915">
        <v>3967</v>
      </c>
      <c r="G14" s="915">
        <v>4849</v>
      </c>
      <c r="H14" s="915">
        <v>5378</v>
      </c>
      <c r="I14" s="915">
        <v>4761</v>
      </c>
      <c r="J14" s="915">
        <v>5151</v>
      </c>
      <c r="K14" s="915">
        <v>5528</v>
      </c>
      <c r="L14" s="915">
        <v>3646</v>
      </c>
      <c r="M14" s="915">
        <v>5395</v>
      </c>
      <c r="N14" s="915">
        <v>4117</v>
      </c>
      <c r="O14" s="915">
        <v>4263</v>
      </c>
      <c r="P14" s="915">
        <v>4453</v>
      </c>
      <c r="Q14" s="834">
        <f>SUM(E14:P14)</f>
        <v>56528</v>
      </c>
    </row>
    <row r="15" spans="2:17" ht="30.95" customHeight="1" thickBot="1" x14ac:dyDescent="0.75">
      <c r="B15" s="726"/>
      <c r="C15" s="835"/>
      <c r="D15" s="383"/>
      <c r="E15" s="916"/>
      <c r="F15" s="916"/>
      <c r="G15" s="916"/>
      <c r="H15" s="916"/>
      <c r="I15" s="916"/>
      <c r="J15" s="916"/>
      <c r="K15" s="916"/>
      <c r="L15" s="916"/>
      <c r="M15" s="916"/>
      <c r="N15" s="916"/>
      <c r="O15" s="916"/>
      <c r="P15" s="916"/>
      <c r="Q15" s="836"/>
    </row>
    <row r="16" spans="2:17" ht="69.95" customHeight="1" x14ac:dyDescent="0.7">
      <c r="B16" s="1362" t="s">
        <v>280</v>
      </c>
      <c r="C16" s="831" t="s">
        <v>99</v>
      </c>
      <c r="D16" s="494"/>
      <c r="E16" s="914">
        <v>91</v>
      </c>
      <c r="F16" s="914">
        <v>295</v>
      </c>
      <c r="G16" s="914">
        <v>225</v>
      </c>
      <c r="H16" s="914">
        <v>307</v>
      </c>
      <c r="I16" s="914">
        <v>224</v>
      </c>
      <c r="J16" s="914">
        <v>180</v>
      </c>
      <c r="K16" s="914">
        <v>237</v>
      </c>
      <c r="L16" s="914">
        <v>254</v>
      </c>
      <c r="M16" s="914">
        <v>469</v>
      </c>
      <c r="N16" s="914">
        <v>322</v>
      </c>
      <c r="O16" s="914">
        <v>444</v>
      </c>
      <c r="P16" s="914">
        <v>700</v>
      </c>
      <c r="Q16" s="832">
        <f>SUM(E16:P16)</f>
        <v>3748</v>
      </c>
    </row>
    <row r="17" spans="2:17" ht="69.95" customHeight="1" thickBot="1" x14ac:dyDescent="0.75">
      <c r="B17" s="1363"/>
      <c r="C17" s="833" t="s">
        <v>17</v>
      </c>
      <c r="D17" s="495"/>
      <c r="E17" s="915">
        <v>157</v>
      </c>
      <c r="F17" s="915">
        <v>258</v>
      </c>
      <c r="G17" s="915">
        <v>309</v>
      </c>
      <c r="H17" s="915">
        <v>312</v>
      </c>
      <c r="I17" s="915">
        <v>244</v>
      </c>
      <c r="J17" s="915">
        <v>228</v>
      </c>
      <c r="K17" s="915">
        <v>109</v>
      </c>
      <c r="L17" s="915">
        <v>312</v>
      </c>
      <c r="M17" s="915">
        <v>357</v>
      </c>
      <c r="N17" s="915">
        <v>240</v>
      </c>
      <c r="O17" s="915">
        <v>594</v>
      </c>
      <c r="P17" s="915">
        <v>490</v>
      </c>
      <c r="Q17" s="834">
        <f>SUM(E17:P17)</f>
        <v>3610</v>
      </c>
    </row>
    <row r="18" spans="2:17" ht="30.95" customHeight="1" thickBot="1" x14ac:dyDescent="0.75">
      <c r="B18" s="726"/>
      <c r="C18" s="835"/>
      <c r="D18" s="383"/>
      <c r="E18" s="916"/>
      <c r="F18" s="916"/>
      <c r="G18" s="916"/>
      <c r="H18" s="916"/>
      <c r="I18" s="916"/>
      <c r="J18" s="916"/>
      <c r="K18" s="916"/>
      <c r="L18" s="916"/>
      <c r="M18" s="916"/>
      <c r="N18" s="916"/>
      <c r="O18" s="916"/>
      <c r="P18" s="916"/>
      <c r="Q18" s="836"/>
    </row>
    <row r="19" spans="2:17" ht="69.95" customHeight="1" x14ac:dyDescent="0.7">
      <c r="B19" s="1362" t="s">
        <v>298</v>
      </c>
      <c r="C19" s="831" t="s">
        <v>99</v>
      </c>
      <c r="D19" s="494"/>
      <c r="E19" s="914">
        <v>209</v>
      </c>
      <c r="F19" s="914">
        <v>168</v>
      </c>
      <c r="G19" s="914">
        <v>187</v>
      </c>
      <c r="H19" s="914">
        <v>241</v>
      </c>
      <c r="I19" s="914">
        <v>326</v>
      </c>
      <c r="J19" s="914">
        <v>112</v>
      </c>
      <c r="K19" s="914">
        <v>329</v>
      </c>
      <c r="L19" s="914">
        <v>208</v>
      </c>
      <c r="M19" s="914">
        <v>193</v>
      </c>
      <c r="N19" s="914">
        <v>238</v>
      </c>
      <c r="O19" s="914">
        <v>574</v>
      </c>
      <c r="P19" s="914">
        <v>135</v>
      </c>
      <c r="Q19" s="832">
        <f>SUM(E19:P19)</f>
        <v>2920</v>
      </c>
    </row>
    <row r="20" spans="2:17" ht="69.95" customHeight="1" thickBot="1" x14ac:dyDescent="0.75">
      <c r="B20" s="1363"/>
      <c r="C20" s="833" t="s">
        <v>17</v>
      </c>
      <c r="D20" s="495"/>
      <c r="E20" s="915">
        <v>163</v>
      </c>
      <c r="F20" s="915">
        <v>142</v>
      </c>
      <c r="G20" s="915">
        <v>191</v>
      </c>
      <c r="H20" s="915">
        <v>255</v>
      </c>
      <c r="I20" s="915">
        <v>320</v>
      </c>
      <c r="J20" s="915">
        <v>169</v>
      </c>
      <c r="K20" s="915">
        <v>172</v>
      </c>
      <c r="L20" s="915">
        <v>226</v>
      </c>
      <c r="M20" s="915">
        <v>250</v>
      </c>
      <c r="N20" s="915">
        <v>293</v>
      </c>
      <c r="O20" s="915">
        <v>400</v>
      </c>
      <c r="P20" s="915">
        <v>201</v>
      </c>
      <c r="Q20" s="834">
        <f>SUM(E20:P20)</f>
        <v>2782</v>
      </c>
    </row>
    <row r="21" spans="2:17" ht="30.95" customHeight="1" thickBot="1" x14ac:dyDescent="0.75">
      <c r="B21" s="726"/>
      <c r="C21" s="835"/>
      <c r="D21" s="383"/>
      <c r="E21" s="916"/>
      <c r="F21" s="916"/>
      <c r="G21" s="916"/>
      <c r="H21" s="916"/>
      <c r="I21" s="916"/>
      <c r="J21" s="916"/>
      <c r="K21" s="916"/>
      <c r="L21" s="916"/>
      <c r="M21" s="916"/>
      <c r="N21" s="916"/>
      <c r="O21" s="916"/>
      <c r="P21" s="916"/>
      <c r="Q21" s="836"/>
    </row>
    <row r="22" spans="2:17" ht="69.95" customHeight="1" x14ac:dyDescent="0.7">
      <c r="B22" s="1362" t="s">
        <v>299</v>
      </c>
      <c r="C22" s="831" t="s">
        <v>99</v>
      </c>
      <c r="D22" s="494"/>
      <c r="E22" s="914">
        <v>2</v>
      </c>
      <c r="F22" s="914">
        <v>0</v>
      </c>
      <c r="G22" s="914">
        <v>0</v>
      </c>
      <c r="H22" s="914">
        <v>0</v>
      </c>
      <c r="I22" s="914">
        <v>2</v>
      </c>
      <c r="J22" s="914">
        <v>9</v>
      </c>
      <c r="K22" s="914">
        <v>1</v>
      </c>
      <c r="L22" s="914">
        <v>1</v>
      </c>
      <c r="M22" s="914">
        <v>0</v>
      </c>
      <c r="N22" s="914">
        <v>1</v>
      </c>
      <c r="O22" s="914">
        <v>1</v>
      </c>
      <c r="P22" s="914">
        <v>1</v>
      </c>
      <c r="Q22" s="832">
        <f>SUM(E22:P22)</f>
        <v>18</v>
      </c>
    </row>
    <row r="23" spans="2:17" ht="69.95" customHeight="1" thickBot="1" x14ac:dyDescent="0.75">
      <c r="B23" s="1363"/>
      <c r="C23" s="833" t="s">
        <v>17</v>
      </c>
      <c r="D23" s="495"/>
      <c r="E23" s="915">
        <v>0</v>
      </c>
      <c r="F23" s="915">
        <v>0</v>
      </c>
      <c r="G23" s="915">
        <v>0</v>
      </c>
      <c r="H23" s="915">
        <v>0</v>
      </c>
      <c r="I23" s="915">
        <v>0</v>
      </c>
      <c r="J23" s="915">
        <v>9</v>
      </c>
      <c r="K23" s="915">
        <v>1</v>
      </c>
      <c r="L23" s="915">
        <v>1</v>
      </c>
      <c r="M23" s="915">
        <v>0</v>
      </c>
      <c r="N23" s="915">
        <v>1</v>
      </c>
      <c r="O23" s="915">
        <v>1</v>
      </c>
      <c r="P23" s="915">
        <v>1</v>
      </c>
      <c r="Q23" s="834">
        <f>SUM(E23:P23)</f>
        <v>14</v>
      </c>
    </row>
    <row r="24" spans="2:17" ht="35.1" customHeight="1" thickBot="1" x14ac:dyDescent="0.75">
      <c r="B24" s="731"/>
      <c r="C24" s="835"/>
      <c r="D24" s="497"/>
      <c r="E24" s="920"/>
      <c r="F24" s="920"/>
      <c r="G24" s="920"/>
      <c r="H24" s="920"/>
      <c r="I24" s="920"/>
      <c r="J24" s="920"/>
      <c r="K24" s="920"/>
      <c r="L24" s="920"/>
      <c r="M24" s="920"/>
      <c r="N24" s="920"/>
      <c r="O24" s="920"/>
      <c r="P24" s="920"/>
      <c r="Q24" s="837"/>
    </row>
    <row r="25" spans="2:17" ht="69.95" customHeight="1" x14ac:dyDescent="0.7">
      <c r="B25" s="1358" t="s">
        <v>21</v>
      </c>
      <c r="C25" s="844" t="s">
        <v>99</v>
      </c>
      <c r="D25" s="498"/>
      <c r="E25" s="886">
        <f t="shared" ref="E25:Q26" si="0">E7+E10+E13+E16+E19+E22</f>
        <v>6530</v>
      </c>
      <c r="F25" s="886">
        <f t="shared" si="0"/>
        <v>7048</v>
      </c>
      <c r="G25" s="886">
        <f t="shared" si="0"/>
        <v>8684</v>
      </c>
      <c r="H25" s="886">
        <f t="shared" si="0"/>
        <v>8254</v>
      </c>
      <c r="I25" s="886">
        <f t="shared" si="0"/>
        <v>8233</v>
      </c>
      <c r="J25" s="886">
        <f t="shared" si="0"/>
        <v>9752</v>
      </c>
      <c r="K25" s="886">
        <f t="shared" si="0"/>
        <v>10017</v>
      </c>
      <c r="L25" s="886">
        <f t="shared" si="0"/>
        <v>6224</v>
      </c>
      <c r="M25" s="886">
        <f t="shared" si="0"/>
        <v>9535</v>
      </c>
      <c r="N25" s="886">
        <f t="shared" si="0"/>
        <v>10096</v>
      </c>
      <c r="O25" s="886">
        <f t="shared" si="0"/>
        <v>9279</v>
      </c>
      <c r="P25" s="886">
        <f t="shared" si="0"/>
        <v>9921</v>
      </c>
      <c r="Q25" s="845">
        <f t="shared" si="0"/>
        <v>103573</v>
      </c>
    </row>
    <row r="26" spans="2:17" ht="69.95" customHeight="1" thickBot="1" x14ac:dyDescent="0.75">
      <c r="B26" s="1359"/>
      <c r="C26" s="846" t="s">
        <v>17</v>
      </c>
      <c r="D26" s="499"/>
      <c r="E26" s="887">
        <f t="shared" si="0"/>
        <v>7265</v>
      </c>
      <c r="F26" s="887">
        <f t="shared" si="0"/>
        <v>7247</v>
      </c>
      <c r="G26" s="887">
        <f t="shared" si="0"/>
        <v>8803</v>
      </c>
      <c r="H26" s="887">
        <f t="shared" si="0"/>
        <v>8619</v>
      </c>
      <c r="I26" s="887">
        <f t="shared" si="0"/>
        <v>8102</v>
      </c>
      <c r="J26" s="887">
        <f t="shared" si="0"/>
        <v>9964</v>
      </c>
      <c r="K26" s="887">
        <f t="shared" si="0"/>
        <v>9456</v>
      </c>
      <c r="L26" s="887">
        <f t="shared" si="0"/>
        <v>6471</v>
      </c>
      <c r="M26" s="887">
        <f t="shared" si="0"/>
        <v>9280</v>
      </c>
      <c r="N26" s="887">
        <f t="shared" si="0"/>
        <v>9189</v>
      </c>
      <c r="O26" s="887">
        <f t="shared" si="0"/>
        <v>9683</v>
      </c>
      <c r="P26" s="887">
        <f t="shared" si="0"/>
        <v>10242</v>
      </c>
      <c r="Q26" s="847">
        <f t="shared" si="0"/>
        <v>104321</v>
      </c>
    </row>
    <row r="27" spans="2:17" ht="35.1" customHeight="1" thickBot="1" x14ac:dyDescent="0.75">
      <c r="B27" s="745"/>
      <c r="C27" s="835"/>
      <c r="D27" s="496"/>
      <c r="E27" s="916"/>
      <c r="F27" s="916"/>
      <c r="G27" s="916"/>
      <c r="H27" s="916"/>
      <c r="I27" s="916"/>
      <c r="J27" s="916"/>
      <c r="K27" s="916"/>
      <c r="L27" s="916"/>
      <c r="M27" s="916"/>
      <c r="N27" s="916"/>
      <c r="O27" s="916"/>
      <c r="P27" s="916"/>
      <c r="Q27" s="836"/>
    </row>
    <row r="28" spans="2:17" ht="69.95" customHeight="1" thickBot="1" x14ac:dyDescent="0.75">
      <c r="B28" s="848" t="s">
        <v>50</v>
      </c>
      <c r="C28" s="849"/>
      <c r="D28" s="496"/>
      <c r="E28" s="916"/>
      <c r="F28" s="916"/>
      <c r="G28" s="916"/>
      <c r="H28" s="916"/>
      <c r="I28" s="916"/>
      <c r="J28" s="916"/>
      <c r="K28" s="916"/>
      <c r="L28" s="916"/>
      <c r="M28" s="916"/>
      <c r="N28" s="916"/>
      <c r="O28" s="916"/>
      <c r="P28" s="916"/>
      <c r="Q28" s="836"/>
    </row>
    <row r="29" spans="2:17" ht="35.1" customHeight="1" thickBot="1" x14ac:dyDescent="0.75">
      <c r="B29" s="748"/>
      <c r="C29" s="222"/>
      <c r="D29" s="496"/>
      <c r="E29" s="916"/>
      <c r="F29" s="916"/>
      <c r="G29" s="916"/>
      <c r="H29" s="916"/>
      <c r="I29" s="916"/>
      <c r="J29" s="916"/>
      <c r="K29" s="916"/>
      <c r="L29" s="916"/>
      <c r="M29" s="916"/>
      <c r="N29" s="916"/>
      <c r="O29" s="916"/>
      <c r="P29" s="916"/>
      <c r="Q29" s="836"/>
    </row>
    <row r="30" spans="2:17" ht="69.95" customHeight="1" x14ac:dyDescent="0.7">
      <c r="B30" s="1362" t="s">
        <v>23</v>
      </c>
      <c r="C30" s="831" t="s">
        <v>99</v>
      </c>
      <c r="D30" s="494"/>
      <c r="E30" s="914">
        <v>3051</v>
      </c>
      <c r="F30" s="914">
        <v>2907</v>
      </c>
      <c r="G30" s="914">
        <v>2787</v>
      </c>
      <c r="H30" s="914">
        <v>1264</v>
      </c>
      <c r="I30" s="914">
        <v>1703</v>
      </c>
      <c r="J30" s="914">
        <v>1183</v>
      </c>
      <c r="K30" s="914">
        <v>1324</v>
      </c>
      <c r="L30" s="914">
        <v>1940</v>
      </c>
      <c r="M30" s="914">
        <v>623</v>
      </c>
      <c r="N30" s="914">
        <v>1178</v>
      </c>
      <c r="O30" s="914">
        <v>1186</v>
      </c>
      <c r="P30" s="914">
        <v>2364</v>
      </c>
      <c r="Q30" s="832">
        <f>SUM(E30:P30)</f>
        <v>21510</v>
      </c>
    </row>
    <row r="31" spans="2:17" ht="69.95" customHeight="1" thickBot="1" x14ac:dyDescent="0.75">
      <c r="B31" s="1363"/>
      <c r="C31" s="833" t="s">
        <v>17</v>
      </c>
      <c r="D31" s="495"/>
      <c r="E31" s="915">
        <v>4213</v>
      </c>
      <c r="F31" s="915">
        <v>2845</v>
      </c>
      <c r="G31" s="915">
        <v>3056</v>
      </c>
      <c r="H31" s="915">
        <v>1340</v>
      </c>
      <c r="I31" s="915">
        <v>1651</v>
      </c>
      <c r="J31" s="915">
        <v>1411</v>
      </c>
      <c r="K31" s="915">
        <v>1172</v>
      </c>
      <c r="L31" s="915">
        <v>1692</v>
      </c>
      <c r="M31" s="915">
        <v>306</v>
      </c>
      <c r="N31" s="915">
        <v>1745</v>
      </c>
      <c r="O31" s="915">
        <v>1270</v>
      </c>
      <c r="P31" s="915">
        <v>2468</v>
      </c>
      <c r="Q31" s="834">
        <f>SUM(E31:P31)</f>
        <v>23169</v>
      </c>
    </row>
    <row r="32" spans="2:17" ht="35.1" customHeight="1" thickBot="1" x14ac:dyDescent="0.75">
      <c r="B32" s="731"/>
      <c r="C32" s="222"/>
      <c r="D32" s="484"/>
      <c r="E32" s="822"/>
      <c r="F32" s="822"/>
      <c r="G32" s="822"/>
      <c r="H32" s="822"/>
      <c r="I32" s="822"/>
      <c r="J32" s="822"/>
      <c r="K32" s="822"/>
      <c r="L32" s="822"/>
      <c r="M32" s="822"/>
      <c r="N32" s="822"/>
      <c r="O32" s="822"/>
      <c r="P32" s="822"/>
      <c r="Q32" s="850"/>
    </row>
    <row r="33" spans="2:35" ht="69.95" customHeight="1" x14ac:dyDescent="0.7">
      <c r="B33" s="1362" t="s">
        <v>159</v>
      </c>
      <c r="C33" s="831" t="s">
        <v>99</v>
      </c>
      <c r="D33" s="501"/>
      <c r="E33" s="914">
        <v>1457</v>
      </c>
      <c r="F33" s="914">
        <v>1690</v>
      </c>
      <c r="G33" s="914">
        <v>1806</v>
      </c>
      <c r="H33" s="914">
        <v>1183</v>
      </c>
      <c r="I33" s="914">
        <v>2126</v>
      </c>
      <c r="J33" s="914">
        <v>2156</v>
      </c>
      <c r="K33" s="914">
        <v>2052</v>
      </c>
      <c r="L33" s="914">
        <v>1701</v>
      </c>
      <c r="M33" s="914">
        <v>2030</v>
      </c>
      <c r="N33" s="914">
        <v>1791</v>
      </c>
      <c r="O33" s="914">
        <v>2195</v>
      </c>
      <c r="P33" s="914">
        <v>1762</v>
      </c>
      <c r="Q33" s="832">
        <f>SUM(E33:P33)</f>
        <v>21949</v>
      </c>
    </row>
    <row r="34" spans="2:35" ht="69.95" customHeight="1" thickBot="1" x14ac:dyDescent="0.75">
      <c r="B34" s="1363"/>
      <c r="C34" s="833" t="s">
        <v>17</v>
      </c>
      <c r="D34" s="502"/>
      <c r="E34" s="915">
        <v>2131</v>
      </c>
      <c r="F34" s="915">
        <v>1679</v>
      </c>
      <c r="G34" s="915">
        <v>1678</v>
      </c>
      <c r="H34" s="915">
        <v>1291</v>
      </c>
      <c r="I34" s="915">
        <v>1989</v>
      </c>
      <c r="J34" s="915">
        <v>2861</v>
      </c>
      <c r="K34" s="915">
        <v>1537</v>
      </c>
      <c r="L34" s="915">
        <v>1646</v>
      </c>
      <c r="M34" s="915">
        <v>2104</v>
      </c>
      <c r="N34" s="915">
        <v>1823</v>
      </c>
      <c r="O34" s="915">
        <v>2258</v>
      </c>
      <c r="P34" s="915">
        <v>2134</v>
      </c>
      <c r="Q34" s="834">
        <f>SUM(E34:P34)</f>
        <v>23131</v>
      </c>
    </row>
    <row r="35" spans="2:35" ht="35.1" customHeight="1" thickBot="1" x14ac:dyDescent="0.75">
      <c r="B35" s="753"/>
      <c r="C35" s="222"/>
      <c r="D35" s="470"/>
      <c r="E35" s="823"/>
      <c r="F35" s="823"/>
      <c r="G35" s="823"/>
      <c r="H35" s="823"/>
      <c r="I35" s="823"/>
      <c r="J35" s="823"/>
      <c r="K35" s="823"/>
      <c r="L35" s="823"/>
      <c r="M35" s="823"/>
      <c r="N35" s="823"/>
      <c r="O35" s="823"/>
      <c r="P35" s="823"/>
      <c r="Q35" s="851"/>
    </row>
    <row r="36" spans="2:35" ht="69.95" customHeight="1" x14ac:dyDescent="0.7">
      <c r="B36" s="1358" t="s">
        <v>21</v>
      </c>
      <c r="C36" s="844" t="s">
        <v>99</v>
      </c>
      <c r="D36" s="498"/>
      <c r="E36" s="886">
        <f t="shared" ref="E36:Q37" si="1">E30+E33</f>
        <v>4508</v>
      </c>
      <c r="F36" s="886">
        <f t="shared" si="1"/>
        <v>4597</v>
      </c>
      <c r="G36" s="886">
        <f t="shared" si="1"/>
        <v>4593</v>
      </c>
      <c r="H36" s="886">
        <f t="shared" si="1"/>
        <v>2447</v>
      </c>
      <c r="I36" s="886">
        <f t="shared" si="1"/>
        <v>3829</v>
      </c>
      <c r="J36" s="886">
        <f t="shared" si="1"/>
        <v>3339</v>
      </c>
      <c r="K36" s="886">
        <f t="shared" si="1"/>
        <v>3376</v>
      </c>
      <c r="L36" s="886">
        <f t="shared" si="1"/>
        <v>3641</v>
      </c>
      <c r="M36" s="886">
        <f t="shared" si="1"/>
        <v>2653</v>
      </c>
      <c r="N36" s="886">
        <f t="shared" si="1"/>
        <v>2969</v>
      </c>
      <c r="O36" s="886">
        <f t="shared" si="1"/>
        <v>3381</v>
      </c>
      <c r="P36" s="886">
        <f t="shared" si="1"/>
        <v>4126</v>
      </c>
      <c r="Q36" s="845">
        <f t="shared" si="1"/>
        <v>43459</v>
      </c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</row>
    <row r="37" spans="2:35" ht="69.95" customHeight="1" thickBot="1" x14ac:dyDescent="0.75">
      <c r="B37" s="1359"/>
      <c r="C37" s="846" t="s">
        <v>17</v>
      </c>
      <c r="D37" s="499"/>
      <c r="E37" s="887">
        <f t="shared" si="1"/>
        <v>6344</v>
      </c>
      <c r="F37" s="887">
        <f t="shared" si="1"/>
        <v>4524</v>
      </c>
      <c r="G37" s="887">
        <f t="shared" si="1"/>
        <v>4734</v>
      </c>
      <c r="H37" s="887">
        <f t="shared" si="1"/>
        <v>2631</v>
      </c>
      <c r="I37" s="887">
        <f t="shared" si="1"/>
        <v>3640</v>
      </c>
      <c r="J37" s="887">
        <f t="shared" si="1"/>
        <v>4272</v>
      </c>
      <c r="K37" s="887">
        <f t="shared" si="1"/>
        <v>2709</v>
      </c>
      <c r="L37" s="887">
        <f t="shared" si="1"/>
        <v>3338</v>
      </c>
      <c r="M37" s="887">
        <f t="shared" si="1"/>
        <v>2410</v>
      </c>
      <c r="N37" s="887">
        <f t="shared" si="1"/>
        <v>3568</v>
      </c>
      <c r="O37" s="887">
        <f t="shared" si="1"/>
        <v>3528</v>
      </c>
      <c r="P37" s="887">
        <f t="shared" si="1"/>
        <v>4602</v>
      </c>
      <c r="Q37" s="847">
        <f t="shared" si="1"/>
        <v>46300</v>
      </c>
    </row>
    <row r="38" spans="2:35" ht="35.1" customHeight="1" thickBot="1" x14ac:dyDescent="0.75">
      <c r="B38" s="745"/>
      <c r="C38" s="835"/>
      <c r="D38" s="470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1"/>
      <c r="P38" s="851"/>
      <c r="Q38" s="851"/>
    </row>
    <row r="39" spans="2:35" ht="69.95" customHeight="1" thickBot="1" x14ac:dyDescent="0.75">
      <c r="B39" s="848" t="s">
        <v>244</v>
      </c>
      <c r="C39" s="852"/>
      <c r="D39" s="496"/>
      <c r="E39" s="836"/>
      <c r="F39" s="836"/>
      <c r="G39" s="836"/>
      <c r="H39" s="836"/>
      <c r="I39" s="836"/>
      <c r="J39" s="836"/>
      <c r="K39" s="836"/>
      <c r="L39" s="836"/>
      <c r="M39" s="836"/>
      <c r="N39" s="836"/>
      <c r="O39" s="836"/>
      <c r="P39" s="836"/>
      <c r="Q39" s="836"/>
    </row>
    <row r="40" spans="2:35" ht="35.1" customHeight="1" thickBot="1" x14ac:dyDescent="0.75">
      <c r="B40" s="753"/>
      <c r="C40" s="222"/>
      <c r="D40" s="487"/>
      <c r="E40" s="853"/>
      <c r="F40" s="853"/>
      <c r="G40" s="853"/>
      <c r="H40" s="853"/>
      <c r="I40" s="853"/>
      <c r="J40" s="853"/>
      <c r="K40" s="853"/>
      <c r="L40" s="853"/>
      <c r="M40" s="853"/>
      <c r="N40" s="853"/>
      <c r="O40" s="853"/>
      <c r="P40" s="853"/>
      <c r="Q40" s="853"/>
    </row>
    <row r="41" spans="2:35" ht="69.95" customHeight="1" x14ac:dyDescent="0.7">
      <c r="B41" s="1362" t="s">
        <v>47</v>
      </c>
      <c r="C41" s="831" t="s">
        <v>99</v>
      </c>
      <c r="D41" s="501"/>
      <c r="E41" s="914">
        <v>396</v>
      </c>
      <c r="F41" s="914">
        <v>1196</v>
      </c>
      <c r="G41" s="914">
        <v>809</v>
      </c>
      <c r="H41" s="914">
        <v>1347</v>
      </c>
      <c r="I41" s="914">
        <v>1234</v>
      </c>
      <c r="J41" s="914">
        <v>969</v>
      </c>
      <c r="K41" s="914">
        <v>1242</v>
      </c>
      <c r="L41" s="914">
        <v>840</v>
      </c>
      <c r="M41" s="914">
        <v>1017</v>
      </c>
      <c r="N41" s="914">
        <v>581</v>
      </c>
      <c r="O41" s="914">
        <v>801</v>
      </c>
      <c r="P41" s="914">
        <v>1096</v>
      </c>
      <c r="Q41" s="832">
        <f>SUM(E41:P41)</f>
        <v>11528</v>
      </c>
    </row>
    <row r="42" spans="2:35" ht="69.95" customHeight="1" thickBot="1" x14ac:dyDescent="0.75">
      <c r="B42" s="1363"/>
      <c r="C42" s="833" t="s">
        <v>17</v>
      </c>
      <c r="D42" s="502"/>
      <c r="E42" s="915">
        <v>950</v>
      </c>
      <c r="F42" s="915">
        <v>1097</v>
      </c>
      <c r="G42" s="915">
        <v>894</v>
      </c>
      <c r="H42" s="915">
        <v>1071</v>
      </c>
      <c r="I42" s="915">
        <v>1189</v>
      </c>
      <c r="J42" s="915">
        <v>1040</v>
      </c>
      <c r="K42" s="915">
        <v>956</v>
      </c>
      <c r="L42" s="915">
        <v>1070</v>
      </c>
      <c r="M42" s="915">
        <v>1295</v>
      </c>
      <c r="N42" s="915">
        <v>860</v>
      </c>
      <c r="O42" s="915">
        <v>723</v>
      </c>
      <c r="P42" s="915">
        <v>1216</v>
      </c>
      <c r="Q42" s="834">
        <f>SUM(E42:P42)</f>
        <v>12361</v>
      </c>
    </row>
    <row r="43" spans="2:35" ht="35.1" customHeight="1" thickBot="1" x14ac:dyDescent="0.75">
      <c r="B43" s="726"/>
      <c r="C43" s="835"/>
      <c r="D43" s="383"/>
      <c r="E43" s="916"/>
      <c r="F43" s="916"/>
      <c r="G43" s="916"/>
      <c r="H43" s="916"/>
      <c r="I43" s="916"/>
      <c r="J43" s="916"/>
      <c r="K43" s="916"/>
      <c r="L43" s="916"/>
      <c r="M43" s="916"/>
      <c r="N43" s="916"/>
      <c r="O43" s="916"/>
      <c r="P43" s="916"/>
      <c r="Q43" s="836"/>
    </row>
    <row r="44" spans="2:35" ht="69.95" customHeight="1" x14ac:dyDescent="0.7">
      <c r="B44" s="1360" t="s">
        <v>24</v>
      </c>
      <c r="C44" s="831" t="s">
        <v>99</v>
      </c>
      <c r="D44" s="501"/>
      <c r="E44" s="917">
        <v>3893</v>
      </c>
      <c r="F44" s="917">
        <v>4552</v>
      </c>
      <c r="G44" s="917">
        <v>4946</v>
      </c>
      <c r="H44" s="917">
        <v>4654</v>
      </c>
      <c r="I44" s="917">
        <v>3333</v>
      </c>
      <c r="J44" s="917">
        <v>8108</v>
      </c>
      <c r="K44" s="917">
        <v>3721</v>
      </c>
      <c r="L44" s="917">
        <v>7558</v>
      </c>
      <c r="M44" s="917">
        <v>9693</v>
      </c>
      <c r="N44" s="917">
        <v>4609</v>
      </c>
      <c r="O44" s="917">
        <v>5539</v>
      </c>
      <c r="P44" s="917">
        <v>7267</v>
      </c>
      <c r="Q44" s="839">
        <f>SUM(E44:P44)</f>
        <v>67873</v>
      </c>
    </row>
    <row r="45" spans="2:35" ht="69.95" customHeight="1" thickBot="1" x14ac:dyDescent="0.75">
      <c r="B45" s="1361"/>
      <c r="C45" s="833" t="s">
        <v>17</v>
      </c>
      <c r="D45" s="502"/>
      <c r="E45" s="918">
        <v>6110</v>
      </c>
      <c r="F45" s="918">
        <v>5031</v>
      </c>
      <c r="G45" s="918">
        <v>4540</v>
      </c>
      <c r="H45" s="918">
        <v>5092</v>
      </c>
      <c r="I45" s="918">
        <v>2420</v>
      </c>
      <c r="J45" s="918">
        <v>9195</v>
      </c>
      <c r="K45" s="918">
        <v>3864</v>
      </c>
      <c r="L45" s="918">
        <v>7175</v>
      </c>
      <c r="M45" s="918">
        <v>9814</v>
      </c>
      <c r="N45" s="918">
        <v>5009</v>
      </c>
      <c r="O45" s="918">
        <v>5461</v>
      </c>
      <c r="P45" s="918">
        <v>7487</v>
      </c>
      <c r="Q45" s="843">
        <f>SUM(E45:P45)</f>
        <v>71198</v>
      </c>
    </row>
    <row r="46" spans="2:35" ht="35.1" customHeight="1" thickBot="1" x14ac:dyDescent="0.7">
      <c r="B46" s="310"/>
      <c r="C46" s="222"/>
      <c r="D46" s="505"/>
      <c r="E46" s="919"/>
      <c r="F46" s="919"/>
      <c r="G46" s="919"/>
      <c r="H46" s="919"/>
      <c r="I46" s="919"/>
      <c r="J46" s="919"/>
      <c r="K46" s="919"/>
      <c r="L46" s="919"/>
      <c r="M46" s="919"/>
      <c r="N46" s="919"/>
      <c r="O46" s="919"/>
      <c r="P46" s="919"/>
      <c r="Q46" s="856"/>
    </row>
    <row r="47" spans="2:35" ht="69.95" customHeight="1" x14ac:dyDescent="0.7">
      <c r="B47" s="1358" t="s">
        <v>21</v>
      </c>
      <c r="C47" s="844" t="s">
        <v>99</v>
      </c>
      <c r="D47" s="498"/>
      <c r="E47" s="886">
        <f t="shared" ref="E47:Q48" si="2">E41+E44</f>
        <v>4289</v>
      </c>
      <c r="F47" s="886">
        <f t="shared" si="2"/>
        <v>5748</v>
      </c>
      <c r="G47" s="886">
        <f t="shared" si="2"/>
        <v>5755</v>
      </c>
      <c r="H47" s="886">
        <f t="shared" si="2"/>
        <v>6001</v>
      </c>
      <c r="I47" s="886">
        <f t="shared" si="2"/>
        <v>4567</v>
      </c>
      <c r="J47" s="886">
        <f t="shared" si="2"/>
        <v>9077</v>
      </c>
      <c r="K47" s="886">
        <f t="shared" si="2"/>
        <v>4963</v>
      </c>
      <c r="L47" s="886">
        <f t="shared" si="2"/>
        <v>8398</v>
      </c>
      <c r="M47" s="886">
        <f t="shared" si="2"/>
        <v>10710</v>
      </c>
      <c r="N47" s="886">
        <f t="shared" si="2"/>
        <v>5190</v>
      </c>
      <c r="O47" s="886">
        <f t="shared" si="2"/>
        <v>6340</v>
      </c>
      <c r="P47" s="886">
        <f t="shared" si="2"/>
        <v>8363</v>
      </c>
      <c r="Q47" s="845">
        <f t="shared" si="2"/>
        <v>79401</v>
      </c>
    </row>
    <row r="48" spans="2:35" ht="69.95" customHeight="1" thickBot="1" x14ac:dyDescent="0.75">
      <c r="B48" s="1359"/>
      <c r="C48" s="846" t="s">
        <v>17</v>
      </c>
      <c r="D48" s="499"/>
      <c r="E48" s="887">
        <f t="shared" si="2"/>
        <v>7060</v>
      </c>
      <c r="F48" s="887">
        <f t="shared" si="2"/>
        <v>6128</v>
      </c>
      <c r="G48" s="887">
        <f t="shared" si="2"/>
        <v>5434</v>
      </c>
      <c r="H48" s="887">
        <f t="shared" si="2"/>
        <v>6163</v>
      </c>
      <c r="I48" s="887">
        <f t="shared" si="2"/>
        <v>3609</v>
      </c>
      <c r="J48" s="887">
        <f t="shared" si="2"/>
        <v>10235</v>
      </c>
      <c r="K48" s="887">
        <f t="shared" si="2"/>
        <v>4820</v>
      </c>
      <c r="L48" s="887">
        <f t="shared" si="2"/>
        <v>8245</v>
      </c>
      <c r="M48" s="887">
        <f t="shared" si="2"/>
        <v>11109</v>
      </c>
      <c r="N48" s="887">
        <f t="shared" si="2"/>
        <v>5869</v>
      </c>
      <c r="O48" s="887">
        <f t="shared" si="2"/>
        <v>6184</v>
      </c>
      <c r="P48" s="887">
        <f t="shared" si="2"/>
        <v>8703</v>
      </c>
      <c r="Q48" s="847">
        <f t="shared" si="2"/>
        <v>83559</v>
      </c>
    </row>
    <row r="49" spans="2:20" ht="35.1" customHeight="1" thickBot="1" x14ac:dyDescent="0.7">
      <c r="B49" s="766"/>
      <c r="C49" s="222"/>
      <c r="D49" s="50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</row>
    <row r="50" spans="2:20" ht="69.95" customHeight="1" x14ac:dyDescent="0.7">
      <c r="B50" s="1364" t="s">
        <v>245</v>
      </c>
      <c r="C50" s="844" t="s">
        <v>99</v>
      </c>
      <c r="D50" s="498"/>
      <c r="E50" s="886">
        <f t="shared" ref="E50:Q51" si="3">E25+E36+E47</f>
        <v>15327</v>
      </c>
      <c r="F50" s="886">
        <f t="shared" si="3"/>
        <v>17393</v>
      </c>
      <c r="G50" s="886">
        <f t="shared" si="3"/>
        <v>19032</v>
      </c>
      <c r="H50" s="886">
        <f t="shared" si="3"/>
        <v>16702</v>
      </c>
      <c r="I50" s="886">
        <f t="shared" si="3"/>
        <v>16629</v>
      </c>
      <c r="J50" s="886">
        <f t="shared" si="3"/>
        <v>22168</v>
      </c>
      <c r="K50" s="886">
        <f t="shared" si="3"/>
        <v>18356</v>
      </c>
      <c r="L50" s="886">
        <f t="shared" si="3"/>
        <v>18263</v>
      </c>
      <c r="M50" s="886">
        <f t="shared" si="3"/>
        <v>22898</v>
      </c>
      <c r="N50" s="886">
        <f t="shared" si="3"/>
        <v>18255</v>
      </c>
      <c r="O50" s="886">
        <f t="shared" si="3"/>
        <v>19000</v>
      </c>
      <c r="P50" s="886">
        <f t="shared" si="3"/>
        <v>22410</v>
      </c>
      <c r="Q50" s="845">
        <f t="shared" si="3"/>
        <v>226433</v>
      </c>
      <c r="R50" s="769"/>
    </row>
    <row r="51" spans="2:20" ht="69.95" customHeight="1" thickBot="1" x14ac:dyDescent="0.75">
      <c r="B51" s="1365"/>
      <c r="C51" s="846" t="s">
        <v>17</v>
      </c>
      <c r="D51" s="499"/>
      <c r="E51" s="887">
        <f t="shared" si="3"/>
        <v>20669</v>
      </c>
      <c r="F51" s="887">
        <f t="shared" si="3"/>
        <v>17899</v>
      </c>
      <c r="G51" s="887">
        <f t="shared" si="3"/>
        <v>18971</v>
      </c>
      <c r="H51" s="887">
        <f t="shared" si="3"/>
        <v>17413</v>
      </c>
      <c r="I51" s="887">
        <f t="shared" si="3"/>
        <v>15351</v>
      </c>
      <c r="J51" s="887">
        <f t="shared" si="3"/>
        <v>24471</v>
      </c>
      <c r="K51" s="887">
        <f t="shared" si="3"/>
        <v>16985</v>
      </c>
      <c r="L51" s="887">
        <f t="shared" si="3"/>
        <v>18054</v>
      </c>
      <c r="M51" s="887">
        <f t="shared" si="3"/>
        <v>22799</v>
      </c>
      <c r="N51" s="887">
        <f t="shared" si="3"/>
        <v>18626</v>
      </c>
      <c r="O51" s="887">
        <f t="shared" si="3"/>
        <v>19395</v>
      </c>
      <c r="P51" s="887">
        <f t="shared" si="3"/>
        <v>23547</v>
      </c>
      <c r="Q51" s="847">
        <f t="shared" si="3"/>
        <v>234180</v>
      </c>
      <c r="R51" s="770"/>
    </row>
    <row r="52" spans="2:20" ht="35.1" customHeight="1" thickBot="1" x14ac:dyDescent="0.35">
      <c r="C52" s="222"/>
      <c r="D52" s="507"/>
      <c r="E52" s="913"/>
      <c r="F52" s="913"/>
      <c r="G52" s="913"/>
      <c r="H52" s="913"/>
      <c r="I52" s="913"/>
      <c r="J52" s="913"/>
      <c r="K52" s="913"/>
      <c r="L52" s="913"/>
      <c r="M52" s="913"/>
      <c r="N52" s="913"/>
      <c r="O52" s="913"/>
      <c r="P52" s="913"/>
      <c r="Q52" s="857"/>
    </row>
    <row r="53" spans="2:20" ht="50.1" customHeight="1" thickBot="1" x14ac:dyDescent="0.65">
      <c r="B53" s="1331" t="s">
        <v>28</v>
      </c>
      <c r="C53" s="1332"/>
      <c r="D53" s="1332"/>
      <c r="E53" s="1332"/>
      <c r="F53" s="1332"/>
      <c r="G53" s="1332"/>
      <c r="H53" s="1332"/>
      <c r="I53" s="1332"/>
      <c r="J53" s="1332"/>
      <c r="K53" s="1332"/>
      <c r="L53" s="1332"/>
      <c r="M53" s="1332"/>
      <c r="N53" s="1332"/>
      <c r="O53" s="1332"/>
      <c r="P53" s="1332"/>
      <c r="Q53" s="1332"/>
    </row>
    <row r="54" spans="2:20" ht="12" customHeight="1" thickBot="1" x14ac:dyDescent="0.75">
      <c r="B54" s="129"/>
      <c r="C54" s="824"/>
      <c r="D54" s="507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858"/>
    </row>
    <row r="55" spans="2:20" ht="60" customHeight="1" thickBot="1" x14ac:dyDescent="0.4">
      <c r="B55" s="859"/>
      <c r="C55" s="860"/>
      <c r="D55" s="479"/>
      <c r="E55" s="830" t="s">
        <v>287</v>
      </c>
      <c r="F55" s="830" t="s">
        <v>288</v>
      </c>
      <c r="G55" s="830" t="s">
        <v>289</v>
      </c>
      <c r="H55" s="830" t="s">
        <v>290</v>
      </c>
      <c r="I55" s="830" t="s">
        <v>291</v>
      </c>
      <c r="J55" s="830" t="s">
        <v>292</v>
      </c>
      <c r="K55" s="830" t="s">
        <v>293</v>
      </c>
      <c r="L55" s="830" t="s">
        <v>294</v>
      </c>
      <c r="M55" s="830" t="s">
        <v>295</v>
      </c>
      <c r="N55" s="830" t="s">
        <v>296</v>
      </c>
      <c r="O55" s="830" t="s">
        <v>297</v>
      </c>
      <c r="P55" s="830" t="s">
        <v>331</v>
      </c>
      <c r="Q55" s="898" t="s">
        <v>54</v>
      </c>
    </row>
    <row r="56" spans="2:20" ht="18.75" customHeight="1" thickBot="1" x14ac:dyDescent="0.75">
      <c r="B56" s="133"/>
      <c r="D56" s="488"/>
      <c r="E56" s="861"/>
      <c r="F56" s="861"/>
      <c r="G56" s="861"/>
      <c r="H56" s="861"/>
      <c r="I56" s="861"/>
      <c r="J56" s="861"/>
      <c r="K56" s="861"/>
      <c r="L56" s="861"/>
      <c r="M56" s="861"/>
      <c r="N56" s="861"/>
      <c r="O56" s="861"/>
      <c r="P56" s="861"/>
      <c r="Q56" s="861"/>
    </row>
    <row r="57" spans="2:20" ht="69.95" customHeight="1" x14ac:dyDescent="0.7">
      <c r="B57" s="1362" t="s">
        <v>281</v>
      </c>
      <c r="C57" s="831" t="s">
        <v>99</v>
      </c>
      <c r="D57" s="501"/>
      <c r="E57" s="832">
        <v>72</v>
      </c>
      <c r="F57" s="832">
        <v>86</v>
      </c>
      <c r="G57" s="832">
        <v>88</v>
      </c>
      <c r="H57" s="832">
        <v>66</v>
      </c>
      <c r="I57" s="832">
        <v>50</v>
      </c>
      <c r="J57" s="832">
        <v>66</v>
      </c>
      <c r="K57" s="832">
        <v>84</v>
      </c>
      <c r="L57" s="832">
        <v>68</v>
      </c>
      <c r="M57" s="832">
        <v>102</v>
      </c>
      <c r="N57" s="832">
        <v>78</v>
      </c>
      <c r="O57" s="832">
        <v>70</v>
      </c>
      <c r="P57" s="832">
        <v>56</v>
      </c>
      <c r="Q57" s="832">
        <f>SUM(E57:P57)</f>
        <v>886</v>
      </c>
    </row>
    <row r="58" spans="2:20" ht="69.95" customHeight="1" thickBot="1" x14ac:dyDescent="0.75">
      <c r="B58" s="1363"/>
      <c r="C58" s="833" t="s">
        <v>17</v>
      </c>
      <c r="D58" s="502"/>
      <c r="E58" s="834">
        <v>75</v>
      </c>
      <c r="F58" s="834">
        <v>77</v>
      </c>
      <c r="G58" s="834">
        <v>81</v>
      </c>
      <c r="H58" s="834">
        <v>72</v>
      </c>
      <c r="I58" s="834">
        <v>57</v>
      </c>
      <c r="J58" s="834">
        <v>55</v>
      </c>
      <c r="K58" s="834">
        <v>92</v>
      </c>
      <c r="L58" s="834">
        <v>84</v>
      </c>
      <c r="M58" s="834">
        <v>96</v>
      </c>
      <c r="N58" s="834">
        <v>82</v>
      </c>
      <c r="O58" s="834">
        <v>66</v>
      </c>
      <c r="P58" s="834">
        <v>52</v>
      </c>
      <c r="Q58" s="834">
        <f>SUM(E58:P58)</f>
        <v>889</v>
      </c>
    </row>
    <row r="59" spans="2:20" ht="35.1" customHeight="1" thickBot="1" x14ac:dyDescent="0.75">
      <c r="B59" s="753"/>
      <c r="C59" s="222"/>
      <c r="D59" s="496"/>
      <c r="E59" s="836"/>
      <c r="F59" s="836"/>
      <c r="G59" s="836"/>
      <c r="H59" s="836"/>
      <c r="I59" s="836"/>
      <c r="J59" s="836"/>
      <c r="K59" s="836"/>
      <c r="L59" s="836"/>
      <c r="M59" s="836"/>
      <c r="N59" s="836"/>
      <c r="O59" s="836"/>
      <c r="P59" s="836"/>
      <c r="Q59" s="836"/>
    </row>
    <row r="60" spans="2:20" ht="69.95" customHeight="1" x14ac:dyDescent="0.7">
      <c r="B60" s="1362" t="s">
        <v>282</v>
      </c>
      <c r="C60" s="831" t="s">
        <v>99</v>
      </c>
      <c r="D60" s="501"/>
      <c r="E60" s="832">
        <v>153</v>
      </c>
      <c r="F60" s="832">
        <v>130</v>
      </c>
      <c r="G60" s="832">
        <v>237</v>
      </c>
      <c r="H60" s="832">
        <v>134</v>
      </c>
      <c r="I60" s="832">
        <v>103</v>
      </c>
      <c r="J60" s="832">
        <v>69</v>
      </c>
      <c r="K60" s="832">
        <v>147</v>
      </c>
      <c r="L60" s="832">
        <v>129</v>
      </c>
      <c r="M60" s="832">
        <v>121</v>
      </c>
      <c r="N60" s="832">
        <v>55</v>
      </c>
      <c r="O60" s="832">
        <v>107</v>
      </c>
      <c r="P60" s="832">
        <v>97</v>
      </c>
      <c r="Q60" s="832">
        <f>SUM(E60:P60)</f>
        <v>1482</v>
      </c>
    </row>
    <row r="61" spans="2:20" ht="69.95" customHeight="1" thickBot="1" x14ac:dyDescent="0.75">
      <c r="B61" s="1363"/>
      <c r="C61" s="833" t="s">
        <v>17</v>
      </c>
      <c r="D61" s="502"/>
      <c r="E61" s="834">
        <v>231</v>
      </c>
      <c r="F61" s="834">
        <v>165</v>
      </c>
      <c r="G61" s="834">
        <v>161</v>
      </c>
      <c r="H61" s="834">
        <v>134</v>
      </c>
      <c r="I61" s="834">
        <v>165</v>
      </c>
      <c r="J61" s="834">
        <v>63</v>
      </c>
      <c r="K61" s="834">
        <v>149</v>
      </c>
      <c r="L61" s="834">
        <v>124</v>
      </c>
      <c r="M61" s="834">
        <v>156</v>
      </c>
      <c r="N61" s="834">
        <v>105</v>
      </c>
      <c r="O61" s="834">
        <v>129</v>
      </c>
      <c r="P61" s="834">
        <v>149</v>
      </c>
      <c r="Q61" s="834">
        <f>SUM(E61:P61)</f>
        <v>1731</v>
      </c>
    </row>
    <row r="62" spans="2:20" ht="35.1" customHeight="1" thickBot="1" x14ac:dyDescent="0.75">
      <c r="B62" s="753"/>
      <c r="C62" s="222"/>
      <c r="D62" s="487"/>
      <c r="E62" s="853"/>
      <c r="F62" s="853"/>
      <c r="G62" s="853"/>
      <c r="H62" s="853"/>
      <c r="I62" s="853"/>
      <c r="J62" s="853"/>
      <c r="K62" s="853"/>
      <c r="L62" s="853"/>
      <c r="M62" s="853"/>
      <c r="N62" s="853"/>
      <c r="O62" s="853"/>
      <c r="P62" s="853"/>
      <c r="Q62" s="853"/>
      <c r="T62" s="534"/>
    </row>
    <row r="63" spans="2:20" ht="69.95" customHeight="1" x14ac:dyDescent="0.7">
      <c r="B63" s="1362" t="s">
        <v>283</v>
      </c>
      <c r="C63" s="831" t="s">
        <v>99</v>
      </c>
      <c r="D63" s="501"/>
      <c r="E63" s="832">
        <v>198</v>
      </c>
      <c r="F63" s="832">
        <v>276</v>
      </c>
      <c r="G63" s="832">
        <v>258</v>
      </c>
      <c r="H63" s="832">
        <v>222</v>
      </c>
      <c r="I63" s="832">
        <v>174</v>
      </c>
      <c r="J63" s="832">
        <v>297</v>
      </c>
      <c r="K63" s="832">
        <v>360</v>
      </c>
      <c r="L63" s="832">
        <v>318</v>
      </c>
      <c r="M63" s="832">
        <v>257</v>
      </c>
      <c r="N63" s="832">
        <v>264</v>
      </c>
      <c r="O63" s="832">
        <v>192</v>
      </c>
      <c r="P63" s="832">
        <v>228</v>
      </c>
      <c r="Q63" s="832">
        <f>SUM(E63:P63)</f>
        <v>3044</v>
      </c>
      <c r="T63" s="534"/>
    </row>
    <row r="64" spans="2:20" ht="69.95" customHeight="1" thickBot="1" x14ac:dyDescent="0.75">
      <c r="B64" s="1363"/>
      <c r="C64" s="833" t="s">
        <v>17</v>
      </c>
      <c r="D64" s="502"/>
      <c r="E64" s="834">
        <v>227</v>
      </c>
      <c r="F64" s="834">
        <v>289</v>
      </c>
      <c r="G64" s="834">
        <v>202</v>
      </c>
      <c r="H64" s="834">
        <v>222</v>
      </c>
      <c r="I64" s="834">
        <v>254</v>
      </c>
      <c r="J64" s="834">
        <v>160</v>
      </c>
      <c r="K64" s="834">
        <v>387</v>
      </c>
      <c r="L64" s="834">
        <v>276</v>
      </c>
      <c r="M64" s="834">
        <v>223</v>
      </c>
      <c r="N64" s="834">
        <v>210</v>
      </c>
      <c r="O64" s="834">
        <v>204</v>
      </c>
      <c r="P64" s="834">
        <v>239</v>
      </c>
      <c r="Q64" s="834">
        <f>SUM(E64:P64)</f>
        <v>2893</v>
      </c>
      <c r="T64" s="534"/>
    </row>
    <row r="65" spans="2:20" ht="35.1" customHeight="1" thickBot="1" x14ac:dyDescent="0.75">
      <c r="B65" s="726"/>
      <c r="C65" s="835"/>
      <c r="D65" s="383"/>
      <c r="E65" s="836"/>
      <c r="F65" s="836"/>
      <c r="G65" s="836"/>
      <c r="H65" s="836"/>
      <c r="I65" s="836"/>
      <c r="J65" s="836"/>
      <c r="K65" s="836"/>
      <c r="L65" s="836"/>
      <c r="M65" s="836"/>
      <c r="N65" s="836"/>
      <c r="O65" s="836"/>
      <c r="P65" s="836"/>
      <c r="Q65" s="836"/>
      <c r="T65" s="534"/>
    </row>
    <row r="66" spans="2:20" ht="69.95" customHeight="1" x14ac:dyDescent="0.7">
      <c r="B66" s="1362" t="s">
        <v>227</v>
      </c>
      <c r="C66" s="831" t="s">
        <v>99</v>
      </c>
      <c r="D66" s="501"/>
      <c r="E66" s="832">
        <v>0</v>
      </c>
      <c r="F66" s="832">
        <v>18</v>
      </c>
      <c r="G66" s="832">
        <v>0</v>
      </c>
      <c r="H66" s="832">
        <v>18</v>
      </c>
      <c r="I66" s="832">
        <v>72</v>
      </c>
      <c r="J66" s="832">
        <v>0</v>
      </c>
      <c r="K66" s="832">
        <v>36</v>
      </c>
      <c r="L66" s="832">
        <v>36</v>
      </c>
      <c r="M66" s="832">
        <v>0</v>
      </c>
      <c r="N66" s="832">
        <v>0</v>
      </c>
      <c r="O66" s="832">
        <v>36</v>
      </c>
      <c r="P66" s="832">
        <v>31</v>
      </c>
      <c r="Q66" s="832">
        <f>SUM(E66:P66)</f>
        <v>247</v>
      </c>
      <c r="T66" s="534"/>
    </row>
    <row r="67" spans="2:20" ht="69.95" customHeight="1" thickBot="1" x14ac:dyDescent="0.75">
      <c r="B67" s="1363"/>
      <c r="C67" s="833" t="s">
        <v>17</v>
      </c>
      <c r="D67" s="502"/>
      <c r="E67" s="834">
        <v>18</v>
      </c>
      <c r="F67" s="834">
        <v>22</v>
      </c>
      <c r="G67" s="834">
        <v>22</v>
      </c>
      <c r="H67" s="834">
        <v>13</v>
      </c>
      <c r="I67" s="834">
        <v>16</v>
      </c>
      <c r="J67" s="834">
        <v>21</v>
      </c>
      <c r="K67" s="834">
        <v>62</v>
      </c>
      <c r="L67" s="834">
        <v>17</v>
      </c>
      <c r="M67" s="834">
        <v>25</v>
      </c>
      <c r="N67" s="834">
        <v>21</v>
      </c>
      <c r="O67" s="834">
        <v>27</v>
      </c>
      <c r="P67" s="834">
        <v>25</v>
      </c>
      <c r="Q67" s="834">
        <f>SUM(E67:P67)</f>
        <v>289</v>
      </c>
      <c r="T67" s="534"/>
    </row>
    <row r="68" spans="2:20" ht="35.1" customHeight="1" thickBot="1" x14ac:dyDescent="0.75">
      <c r="B68" s="310"/>
      <c r="C68" s="222"/>
      <c r="D68" s="496"/>
      <c r="E68" s="836"/>
      <c r="F68" s="836"/>
      <c r="G68" s="836"/>
      <c r="H68" s="836"/>
      <c r="I68" s="836"/>
      <c r="J68" s="836"/>
      <c r="K68" s="836"/>
      <c r="L68" s="836"/>
      <c r="M68" s="836"/>
      <c r="N68" s="836"/>
      <c r="O68" s="836"/>
      <c r="P68" s="836"/>
      <c r="Q68" s="836"/>
      <c r="T68" s="534"/>
    </row>
    <row r="69" spans="2:20" ht="69.95" customHeight="1" x14ac:dyDescent="0.7">
      <c r="B69" s="1366" t="s">
        <v>6</v>
      </c>
      <c r="C69" s="844" t="s">
        <v>99</v>
      </c>
      <c r="D69" s="498"/>
      <c r="E69" s="845">
        <f t="shared" ref="E69:Q70" si="4">E57+E60+E63+E66</f>
        <v>423</v>
      </c>
      <c r="F69" s="845">
        <f t="shared" si="4"/>
        <v>510</v>
      </c>
      <c r="G69" s="845">
        <f t="shared" si="4"/>
        <v>583</v>
      </c>
      <c r="H69" s="845">
        <f t="shared" si="4"/>
        <v>440</v>
      </c>
      <c r="I69" s="845">
        <f t="shared" si="4"/>
        <v>399</v>
      </c>
      <c r="J69" s="845">
        <f t="shared" si="4"/>
        <v>432</v>
      </c>
      <c r="K69" s="845">
        <f t="shared" si="4"/>
        <v>627</v>
      </c>
      <c r="L69" s="845">
        <f t="shared" si="4"/>
        <v>551</v>
      </c>
      <c r="M69" s="845">
        <f t="shared" si="4"/>
        <v>480</v>
      </c>
      <c r="N69" s="845">
        <f t="shared" si="4"/>
        <v>397</v>
      </c>
      <c r="O69" s="845">
        <f t="shared" si="4"/>
        <v>405</v>
      </c>
      <c r="P69" s="845">
        <f t="shared" si="4"/>
        <v>412</v>
      </c>
      <c r="Q69" s="845">
        <f t="shared" si="4"/>
        <v>5659</v>
      </c>
      <c r="T69" s="534"/>
    </row>
    <row r="70" spans="2:20" ht="69.95" customHeight="1" thickBot="1" x14ac:dyDescent="0.75">
      <c r="B70" s="1367"/>
      <c r="C70" s="846" t="s">
        <v>17</v>
      </c>
      <c r="D70" s="499"/>
      <c r="E70" s="847">
        <f t="shared" si="4"/>
        <v>551</v>
      </c>
      <c r="F70" s="847">
        <f t="shared" si="4"/>
        <v>553</v>
      </c>
      <c r="G70" s="847">
        <f t="shared" si="4"/>
        <v>466</v>
      </c>
      <c r="H70" s="847">
        <f t="shared" si="4"/>
        <v>441</v>
      </c>
      <c r="I70" s="847">
        <f t="shared" si="4"/>
        <v>492</v>
      </c>
      <c r="J70" s="847">
        <f t="shared" si="4"/>
        <v>299</v>
      </c>
      <c r="K70" s="847">
        <f t="shared" si="4"/>
        <v>690</v>
      </c>
      <c r="L70" s="847">
        <f t="shared" si="4"/>
        <v>501</v>
      </c>
      <c r="M70" s="847">
        <f t="shared" si="4"/>
        <v>500</v>
      </c>
      <c r="N70" s="847">
        <f t="shared" si="4"/>
        <v>418</v>
      </c>
      <c r="O70" s="847">
        <f t="shared" si="4"/>
        <v>426</v>
      </c>
      <c r="P70" s="847">
        <f t="shared" si="4"/>
        <v>465</v>
      </c>
      <c r="Q70" s="847">
        <f t="shared" si="4"/>
        <v>5802</v>
      </c>
    </row>
    <row r="71" spans="2:20" ht="35.1" customHeight="1" thickBot="1" x14ac:dyDescent="0.75">
      <c r="C71" s="222"/>
      <c r="D71" s="507"/>
      <c r="E71" s="414"/>
      <c r="F71" s="414"/>
      <c r="G71" s="414"/>
      <c r="H71" s="414"/>
      <c r="I71" s="414"/>
      <c r="J71" s="414"/>
      <c r="K71" s="414"/>
      <c r="L71" s="414"/>
      <c r="M71" s="414"/>
      <c r="N71" s="414"/>
      <c r="O71" s="414"/>
      <c r="P71" s="414"/>
      <c r="Q71" s="858"/>
    </row>
    <row r="72" spans="2:20" ht="50.1" customHeight="1" thickBot="1" x14ac:dyDescent="0.25">
      <c r="B72" s="1336" t="s">
        <v>29</v>
      </c>
      <c r="C72" s="1337"/>
      <c r="D72" s="1337"/>
      <c r="E72" s="1337"/>
      <c r="F72" s="1337"/>
      <c r="G72" s="1337"/>
      <c r="H72" s="1337"/>
      <c r="I72" s="1337"/>
      <c r="J72" s="1337"/>
      <c r="K72" s="1337"/>
      <c r="L72" s="1337"/>
      <c r="M72" s="1337"/>
      <c r="N72" s="1337"/>
      <c r="O72" s="1337"/>
      <c r="P72" s="1337"/>
      <c r="Q72" s="1337"/>
    </row>
    <row r="73" spans="2:20" ht="35.1" customHeight="1" thickBot="1" x14ac:dyDescent="0.75">
      <c r="B73" s="150"/>
      <c r="D73" s="507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4"/>
      <c r="P73" s="414"/>
      <c r="Q73" s="858"/>
    </row>
    <row r="74" spans="2:20" ht="69.95" customHeight="1" x14ac:dyDescent="0.7">
      <c r="B74" s="1362" t="s">
        <v>281</v>
      </c>
      <c r="C74" s="831" t="s">
        <v>99</v>
      </c>
      <c r="D74" s="501"/>
      <c r="E74" s="832">
        <v>10</v>
      </c>
      <c r="F74" s="832">
        <v>12</v>
      </c>
      <c r="G74" s="832">
        <v>12</v>
      </c>
      <c r="H74" s="832">
        <v>22</v>
      </c>
      <c r="I74" s="832">
        <v>10</v>
      </c>
      <c r="J74" s="832">
        <v>16</v>
      </c>
      <c r="K74" s="832">
        <v>18</v>
      </c>
      <c r="L74" s="832">
        <v>6</v>
      </c>
      <c r="M74" s="832">
        <v>10</v>
      </c>
      <c r="N74" s="832">
        <v>16</v>
      </c>
      <c r="O74" s="832">
        <v>16</v>
      </c>
      <c r="P74" s="832">
        <v>12</v>
      </c>
      <c r="Q74" s="832">
        <f>SUM(E74:P74)</f>
        <v>160</v>
      </c>
    </row>
    <row r="75" spans="2:20" ht="69.95" customHeight="1" thickBot="1" x14ac:dyDescent="0.75">
      <c r="B75" s="1363"/>
      <c r="C75" s="833" t="s">
        <v>17</v>
      </c>
      <c r="D75" s="502"/>
      <c r="E75" s="834">
        <v>10</v>
      </c>
      <c r="F75" s="834">
        <v>9</v>
      </c>
      <c r="G75" s="834">
        <v>19</v>
      </c>
      <c r="H75" s="834">
        <v>13</v>
      </c>
      <c r="I75" s="834">
        <v>15</v>
      </c>
      <c r="J75" s="834">
        <v>18</v>
      </c>
      <c r="K75" s="834">
        <v>14</v>
      </c>
      <c r="L75" s="834">
        <v>10</v>
      </c>
      <c r="M75" s="834">
        <v>14</v>
      </c>
      <c r="N75" s="834">
        <v>6</v>
      </c>
      <c r="O75" s="834">
        <v>14</v>
      </c>
      <c r="P75" s="834">
        <v>18</v>
      </c>
      <c r="Q75" s="834">
        <f>SUM(E75:P75)</f>
        <v>160</v>
      </c>
    </row>
    <row r="76" spans="2:20" ht="35.1" customHeight="1" thickBot="1" x14ac:dyDescent="0.75">
      <c r="B76" s="753"/>
      <c r="C76" s="222"/>
      <c r="D76" s="496"/>
      <c r="E76" s="836"/>
      <c r="F76" s="836"/>
      <c r="G76" s="836"/>
      <c r="H76" s="836"/>
      <c r="I76" s="836"/>
      <c r="J76" s="836"/>
      <c r="K76" s="836"/>
      <c r="L76" s="836"/>
      <c r="M76" s="836"/>
      <c r="N76" s="836"/>
      <c r="O76" s="836"/>
      <c r="P76" s="836"/>
      <c r="Q76" s="836"/>
    </row>
    <row r="77" spans="2:20" ht="69.95" customHeight="1" x14ac:dyDescent="0.7">
      <c r="B77" s="1362" t="s">
        <v>282</v>
      </c>
      <c r="C77" s="831" t="s">
        <v>99</v>
      </c>
      <c r="D77" s="501"/>
      <c r="E77" s="832">
        <v>26</v>
      </c>
      <c r="F77" s="832">
        <v>18</v>
      </c>
      <c r="G77" s="832">
        <v>26</v>
      </c>
      <c r="H77" s="832">
        <v>22</v>
      </c>
      <c r="I77" s="832">
        <v>28</v>
      </c>
      <c r="J77" s="832">
        <v>24</v>
      </c>
      <c r="K77" s="832">
        <v>35</v>
      </c>
      <c r="L77" s="832">
        <v>34</v>
      </c>
      <c r="M77" s="832">
        <v>46</v>
      </c>
      <c r="N77" s="832">
        <v>39</v>
      </c>
      <c r="O77" s="832">
        <v>25</v>
      </c>
      <c r="P77" s="832">
        <v>46</v>
      </c>
      <c r="Q77" s="832">
        <f>SUM(E77:P77)</f>
        <v>369</v>
      </c>
    </row>
    <row r="78" spans="2:20" ht="69.95" customHeight="1" thickBot="1" x14ac:dyDescent="0.75">
      <c r="B78" s="1363"/>
      <c r="C78" s="833" t="s">
        <v>17</v>
      </c>
      <c r="D78" s="502"/>
      <c r="E78" s="834">
        <v>27</v>
      </c>
      <c r="F78" s="834">
        <v>30</v>
      </c>
      <c r="G78" s="834">
        <v>19</v>
      </c>
      <c r="H78" s="834">
        <v>27</v>
      </c>
      <c r="I78" s="834">
        <v>24</v>
      </c>
      <c r="J78" s="834">
        <v>14</v>
      </c>
      <c r="K78" s="834">
        <v>56</v>
      </c>
      <c r="L78" s="834">
        <v>35</v>
      </c>
      <c r="M78" s="834">
        <v>39</v>
      </c>
      <c r="N78" s="834">
        <v>41</v>
      </c>
      <c r="O78" s="834">
        <v>30</v>
      </c>
      <c r="P78" s="834">
        <v>71</v>
      </c>
      <c r="Q78" s="834">
        <f>SUM(E78:P78)</f>
        <v>413</v>
      </c>
    </row>
    <row r="79" spans="2:20" ht="35.1" customHeight="1" thickBot="1" x14ac:dyDescent="0.75">
      <c r="B79" s="753"/>
      <c r="C79" s="222"/>
      <c r="D79" s="484"/>
      <c r="E79" s="850"/>
      <c r="F79" s="850"/>
      <c r="G79" s="850"/>
      <c r="H79" s="850"/>
      <c r="I79" s="850"/>
      <c r="J79" s="850"/>
      <c r="K79" s="850"/>
      <c r="L79" s="850"/>
      <c r="M79" s="850"/>
      <c r="N79" s="850"/>
      <c r="O79" s="850"/>
      <c r="P79" s="850"/>
      <c r="Q79" s="850"/>
    </row>
    <row r="80" spans="2:20" ht="69.95" customHeight="1" x14ac:dyDescent="0.7">
      <c r="B80" s="1362" t="s">
        <v>283</v>
      </c>
      <c r="C80" s="831" t="s">
        <v>99</v>
      </c>
      <c r="D80" s="501"/>
      <c r="E80" s="832">
        <v>0</v>
      </c>
      <c r="F80" s="832">
        <v>12</v>
      </c>
      <c r="G80" s="832">
        <v>0</v>
      </c>
      <c r="H80" s="832">
        <v>0</v>
      </c>
      <c r="I80" s="832">
        <v>6</v>
      </c>
      <c r="J80" s="832">
        <v>12</v>
      </c>
      <c r="K80" s="832">
        <v>30</v>
      </c>
      <c r="L80" s="832">
        <v>6</v>
      </c>
      <c r="M80" s="832">
        <v>18</v>
      </c>
      <c r="N80" s="832">
        <v>6</v>
      </c>
      <c r="O80" s="832">
        <v>30</v>
      </c>
      <c r="P80" s="832">
        <v>12</v>
      </c>
      <c r="Q80" s="832">
        <f>SUM(E80:P80)</f>
        <v>132</v>
      </c>
    </row>
    <row r="81" spans="2:17" ht="69.95" customHeight="1" thickBot="1" x14ac:dyDescent="0.75">
      <c r="B81" s="1363"/>
      <c r="C81" s="833" t="s">
        <v>17</v>
      </c>
      <c r="D81" s="502"/>
      <c r="E81" s="834">
        <v>13</v>
      </c>
      <c r="F81" s="834">
        <v>11</v>
      </c>
      <c r="G81" s="834">
        <v>3</v>
      </c>
      <c r="H81" s="834">
        <v>3</v>
      </c>
      <c r="I81" s="834">
        <v>1</v>
      </c>
      <c r="J81" s="834">
        <v>4</v>
      </c>
      <c r="K81" s="834">
        <v>18</v>
      </c>
      <c r="L81" s="834">
        <v>0</v>
      </c>
      <c r="M81" s="834">
        <v>12</v>
      </c>
      <c r="N81" s="834">
        <v>7</v>
      </c>
      <c r="O81" s="834">
        <v>16</v>
      </c>
      <c r="P81" s="834">
        <v>35</v>
      </c>
      <c r="Q81" s="834">
        <f>SUM(E81:P81)</f>
        <v>123</v>
      </c>
    </row>
    <row r="82" spans="2:17" ht="35.1" customHeight="1" thickBot="1" x14ac:dyDescent="0.75">
      <c r="B82" s="310"/>
      <c r="C82" s="222"/>
      <c r="D82" s="487"/>
      <c r="E82" s="853"/>
      <c r="F82" s="853"/>
      <c r="G82" s="853"/>
      <c r="H82" s="853"/>
      <c r="I82" s="853"/>
      <c r="J82" s="853"/>
      <c r="K82" s="853"/>
      <c r="L82" s="853"/>
      <c r="M82" s="853"/>
      <c r="N82" s="853"/>
      <c r="O82" s="853"/>
      <c r="P82" s="853"/>
      <c r="Q82" s="853"/>
    </row>
    <row r="83" spans="2:17" ht="69.95" customHeight="1" x14ac:dyDescent="0.7">
      <c r="B83" s="1366" t="s">
        <v>316</v>
      </c>
      <c r="C83" s="844" t="s">
        <v>99</v>
      </c>
      <c r="D83" s="498"/>
      <c r="E83" s="845">
        <f t="shared" ref="E83:Q84" si="5">E74+E77+E80</f>
        <v>36</v>
      </c>
      <c r="F83" s="845">
        <f t="shared" si="5"/>
        <v>42</v>
      </c>
      <c r="G83" s="845">
        <f t="shared" si="5"/>
        <v>38</v>
      </c>
      <c r="H83" s="845">
        <f t="shared" si="5"/>
        <v>44</v>
      </c>
      <c r="I83" s="845">
        <f t="shared" si="5"/>
        <v>44</v>
      </c>
      <c r="J83" s="845">
        <f t="shared" si="5"/>
        <v>52</v>
      </c>
      <c r="K83" s="845">
        <f t="shared" si="5"/>
        <v>83</v>
      </c>
      <c r="L83" s="845">
        <f t="shared" si="5"/>
        <v>46</v>
      </c>
      <c r="M83" s="845">
        <f t="shared" si="5"/>
        <v>74</v>
      </c>
      <c r="N83" s="845">
        <f t="shared" si="5"/>
        <v>61</v>
      </c>
      <c r="O83" s="845">
        <f t="shared" si="5"/>
        <v>71</v>
      </c>
      <c r="P83" s="845">
        <f t="shared" si="5"/>
        <v>70</v>
      </c>
      <c r="Q83" s="845">
        <f t="shared" si="5"/>
        <v>661</v>
      </c>
    </row>
    <row r="84" spans="2:17" ht="69.95" customHeight="1" thickBot="1" x14ac:dyDescent="0.75">
      <c r="B84" s="1367"/>
      <c r="C84" s="846" t="s">
        <v>17</v>
      </c>
      <c r="D84" s="499"/>
      <c r="E84" s="847">
        <f t="shared" si="5"/>
        <v>50</v>
      </c>
      <c r="F84" s="847">
        <f t="shared" si="5"/>
        <v>50</v>
      </c>
      <c r="G84" s="847">
        <f t="shared" si="5"/>
        <v>41</v>
      </c>
      <c r="H84" s="847">
        <f t="shared" si="5"/>
        <v>43</v>
      </c>
      <c r="I84" s="847">
        <f t="shared" si="5"/>
        <v>40</v>
      </c>
      <c r="J84" s="847">
        <f t="shared" si="5"/>
        <v>36</v>
      </c>
      <c r="K84" s="847">
        <f t="shared" si="5"/>
        <v>88</v>
      </c>
      <c r="L84" s="847">
        <f t="shared" si="5"/>
        <v>45</v>
      </c>
      <c r="M84" s="847">
        <f t="shared" si="5"/>
        <v>65</v>
      </c>
      <c r="N84" s="847">
        <f t="shared" si="5"/>
        <v>54</v>
      </c>
      <c r="O84" s="847">
        <f t="shared" si="5"/>
        <v>60</v>
      </c>
      <c r="P84" s="847">
        <f t="shared" si="5"/>
        <v>124</v>
      </c>
      <c r="Q84" s="847">
        <f t="shared" si="5"/>
        <v>696</v>
      </c>
    </row>
    <row r="85" spans="2:17" ht="35.1" customHeight="1" thickBot="1" x14ac:dyDescent="0.7">
      <c r="B85" s="779"/>
      <c r="C85" s="222"/>
      <c r="D85" s="506"/>
      <c r="E85" s="610"/>
      <c r="F85" s="610"/>
      <c r="G85" s="610"/>
      <c r="H85" s="610"/>
      <c r="I85" s="610"/>
      <c r="J85" s="610"/>
      <c r="K85" s="610"/>
      <c r="L85" s="610"/>
      <c r="M85" s="610"/>
      <c r="N85" s="610"/>
      <c r="O85" s="610"/>
      <c r="P85" s="610"/>
      <c r="Q85" s="856"/>
    </row>
    <row r="86" spans="2:17" ht="69.95" customHeight="1" x14ac:dyDescent="0.7">
      <c r="B86" s="1370" t="s">
        <v>31</v>
      </c>
      <c r="C86" s="844" t="s">
        <v>99</v>
      </c>
      <c r="D86" s="498"/>
      <c r="E86" s="845">
        <f t="shared" ref="E86:Q87" si="6">E69+E83</f>
        <v>459</v>
      </c>
      <c r="F86" s="845">
        <f t="shared" si="6"/>
        <v>552</v>
      </c>
      <c r="G86" s="845">
        <f t="shared" si="6"/>
        <v>621</v>
      </c>
      <c r="H86" s="845">
        <f t="shared" si="6"/>
        <v>484</v>
      </c>
      <c r="I86" s="845">
        <f t="shared" si="6"/>
        <v>443</v>
      </c>
      <c r="J86" s="845">
        <f t="shared" si="6"/>
        <v>484</v>
      </c>
      <c r="K86" s="845">
        <f t="shared" si="6"/>
        <v>710</v>
      </c>
      <c r="L86" s="845">
        <f t="shared" si="6"/>
        <v>597</v>
      </c>
      <c r="M86" s="845">
        <f t="shared" si="6"/>
        <v>554</v>
      </c>
      <c r="N86" s="845">
        <f t="shared" si="6"/>
        <v>458</v>
      </c>
      <c r="O86" s="845">
        <f t="shared" si="6"/>
        <v>476</v>
      </c>
      <c r="P86" s="845">
        <f t="shared" si="6"/>
        <v>482</v>
      </c>
      <c r="Q86" s="845">
        <f t="shared" si="6"/>
        <v>6320</v>
      </c>
    </row>
    <row r="87" spans="2:17" ht="69.95" customHeight="1" thickBot="1" x14ac:dyDescent="0.75">
      <c r="B87" s="1371"/>
      <c r="C87" s="846" t="s">
        <v>17</v>
      </c>
      <c r="D87" s="499"/>
      <c r="E87" s="847">
        <f t="shared" si="6"/>
        <v>601</v>
      </c>
      <c r="F87" s="847">
        <f t="shared" si="6"/>
        <v>603</v>
      </c>
      <c r="G87" s="847">
        <f t="shared" si="6"/>
        <v>507</v>
      </c>
      <c r="H87" s="847">
        <f t="shared" si="6"/>
        <v>484</v>
      </c>
      <c r="I87" s="847">
        <f t="shared" si="6"/>
        <v>532</v>
      </c>
      <c r="J87" s="847">
        <f t="shared" si="6"/>
        <v>335</v>
      </c>
      <c r="K87" s="847">
        <f t="shared" si="6"/>
        <v>778</v>
      </c>
      <c r="L87" s="847">
        <f t="shared" si="6"/>
        <v>546</v>
      </c>
      <c r="M87" s="847">
        <f t="shared" si="6"/>
        <v>565</v>
      </c>
      <c r="N87" s="847">
        <f t="shared" si="6"/>
        <v>472</v>
      </c>
      <c r="O87" s="847">
        <f t="shared" si="6"/>
        <v>486</v>
      </c>
      <c r="P87" s="847">
        <f t="shared" si="6"/>
        <v>589</v>
      </c>
      <c r="Q87" s="847">
        <f t="shared" si="6"/>
        <v>6498</v>
      </c>
    </row>
    <row r="88" spans="2:17" ht="51" thickBot="1" x14ac:dyDescent="0.75">
      <c r="D88" s="507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858"/>
    </row>
    <row r="89" spans="2:17" ht="50.1" customHeight="1" thickBot="1" x14ac:dyDescent="0.65">
      <c r="B89" s="1331" t="s">
        <v>264</v>
      </c>
      <c r="C89" s="1332"/>
      <c r="D89" s="1332"/>
      <c r="E89" s="1332"/>
      <c r="F89" s="1332"/>
      <c r="G89" s="1332"/>
      <c r="H89" s="1332"/>
      <c r="I89" s="1332"/>
      <c r="J89" s="1332"/>
      <c r="K89" s="1332"/>
      <c r="L89" s="1332"/>
      <c r="M89" s="1332"/>
      <c r="N89" s="1332"/>
      <c r="O89" s="1332"/>
      <c r="P89" s="1332"/>
      <c r="Q89" s="1332"/>
    </row>
    <row r="90" spans="2:17" ht="12.75" customHeight="1" thickBot="1" x14ac:dyDescent="0.75">
      <c r="B90" s="68"/>
      <c r="C90" s="222"/>
      <c r="D90" s="507"/>
      <c r="E90" s="414"/>
      <c r="F90" s="414"/>
      <c r="G90" s="414"/>
      <c r="H90" s="414"/>
      <c r="I90" s="414"/>
      <c r="J90" s="414"/>
      <c r="K90" s="414"/>
      <c r="L90" s="414"/>
      <c r="M90" s="414"/>
      <c r="N90" s="414"/>
      <c r="O90" s="414"/>
      <c r="P90" s="414"/>
      <c r="Q90" s="858"/>
    </row>
    <row r="91" spans="2:17" ht="60" customHeight="1" thickBot="1" x14ac:dyDescent="0.45">
      <c r="B91" s="781"/>
      <c r="C91" s="825"/>
      <c r="D91" s="479"/>
      <c r="E91" s="830" t="s">
        <v>287</v>
      </c>
      <c r="F91" s="830" t="s">
        <v>288</v>
      </c>
      <c r="G91" s="830" t="s">
        <v>289</v>
      </c>
      <c r="H91" s="830" t="s">
        <v>290</v>
      </c>
      <c r="I91" s="830" t="s">
        <v>291</v>
      </c>
      <c r="J91" s="830" t="s">
        <v>292</v>
      </c>
      <c r="K91" s="830" t="s">
        <v>293</v>
      </c>
      <c r="L91" s="830" t="s">
        <v>294</v>
      </c>
      <c r="M91" s="830" t="s">
        <v>295</v>
      </c>
      <c r="N91" s="830" t="s">
        <v>296</v>
      </c>
      <c r="O91" s="830" t="s">
        <v>297</v>
      </c>
      <c r="P91" s="830" t="s">
        <v>331</v>
      </c>
      <c r="Q91" s="898" t="s">
        <v>54</v>
      </c>
    </row>
    <row r="92" spans="2:17" ht="55.5" customHeight="1" thickBot="1" x14ac:dyDescent="0.75">
      <c r="B92" s="863" t="s">
        <v>300</v>
      </c>
      <c r="C92" s="864"/>
      <c r="D92" s="485"/>
      <c r="E92" s="850"/>
      <c r="F92" s="850"/>
      <c r="G92" s="850"/>
      <c r="H92" s="850"/>
      <c r="I92" s="850"/>
      <c r="J92" s="850"/>
      <c r="K92" s="850"/>
      <c r="L92" s="850"/>
      <c r="M92" s="850"/>
      <c r="N92" s="850"/>
      <c r="O92" s="850"/>
      <c r="P92" s="850"/>
      <c r="Q92" s="850"/>
    </row>
    <row r="93" spans="2:17" ht="60" customHeight="1" x14ac:dyDescent="0.7">
      <c r="B93" s="1372" t="s">
        <v>317</v>
      </c>
      <c r="C93" s="831" t="s">
        <v>99</v>
      </c>
      <c r="D93" s="838"/>
      <c r="E93" s="839">
        <v>1082</v>
      </c>
      <c r="F93" s="832">
        <v>1356</v>
      </c>
      <c r="G93" s="832">
        <v>1470</v>
      </c>
      <c r="H93" s="832">
        <v>1548</v>
      </c>
      <c r="I93" s="832">
        <v>1647</v>
      </c>
      <c r="J93" s="832">
        <v>966</v>
      </c>
      <c r="K93" s="832">
        <v>1625</v>
      </c>
      <c r="L93" s="832">
        <v>840</v>
      </c>
      <c r="M93" s="832">
        <v>1870</v>
      </c>
      <c r="N93" s="832">
        <v>1434</v>
      </c>
      <c r="O93" s="832">
        <v>1577</v>
      </c>
      <c r="P93" s="832">
        <v>1640</v>
      </c>
      <c r="Q93" s="832">
        <f>SUM(E93:P93)</f>
        <v>17055</v>
      </c>
    </row>
    <row r="94" spans="2:17" ht="60" customHeight="1" thickBot="1" x14ac:dyDescent="0.75">
      <c r="B94" s="1373"/>
      <c r="C94" s="833" t="s">
        <v>17</v>
      </c>
      <c r="D94" s="842"/>
      <c r="E94" s="843">
        <v>1695</v>
      </c>
      <c r="F94" s="834">
        <v>1672</v>
      </c>
      <c r="G94" s="834">
        <v>1443</v>
      </c>
      <c r="H94" s="834">
        <v>1519</v>
      </c>
      <c r="I94" s="834">
        <v>1554</v>
      </c>
      <c r="J94" s="834">
        <v>1063</v>
      </c>
      <c r="K94" s="834">
        <v>1269</v>
      </c>
      <c r="L94" s="834">
        <v>984</v>
      </c>
      <c r="M94" s="834">
        <v>1673</v>
      </c>
      <c r="N94" s="834">
        <v>1658</v>
      </c>
      <c r="O94" s="834">
        <v>1619</v>
      </c>
      <c r="P94" s="834">
        <v>1856</v>
      </c>
      <c r="Q94" s="834">
        <f>SUM(E94:P94)</f>
        <v>18005</v>
      </c>
    </row>
    <row r="95" spans="2:17" ht="17.100000000000001" customHeight="1" thickBot="1" x14ac:dyDescent="0.75">
      <c r="B95" s="784"/>
      <c r="C95" s="222"/>
      <c r="D95" s="484"/>
      <c r="E95" s="850"/>
      <c r="F95" s="850"/>
      <c r="G95" s="850"/>
      <c r="H95" s="850"/>
      <c r="I95" s="850"/>
      <c r="J95" s="850"/>
      <c r="K95" s="850"/>
      <c r="L95" s="850"/>
      <c r="M95" s="850"/>
      <c r="N95" s="850"/>
      <c r="O95" s="850"/>
      <c r="P95" s="850"/>
      <c r="Q95" s="850"/>
    </row>
    <row r="96" spans="2:17" ht="60" customHeight="1" x14ac:dyDescent="0.7">
      <c r="B96" s="1368" t="s">
        <v>318</v>
      </c>
      <c r="C96" s="831" t="s">
        <v>99</v>
      </c>
      <c r="D96" s="501"/>
      <c r="E96" s="832">
        <v>0</v>
      </c>
      <c r="F96" s="832">
        <v>0</v>
      </c>
      <c r="G96" s="832">
        <v>0</v>
      </c>
      <c r="H96" s="832">
        <v>0</v>
      </c>
      <c r="I96" s="832">
        <v>0</v>
      </c>
      <c r="J96" s="832">
        <v>0</v>
      </c>
      <c r="K96" s="832">
        <v>0</v>
      </c>
      <c r="L96" s="832">
        <v>0</v>
      </c>
      <c r="M96" s="832">
        <v>0</v>
      </c>
      <c r="N96" s="832">
        <v>0</v>
      </c>
      <c r="O96" s="832">
        <v>0</v>
      </c>
      <c r="P96" s="832">
        <v>0</v>
      </c>
      <c r="Q96" s="832">
        <f>SUM(E96:P96)</f>
        <v>0</v>
      </c>
    </row>
    <row r="97" spans="2:17" ht="60" customHeight="1" thickBot="1" x14ac:dyDescent="0.75">
      <c r="B97" s="1369"/>
      <c r="C97" s="833" t="s">
        <v>17</v>
      </c>
      <c r="D97" s="502"/>
      <c r="E97" s="834">
        <v>0</v>
      </c>
      <c r="F97" s="834">
        <v>0</v>
      </c>
      <c r="G97" s="834">
        <v>0</v>
      </c>
      <c r="H97" s="834">
        <v>0</v>
      </c>
      <c r="I97" s="834">
        <v>0</v>
      </c>
      <c r="J97" s="834">
        <v>0</v>
      </c>
      <c r="K97" s="834">
        <v>0</v>
      </c>
      <c r="L97" s="834">
        <v>0</v>
      </c>
      <c r="M97" s="834">
        <v>0</v>
      </c>
      <c r="N97" s="834">
        <v>0</v>
      </c>
      <c r="O97" s="834">
        <v>0</v>
      </c>
      <c r="P97" s="834">
        <v>0</v>
      </c>
      <c r="Q97" s="834">
        <f>SUM(E97:P97)</f>
        <v>0</v>
      </c>
    </row>
    <row r="98" spans="2:17" ht="17.100000000000001" customHeight="1" thickBot="1" x14ac:dyDescent="0.75">
      <c r="B98" s="784"/>
      <c r="C98" s="222"/>
      <c r="D98" s="484"/>
      <c r="E98" s="850"/>
      <c r="F98" s="850"/>
      <c r="G98" s="850"/>
      <c r="H98" s="850"/>
      <c r="I98" s="850"/>
      <c r="J98" s="850"/>
      <c r="K98" s="850"/>
      <c r="L98" s="850"/>
      <c r="M98" s="850"/>
      <c r="N98" s="850"/>
      <c r="O98" s="850"/>
      <c r="P98" s="850"/>
      <c r="Q98" s="850"/>
    </row>
    <row r="99" spans="2:17" ht="60" customHeight="1" x14ac:dyDescent="0.7">
      <c r="B99" s="1368" t="s">
        <v>319</v>
      </c>
      <c r="C99" s="831" t="s">
        <v>99</v>
      </c>
      <c r="D99" s="501"/>
      <c r="E99" s="832">
        <v>165</v>
      </c>
      <c r="F99" s="832">
        <v>158</v>
      </c>
      <c r="G99" s="832">
        <v>376</v>
      </c>
      <c r="H99" s="832">
        <v>289</v>
      </c>
      <c r="I99" s="832">
        <v>52</v>
      </c>
      <c r="J99" s="832">
        <v>217</v>
      </c>
      <c r="K99" s="832">
        <v>348</v>
      </c>
      <c r="L99" s="832">
        <v>637</v>
      </c>
      <c r="M99" s="832">
        <v>527</v>
      </c>
      <c r="N99" s="832">
        <v>613</v>
      </c>
      <c r="O99" s="832">
        <v>683</v>
      </c>
      <c r="P99" s="832">
        <v>777</v>
      </c>
      <c r="Q99" s="832">
        <f>SUM(E99:P99)</f>
        <v>4842</v>
      </c>
    </row>
    <row r="100" spans="2:17" ht="60" customHeight="1" thickBot="1" x14ac:dyDescent="0.75">
      <c r="B100" s="1369"/>
      <c r="C100" s="833" t="s">
        <v>17</v>
      </c>
      <c r="D100" s="502"/>
      <c r="E100" s="834">
        <v>175</v>
      </c>
      <c r="F100" s="834">
        <v>192</v>
      </c>
      <c r="G100" s="834">
        <v>325</v>
      </c>
      <c r="H100" s="834">
        <v>350</v>
      </c>
      <c r="I100" s="834">
        <v>49</v>
      </c>
      <c r="J100" s="834">
        <v>230</v>
      </c>
      <c r="K100" s="834">
        <v>135</v>
      </c>
      <c r="L100" s="834">
        <v>774</v>
      </c>
      <c r="M100" s="834">
        <v>576</v>
      </c>
      <c r="N100" s="834">
        <v>553</v>
      </c>
      <c r="O100" s="834">
        <v>639</v>
      </c>
      <c r="P100" s="834">
        <v>897</v>
      </c>
      <c r="Q100" s="834">
        <f>SUM(E100:P100)</f>
        <v>4895</v>
      </c>
    </row>
    <row r="101" spans="2:17" ht="17.100000000000001" customHeight="1" thickBot="1" x14ac:dyDescent="0.75">
      <c r="B101" s="794"/>
      <c r="C101" s="835"/>
      <c r="D101" s="383"/>
      <c r="E101" s="836"/>
      <c r="F101" s="836"/>
      <c r="G101" s="836"/>
      <c r="H101" s="836"/>
      <c r="I101" s="836"/>
      <c r="J101" s="836"/>
      <c r="K101" s="836"/>
      <c r="L101" s="836"/>
      <c r="M101" s="836"/>
      <c r="N101" s="836"/>
      <c r="O101" s="836"/>
      <c r="P101" s="836"/>
      <c r="Q101" s="836"/>
    </row>
    <row r="102" spans="2:17" ht="60" customHeight="1" x14ac:dyDescent="0.7">
      <c r="B102" s="1368" t="s">
        <v>301</v>
      </c>
      <c r="C102" s="831" t="s">
        <v>99</v>
      </c>
      <c r="D102" s="501"/>
      <c r="E102" s="832">
        <v>6</v>
      </c>
      <c r="F102" s="832">
        <v>6</v>
      </c>
      <c r="G102" s="832">
        <v>14</v>
      </c>
      <c r="H102" s="832">
        <v>9</v>
      </c>
      <c r="I102" s="832">
        <v>1</v>
      </c>
      <c r="J102" s="832">
        <v>0</v>
      </c>
      <c r="K102" s="832">
        <v>7</v>
      </c>
      <c r="L102" s="832">
        <v>42</v>
      </c>
      <c r="M102" s="832">
        <v>73</v>
      </c>
      <c r="N102" s="832">
        <v>112</v>
      </c>
      <c r="O102" s="832">
        <v>83</v>
      </c>
      <c r="P102" s="832">
        <v>91</v>
      </c>
      <c r="Q102" s="832">
        <f>SUM(E102:P102)</f>
        <v>444</v>
      </c>
    </row>
    <row r="103" spans="2:17" ht="60" customHeight="1" thickBot="1" x14ac:dyDescent="0.75">
      <c r="B103" s="1369"/>
      <c r="C103" s="833" t="s">
        <v>17</v>
      </c>
      <c r="D103" s="502"/>
      <c r="E103" s="834">
        <v>0</v>
      </c>
      <c r="F103" s="834">
        <v>1</v>
      </c>
      <c r="G103" s="834">
        <v>3</v>
      </c>
      <c r="H103" s="834">
        <v>21</v>
      </c>
      <c r="I103" s="834">
        <v>3</v>
      </c>
      <c r="J103" s="834">
        <v>0</v>
      </c>
      <c r="K103" s="834">
        <v>11</v>
      </c>
      <c r="L103" s="834">
        <v>42</v>
      </c>
      <c r="M103" s="834">
        <v>71</v>
      </c>
      <c r="N103" s="834">
        <v>103</v>
      </c>
      <c r="O103" s="834">
        <v>73</v>
      </c>
      <c r="P103" s="834">
        <v>114</v>
      </c>
      <c r="Q103" s="834">
        <f>SUM(E103:P103)</f>
        <v>442</v>
      </c>
    </row>
    <row r="104" spans="2:17" ht="18.75" customHeight="1" thickBot="1" x14ac:dyDescent="0.75">
      <c r="B104" s="794"/>
      <c r="C104" s="835"/>
      <c r="D104" s="383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6"/>
      <c r="P104" s="836"/>
      <c r="Q104" s="836"/>
    </row>
    <row r="105" spans="2:17" ht="60" customHeight="1" x14ac:dyDescent="0.7">
      <c r="B105" s="1368" t="s">
        <v>320</v>
      </c>
      <c r="C105" s="831" t="s">
        <v>99</v>
      </c>
      <c r="D105" s="501"/>
      <c r="E105" s="832">
        <v>717</v>
      </c>
      <c r="F105" s="832">
        <v>357</v>
      </c>
      <c r="G105" s="832">
        <v>240</v>
      </c>
      <c r="H105" s="832">
        <v>2</v>
      </c>
      <c r="I105" s="832">
        <v>239</v>
      </c>
      <c r="J105" s="832">
        <v>303</v>
      </c>
      <c r="K105" s="832">
        <v>481</v>
      </c>
      <c r="L105" s="832">
        <v>420</v>
      </c>
      <c r="M105" s="832">
        <v>361</v>
      </c>
      <c r="N105" s="832">
        <v>389</v>
      </c>
      <c r="O105" s="832">
        <v>209</v>
      </c>
      <c r="P105" s="832">
        <v>481</v>
      </c>
      <c r="Q105" s="832">
        <f>SUM(E105:P105)</f>
        <v>4199</v>
      </c>
    </row>
    <row r="106" spans="2:17" ht="60" customHeight="1" thickBot="1" x14ac:dyDescent="0.75">
      <c r="B106" s="1369"/>
      <c r="C106" s="833" t="s">
        <v>17</v>
      </c>
      <c r="D106" s="502"/>
      <c r="E106" s="834">
        <v>607</v>
      </c>
      <c r="F106" s="834">
        <v>504</v>
      </c>
      <c r="G106" s="834">
        <v>268</v>
      </c>
      <c r="H106" s="834">
        <v>7</v>
      </c>
      <c r="I106" s="834">
        <v>239</v>
      </c>
      <c r="J106" s="834">
        <v>303</v>
      </c>
      <c r="K106" s="834">
        <v>418</v>
      </c>
      <c r="L106" s="834">
        <v>461</v>
      </c>
      <c r="M106" s="834">
        <v>373</v>
      </c>
      <c r="N106" s="834">
        <v>364</v>
      </c>
      <c r="O106" s="834">
        <v>229</v>
      </c>
      <c r="P106" s="834">
        <v>482</v>
      </c>
      <c r="Q106" s="834">
        <f>SUM(E106:P106)</f>
        <v>4255</v>
      </c>
    </row>
    <row r="107" spans="2:17" ht="18.75" customHeight="1" thickBot="1" x14ac:dyDescent="0.75">
      <c r="B107" s="794"/>
      <c r="C107" s="835"/>
      <c r="D107" s="383"/>
      <c r="E107" s="836"/>
      <c r="F107" s="836"/>
      <c r="G107" s="836"/>
      <c r="H107" s="836"/>
      <c r="I107" s="836"/>
      <c r="J107" s="836"/>
      <c r="K107" s="836"/>
      <c r="L107" s="836"/>
      <c r="M107" s="836"/>
      <c r="N107" s="836"/>
      <c r="O107" s="836"/>
      <c r="P107" s="836"/>
      <c r="Q107" s="836"/>
    </row>
    <row r="108" spans="2:17" ht="60" customHeight="1" x14ac:dyDescent="0.7">
      <c r="B108" s="1368" t="s">
        <v>302</v>
      </c>
      <c r="C108" s="831" t="s">
        <v>99</v>
      </c>
      <c r="D108" s="501"/>
      <c r="E108" s="832">
        <v>1</v>
      </c>
      <c r="F108" s="832">
        <v>1</v>
      </c>
      <c r="G108" s="832">
        <v>6</v>
      </c>
      <c r="H108" s="832">
        <v>0</v>
      </c>
      <c r="I108" s="832">
        <v>1</v>
      </c>
      <c r="J108" s="832">
        <v>3</v>
      </c>
      <c r="K108" s="832">
        <v>0</v>
      </c>
      <c r="L108" s="832">
        <v>0</v>
      </c>
      <c r="M108" s="832">
        <v>0</v>
      </c>
      <c r="N108" s="832">
        <v>0</v>
      </c>
      <c r="O108" s="832">
        <v>0</v>
      </c>
      <c r="P108" s="832">
        <v>0</v>
      </c>
      <c r="Q108" s="832">
        <f>SUM(E108:P108)</f>
        <v>12</v>
      </c>
    </row>
    <row r="109" spans="2:17" ht="60" customHeight="1" thickBot="1" x14ac:dyDescent="0.75">
      <c r="B109" s="1369"/>
      <c r="C109" s="833" t="s">
        <v>17</v>
      </c>
      <c r="D109" s="502"/>
      <c r="E109" s="834">
        <v>1</v>
      </c>
      <c r="F109" s="834">
        <v>0</v>
      </c>
      <c r="G109" s="834">
        <v>3</v>
      </c>
      <c r="H109" s="834">
        <v>1</v>
      </c>
      <c r="I109" s="834">
        <v>1</v>
      </c>
      <c r="J109" s="834">
        <v>1</v>
      </c>
      <c r="K109" s="834">
        <v>0</v>
      </c>
      <c r="L109" s="834">
        <v>0</v>
      </c>
      <c r="M109" s="834">
        <v>0</v>
      </c>
      <c r="N109" s="834">
        <v>3</v>
      </c>
      <c r="O109" s="834">
        <v>1</v>
      </c>
      <c r="P109" s="834">
        <v>0</v>
      </c>
      <c r="Q109" s="834">
        <f>SUM(E109:P109)</f>
        <v>11</v>
      </c>
    </row>
    <row r="110" spans="2:17" ht="18" customHeight="1" thickBot="1" x14ac:dyDescent="0.75">
      <c r="B110" s="278"/>
      <c r="C110" s="835"/>
      <c r="D110" s="496"/>
      <c r="E110" s="836"/>
      <c r="F110" s="836"/>
      <c r="G110" s="836"/>
      <c r="H110" s="836"/>
      <c r="I110" s="836"/>
      <c r="J110" s="836"/>
      <c r="K110" s="836"/>
      <c r="L110" s="836"/>
      <c r="M110" s="836"/>
      <c r="N110" s="836"/>
      <c r="O110" s="836"/>
      <c r="P110" s="836"/>
      <c r="Q110" s="836"/>
    </row>
    <row r="111" spans="2:17" ht="60" customHeight="1" x14ac:dyDescent="0.7">
      <c r="B111" s="1368" t="s">
        <v>321</v>
      </c>
      <c r="C111" s="831" t="s">
        <v>99</v>
      </c>
      <c r="D111" s="501"/>
      <c r="E111" s="832">
        <v>0</v>
      </c>
      <c r="F111" s="832">
        <v>0</v>
      </c>
      <c r="G111" s="832">
        <v>0</v>
      </c>
      <c r="H111" s="832">
        <v>0</v>
      </c>
      <c r="I111" s="832">
        <v>0</v>
      </c>
      <c r="J111" s="832">
        <v>0</v>
      </c>
      <c r="K111" s="832">
        <v>0</v>
      </c>
      <c r="L111" s="832">
        <v>0</v>
      </c>
      <c r="M111" s="832">
        <v>0</v>
      </c>
      <c r="N111" s="832">
        <v>0</v>
      </c>
      <c r="O111" s="832">
        <v>0</v>
      </c>
      <c r="P111" s="832">
        <v>0</v>
      </c>
      <c r="Q111" s="832">
        <f>SUM(E111:P111)</f>
        <v>0</v>
      </c>
    </row>
    <row r="112" spans="2:17" ht="60" customHeight="1" thickBot="1" x14ac:dyDescent="0.75">
      <c r="B112" s="1369"/>
      <c r="C112" s="833" t="s">
        <v>17</v>
      </c>
      <c r="D112" s="502"/>
      <c r="E112" s="834">
        <v>0</v>
      </c>
      <c r="F112" s="834">
        <v>0</v>
      </c>
      <c r="G112" s="834">
        <v>0</v>
      </c>
      <c r="H112" s="834">
        <v>0</v>
      </c>
      <c r="I112" s="834">
        <v>0</v>
      </c>
      <c r="J112" s="834">
        <v>0</v>
      </c>
      <c r="K112" s="834">
        <v>0</v>
      </c>
      <c r="L112" s="834">
        <v>0</v>
      </c>
      <c r="M112" s="834">
        <v>0</v>
      </c>
      <c r="N112" s="834">
        <v>0</v>
      </c>
      <c r="O112" s="834">
        <v>0</v>
      </c>
      <c r="P112" s="834">
        <v>0</v>
      </c>
      <c r="Q112" s="834">
        <f>SUM(E112:P112)</f>
        <v>0</v>
      </c>
    </row>
    <row r="113" spans="2:17" ht="18" customHeight="1" thickBot="1" x14ac:dyDescent="0.75">
      <c r="B113" s="794"/>
      <c r="C113" s="835"/>
      <c r="D113" s="383"/>
      <c r="E113" s="836"/>
      <c r="F113" s="836"/>
      <c r="G113" s="836"/>
      <c r="H113" s="836"/>
      <c r="I113" s="836"/>
      <c r="J113" s="836"/>
      <c r="K113" s="836"/>
      <c r="L113" s="836"/>
      <c r="M113" s="836"/>
      <c r="N113" s="836"/>
      <c r="O113" s="836"/>
      <c r="P113" s="836"/>
      <c r="Q113" s="836"/>
    </row>
    <row r="114" spans="2:17" ht="60" customHeight="1" x14ac:dyDescent="0.7">
      <c r="B114" s="1368" t="s">
        <v>322</v>
      </c>
      <c r="C114" s="831" t="s">
        <v>99</v>
      </c>
      <c r="D114" s="501"/>
      <c r="E114" s="832">
        <v>0</v>
      </c>
      <c r="F114" s="832">
        <v>0</v>
      </c>
      <c r="G114" s="832">
        <v>0</v>
      </c>
      <c r="H114" s="832">
        <v>0</v>
      </c>
      <c r="I114" s="832">
        <v>0</v>
      </c>
      <c r="J114" s="832">
        <v>0</v>
      </c>
      <c r="K114" s="832">
        <v>0</v>
      </c>
      <c r="L114" s="832">
        <v>0</v>
      </c>
      <c r="M114" s="832">
        <v>0</v>
      </c>
      <c r="N114" s="832">
        <v>0</v>
      </c>
      <c r="O114" s="832">
        <v>0</v>
      </c>
      <c r="P114" s="832">
        <v>0</v>
      </c>
      <c r="Q114" s="832">
        <f>SUM(E114:P114)</f>
        <v>0</v>
      </c>
    </row>
    <row r="115" spans="2:17" ht="60" customHeight="1" thickBot="1" x14ac:dyDescent="0.75">
      <c r="B115" s="1369"/>
      <c r="C115" s="833" t="s">
        <v>17</v>
      </c>
      <c r="D115" s="502"/>
      <c r="E115" s="834">
        <v>0</v>
      </c>
      <c r="F115" s="834">
        <v>0</v>
      </c>
      <c r="G115" s="834">
        <v>0</v>
      </c>
      <c r="H115" s="834">
        <v>0</v>
      </c>
      <c r="I115" s="834">
        <v>0</v>
      </c>
      <c r="J115" s="834">
        <v>0</v>
      </c>
      <c r="K115" s="834">
        <v>0</v>
      </c>
      <c r="L115" s="834">
        <v>0</v>
      </c>
      <c r="M115" s="834">
        <v>0</v>
      </c>
      <c r="N115" s="834">
        <v>0</v>
      </c>
      <c r="O115" s="834">
        <v>0</v>
      </c>
      <c r="P115" s="834">
        <v>0</v>
      </c>
      <c r="Q115" s="834">
        <f>SUM(E115:P115)</f>
        <v>0</v>
      </c>
    </row>
    <row r="116" spans="2:17" ht="18" customHeight="1" thickBot="1" x14ac:dyDescent="0.75">
      <c r="B116" s="278"/>
      <c r="C116" s="835"/>
      <c r="D116" s="496"/>
      <c r="E116" s="836"/>
      <c r="F116" s="836"/>
      <c r="G116" s="836"/>
      <c r="H116" s="836"/>
      <c r="I116" s="836"/>
      <c r="J116" s="836"/>
      <c r="K116" s="836"/>
      <c r="L116" s="836"/>
      <c r="M116" s="836"/>
      <c r="N116" s="836"/>
      <c r="O116" s="836"/>
      <c r="P116" s="836"/>
      <c r="Q116" s="836"/>
    </row>
    <row r="117" spans="2:17" ht="60" customHeight="1" x14ac:dyDescent="0.7">
      <c r="B117" s="1368" t="s">
        <v>323</v>
      </c>
      <c r="C117" s="831" t="s">
        <v>99</v>
      </c>
      <c r="D117" s="501"/>
      <c r="E117" s="832">
        <v>1302</v>
      </c>
      <c r="F117" s="832">
        <v>1314</v>
      </c>
      <c r="G117" s="832">
        <v>1101</v>
      </c>
      <c r="H117" s="832">
        <v>1470</v>
      </c>
      <c r="I117" s="832">
        <v>1305</v>
      </c>
      <c r="J117" s="832">
        <v>1767</v>
      </c>
      <c r="K117" s="832">
        <v>782</v>
      </c>
      <c r="L117" s="832">
        <v>1151</v>
      </c>
      <c r="M117" s="832">
        <v>1254</v>
      </c>
      <c r="N117" s="832">
        <v>857</v>
      </c>
      <c r="O117" s="832">
        <v>946</v>
      </c>
      <c r="P117" s="832">
        <v>1187</v>
      </c>
      <c r="Q117" s="832">
        <f>SUM(E117:P117)</f>
        <v>14436</v>
      </c>
    </row>
    <row r="118" spans="2:17" ht="60" customHeight="1" thickBot="1" x14ac:dyDescent="0.75">
      <c r="B118" s="1369"/>
      <c r="C118" s="833" t="s">
        <v>17</v>
      </c>
      <c r="D118" s="502"/>
      <c r="E118" s="834">
        <v>1552</v>
      </c>
      <c r="F118" s="834">
        <v>1256</v>
      </c>
      <c r="G118" s="834">
        <v>933</v>
      </c>
      <c r="H118" s="834">
        <v>1430</v>
      </c>
      <c r="I118" s="834">
        <v>1267</v>
      </c>
      <c r="J118" s="834">
        <v>994</v>
      </c>
      <c r="K118" s="834">
        <v>1508</v>
      </c>
      <c r="L118" s="834">
        <v>1085</v>
      </c>
      <c r="M118" s="834">
        <v>1492</v>
      </c>
      <c r="N118" s="834">
        <v>929</v>
      </c>
      <c r="O118" s="834">
        <v>756</v>
      </c>
      <c r="P118" s="834">
        <v>1028</v>
      </c>
      <c r="Q118" s="834">
        <f>SUM(E118:P118)</f>
        <v>14230</v>
      </c>
    </row>
    <row r="119" spans="2:17" ht="17.100000000000001" customHeight="1" thickBot="1" x14ac:dyDescent="0.75">
      <c r="B119" s="753"/>
      <c r="C119" s="222"/>
      <c r="D119" s="496"/>
      <c r="E119" s="836"/>
      <c r="F119" s="836"/>
      <c r="G119" s="836"/>
      <c r="H119" s="836"/>
      <c r="I119" s="836"/>
      <c r="J119" s="836"/>
      <c r="K119" s="836"/>
      <c r="L119" s="836"/>
      <c r="M119" s="836"/>
      <c r="N119" s="836"/>
      <c r="O119" s="836"/>
      <c r="P119" s="836"/>
      <c r="Q119" s="836"/>
    </row>
    <row r="120" spans="2:17" ht="60" customHeight="1" x14ac:dyDescent="0.7">
      <c r="B120" s="1362" t="s">
        <v>324</v>
      </c>
      <c r="C120" s="831" t="s">
        <v>99</v>
      </c>
      <c r="D120" s="501"/>
      <c r="E120" s="854">
        <v>72</v>
      </c>
      <c r="F120" s="854">
        <v>36</v>
      </c>
      <c r="G120" s="854">
        <v>144</v>
      </c>
      <c r="H120" s="854">
        <v>144</v>
      </c>
      <c r="I120" s="854">
        <v>86</v>
      </c>
      <c r="J120" s="854">
        <v>22</v>
      </c>
      <c r="K120" s="854">
        <v>70</v>
      </c>
      <c r="L120" s="854">
        <v>70</v>
      </c>
      <c r="M120" s="854">
        <v>140</v>
      </c>
      <c r="N120" s="854">
        <v>35</v>
      </c>
      <c r="O120" s="854">
        <v>70</v>
      </c>
      <c r="P120" s="854">
        <v>105</v>
      </c>
      <c r="Q120" s="839">
        <f>SUM(E120:P120)</f>
        <v>994</v>
      </c>
    </row>
    <row r="121" spans="2:17" ht="60" customHeight="1" thickBot="1" x14ac:dyDescent="0.75">
      <c r="B121" s="1363"/>
      <c r="C121" s="833" t="s">
        <v>17</v>
      </c>
      <c r="D121" s="502"/>
      <c r="E121" s="855">
        <v>52</v>
      </c>
      <c r="F121" s="855">
        <v>63</v>
      </c>
      <c r="G121" s="855">
        <v>91</v>
      </c>
      <c r="H121" s="855">
        <v>112</v>
      </c>
      <c r="I121" s="855">
        <v>75</v>
      </c>
      <c r="J121" s="855">
        <v>86</v>
      </c>
      <c r="K121" s="855">
        <v>70</v>
      </c>
      <c r="L121" s="855">
        <v>84</v>
      </c>
      <c r="M121" s="855">
        <v>79</v>
      </c>
      <c r="N121" s="855">
        <v>66</v>
      </c>
      <c r="O121" s="855">
        <v>66</v>
      </c>
      <c r="P121" s="855">
        <v>87</v>
      </c>
      <c r="Q121" s="843">
        <f>SUM(E121:P121)</f>
        <v>931</v>
      </c>
    </row>
    <row r="122" spans="2:17" ht="17.100000000000001" customHeight="1" thickBot="1" x14ac:dyDescent="0.75">
      <c r="B122" s="726"/>
      <c r="C122" s="835"/>
      <c r="D122" s="383"/>
      <c r="E122" s="836"/>
      <c r="F122" s="836"/>
      <c r="G122" s="836"/>
      <c r="H122" s="836"/>
      <c r="I122" s="836"/>
      <c r="J122" s="836"/>
      <c r="K122" s="836"/>
      <c r="L122" s="836"/>
      <c r="M122" s="836"/>
      <c r="N122" s="836"/>
      <c r="O122" s="836"/>
      <c r="P122" s="836"/>
      <c r="Q122" s="836"/>
    </row>
    <row r="123" spans="2:17" ht="60" customHeight="1" x14ac:dyDescent="0.7">
      <c r="B123" s="1362" t="s">
        <v>325</v>
      </c>
      <c r="C123" s="831" t="s">
        <v>99</v>
      </c>
      <c r="D123" s="501"/>
      <c r="E123" s="854">
        <v>30</v>
      </c>
      <c r="F123" s="854">
        <v>45</v>
      </c>
      <c r="G123" s="854">
        <v>75</v>
      </c>
      <c r="H123" s="854">
        <v>45</v>
      </c>
      <c r="I123" s="854">
        <v>45</v>
      </c>
      <c r="J123" s="854">
        <v>30</v>
      </c>
      <c r="K123" s="854">
        <v>30</v>
      </c>
      <c r="L123" s="854">
        <v>45</v>
      </c>
      <c r="M123" s="854">
        <v>30</v>
      </c>
      <c r="N123" s="854">
        <v>15</v>
      </c>
      <c r="O123" s="854">
        <v>0</v>
      </c>
      <c r="P123" s="854">
        <v>90</v>
      </c>
      <c r="Q123" s="839">
        <f>SUM(E123:P123)</f>
        <v>480</v>
      </c>
    </row>
    <row r="124" spans="2:17" ht="60" customHeight="1" thickBot="1" x14ac:dyDescent="0.75">
      <c r="B124" s="1363"/>
      <c r="C124" s="833" t="s">
        <v>17</v>
      </c>
      <c r="D124" s="502"/>
      <c r="E124" s="855">
        <v>36</v>
      </c>
      <c r="F124" s="855">
        <v>30</v>
      </c>
      <c r="G124" s="855">
        <v>65</v>
      </c>
      <c r="H124" s="855">
        <v>24</v>
      </c>
      <c r="I124" s="855">
        <v>40</v>
      </c>
      <c r="J124" s="855">
        <v>58</v>
      </c>
      <c r="K124" s="855">
        <v>18</v>
      </c>
      <c r="L124" s="855">
        <v>23</v>
      </c>
      <c r="M124" s="855">
        <v>16</v>
      </c>
      <c r="N124" s="855">
        <v>40</v>
      </c>
      <c r="O124" s="855">
        <v>38</v>
      </c>
      <c r="P124" s="855">
        <v>85</v>
      </c>
      <c r="Q124" s="843">
        <f>SUM(E124:P124)</f>
        <v>473</v>
      </c>
    </row>
    <row r="125" spans="2:17" ht="17.100000000000001" customHeight="1" thickBot="1" x14ac:dyDescent="0.75">
      <c r="B125" s="726"/>
      <c r="C125" s="835"/>
      <c r="D125" s="383"/>
      <c r="E125" s="836"/>
      <c r="F125" s="836"/>
      <c r="G125" s="836"/>
      <c r="H125" s="836"/>
      <c r="I125" s="836"/>
      <c r="J125" s="836"/>
      <c r="K125" s="836"/>
      <c r="L125" s="836"/>
      <c r="M125" s="836"/>
      <c r="N125" s="836"/>
      <c r="O125" s="836"/>
      <c r="P125" s="836"/>
      <c r="Q125" s="836"/>
    </row>
    <row r="126" spans="2:17" ht="60" customHeight="1" x14ac:dyDescent="0.7">
      <c r="B126" s="1360" t="s">
        <v>326</v>
      </c>
      <c r="C126" s="831" t="s">
        <v>99</v>
      </c>
      <c r="D126" s="501"/>
      <c r="E126" s="854">
        <v>140</v>
      </c>
      <c r="F126" s="854">
        <v>112</v>
      </c>
      <c r="G126" s="854">
        <v>117</v>
      </c>
      <c r="H126" s="854">
        <v>126</v>
      </c>
      <c r="I126" s="854">
        <v>136</v>
      </c>
      <c r="J126" s="854">
        <v>113</v>
      </c>
      <c r="K126" s="854">
        <v>209</v>
      </c>
      <c r="L126" s="854">
        <v>159</v>
      </c>
      <c r="M126" s="854">
        <v>161</v>
      </c>
      <c r="N126" s="854">
        <v>177</v>
      </c>
      <c r="O126" s="854">
        <v>70</v>
      </c>
      <c r="P126" s="854">
        <v>439</v>
      </c>
      <c r="Q126" s="839">
        <f>SUM(E126:P126)</f>
        <v>1959</v>
      </c>
    </row>
    <row r="127" spans="2:17" ht="60" customHeight="1" thickBot="1" x14ac:dyDescent="0.75">
      <c r="B127" s="1361"/>
      <c r="C127" s="833" t="s">
        <v>17</v>
      </c>
      <c r="D127" s="502"/>
      <c r="E127" s="855">
        <v>132</v>
      </c>
      <c r="F127" s="855">
        <v>120</v>
      </c>
      <c r="G127" s="855">
        <v>139</v>
      </c>
      <c r="H127" s="855">
        <v>147</v>
      </c>
      <c r="I127" s="855">
        <v>135</v>
      </c>
      <c r="J127" s="855">
        <v>135</v>
      </c>
      <c r="K127" s="855">
        <v>196</v>
      </c>
      <c r="L127" s="855">
        <v>157</v>
      </c>
      <c r="M127" s="855">
        <v>123</v>
      </c>
      <c r="N127" s="855">
        <v>201</v>
      </c>
      <c r="O127" s="855">
        <v>77</v>
      </c>
      <c r="P127" s="855">
        <v>283</v>
      </c>
      <c r="Q127" s="843">
        <f>SUM(E127:P127)</f>
        <v>1845</v>
      </c>
    </row>
    <row r="128" spans="2:17" ht="17.100000000000001" customHeight="1" thickBot="1" x14ac:dyDescent="0.75">
      <c r="B128" s="310"/>
      <c r="C128" s="222"/>
      <c r="D128" s="473"/>
      <c r="E128" s="861"/>
      <c r="F128" s="861"/>
      <c r="G128" s="861"/>
      <c r="H128" s="861"/>
      <c r="I128" s="861"/>
      <c r="J128" s="861"/>
      <c r="K128" s="861"/>
      <c r="L128" s="861"/>
      <c r="M128" s="861"/>
      <c r="N128" s="861"/>
      <c r="O128" s="861"/>
      <c r="P128" s="861"/>
      <c r="Q128" s="861"/>
    </row>
    <row r="129" spans="2:18" ht="60" customHeight="1" x14ac:dyDescent="0.7">
      <c r="B129" s="1366" t="s">
        <v>327</v>
      </c>
      <c r="C129" s="844" t="s">
        <v>99</v>
      </c>
      <c r="D129" s="869"/>
      <c r="E129" s="845">
        <f>E93+E96+E99+E102+E105+E108+E111+E114+E117+E120+E123+E126</f>
        <v>3515</v>
      </c>
      <c r="F129" s="845">
        <f t="shared" ref="F129:Q130" si="7">F93+F96+F99+F102+F105+F108+F111+F114+F117+F120+F123+F126</f>
        <v>3385</v>
      </c>
      <c r="G129" s="845">
        <f t="shared" si="7"/>
        <v>3543</v>
      </c>
      <c r="H129" s="845">
        <f t="shared" si="7"/>
        <v>3633</v>
      </c>
      <c r="I129" s="845">
        <f t="shared" si="7"/>
        <v>3512</v>
      </c>
      <c r="J129" s="845">
        <f t="shared" si="7"/>
        <v>3421</v>
      </c>
      <c r="K129" s="845">
        <f t="shared" si="7"/>
        <v>3552</v>
      </c>
      <c r="L129" s="845">
        <f t="shared" si="7"/>
        <v>3364</v>
      </c>
      <c r="M129" s="845">
        <f t="shared" si="7"/>
        <v>4416</v>
      </c>
      <c r="N129" s="845">
        <f t="shared" si="7"/>
        <v>3632</v>
      </c>
      <c r="O129" s="845">
        <f t="shared" si="7"/>
        <v>3638</v>
      </c>
      <c r="P129" s="845">
        <f>P93+P96+P99+P102+P105+P108+P111+P114+P117+P120+P123+P126</f>
        <v>4810</v>
      </c>
      <c r="Q129" s="845">
        <f t="shared" si="7"/>
        <v>44421</v>
      </c>
    </row>
    <row r="130" spans="2:18" ht="60" customHeight="1" thickBot="1" x14ac:dyDescent="0.75">
      <c r="B130" s="1367"/>
      <c r="C130" s="846" t="s">
        <v>17</v>
      </c>
      <c r="D130" s="870"/>
      <c r="E130" s="847">
        <f>E94+E97+E100+E103+E106+E109+E112+E115+E118+E121+E124+E127</f>
        <v>4250</v>
      </c>
      <c r="F130" s="847">
        <f t="shared" si="7"/>
        <v>3838</v>
      </c>
      <c r="G130" s="847">
        <f t="shared" si="7"/>
        <v>3270</v>
      </c>
      <c r="H130" s="847">
        <f t="shared" si="7"/>
        <v>3611</v>
      </c>
      <c r="I130" s="847">
        <f t="shared" si="7"/>
        <v>3363</v>
      </c>
      <c r="J130" s="847">
        <f t="shared" si="7"/>
        <v>2870</v>
      </c>
      <c r="K130" s="847">
        <f t="shared" si="7"/>
        <v>3625</v>
      </c>
      <c r="L130" s="847">
        <f t="shared" si="7"/>
        <v>3610</v>
      </c>
      <c r="M130" s="847">
        <f t="shared" si="7"/>
        <v>4403</v>
      </c>
      <c r="N130" s="847">
        <f t="shared" si="7"/>
        <v>3917</v>
      </c>
      <c r="O130" s="847">
        <f t="shared" si="7"/>
        <v>3498</v>
      </c>
      <c r="P130" s="847">
        <f>P94+P97+P100+P103+P106+P109+P112+P115+P118+P121+P124+P127</f>
        <v>4832</v>
      </c>
      <c r="Q130" s="847">
        <f t="shared" si="7"/>
        <v>45087</v>
      </c>
    </row>
    <row r="131" spans="2:18" ht="30" customHeight="1" thickBot="1" x14ac:dyDescent="0.3">
      <c r="D131" s="507"/>
      <c r="E131" s="691"/>
      <c r="F131" s="691"/>
      <c r="G131" s="691"/>
      <c r="H131" s="691"/>
      <c r="I131" s="691"/>
      <c r="J131" s="691"/>
      <c r="K131" s="691"/>
      <c r="L131" s="691"/>
      <c r="M131" s="691"/>
      <c r="N131" s="691"/>
      <c r="O131" s="691"/>
      <c r="P131" s="691"/>
      <c r="Q131" s="857"/>
    </row>
    <row r="132" spans="2:18" ht="50.1" customHeight="1" thickBot="1" x14ac:dyDescent="0.25">
      <c r="B132" s="1336" t="s">
        <v>41</v>
      </c>
      <c r="C132" s="1337"/>
      <c r="D132" s="1337"/>
      <c r="E132" s="1337"/>
      <c r="F132" s="1337"/>
      <c r="G132" s="1337"/>
      <c r="H132" s="1337"/>
      <c r="I132" s="1337"/>
      <c r="J132" s="1337"/>
      <c r="K132" s="1337"/>
      <c r="L132" s="1337"/>
      <c r="M132" s="1337"/>
      <c r="N132" s="1337"/>
      <c r="O132" s="1337"/>
      <c r="P132" s="1337"/>
      <c r="Q132" s="1337"/>
    </row>
    <row r="133" spans="2:18" ht="15" customHeight="1" thickBot="1" x14ac:dyDescent="0.75">
      <c r="B133" s="68"/>
      <c r="C133" s="222"/>
      <c r="D133" s="507"/>
      <c r="E133" s="414"/>
      <c r="F133" s="414"/>
      <c r="G133" s="414"/>
      <c r="H133" s="414"/>
      <c r="I133" s="414"/>
      <c r="J133" s="414"/>
      <c r="K133" s="414"/>
      <c r="L133" s="414"/>
      <c r="M133" s="414"/>
      <c r="N133" s="414"/>
      <c r="O133" s="414"/>
      <c r="P133" s="414"/>
      <c r="Q133" s="858"/>
    </row>
    <row r="134" spans="2:18" ht="60" customHeight="1" x14ac:dyDescent="0.7">
      <c r="B134" s="1362" t="s">
        <v>7</v>
      </c>
      <c r="C134" s="831" t="s">
        <v>99</v>
      </c>
      <c r="D134" s="494"/>
      <c r="E134" s="832">
        <v>1360</v>
      </c>
      <c r="F134" s="832">
        <v>1492</v>
      </c>
      <c r="G134" s="832">
        <v>2011</v>
      </c>
      <c r="H134" s="832">
        <v>1717</v>
      </c>
      <c r="I134" s="832">
        <v>1381</v>
      </c>
      <c r="J134" s="832">
        <v>1475</v>
      </c>
      <c r="K134" s="832">
        <v>2012</v>
      </c>
      <c r="L134" s="832">
        <v>2053</v>
      </c>
      <c r="M134" s="832">
        <v>2604</v>
      </c>
      <c r="N134" s="832">
        <v>2704</v>
      </c>
      <c r="O134" s="832">
        <v>2329</v>
      </c>
      <c r="P134" s="832">
        <v>2850</v>
      </c>
      <c r="Q134" s="832">
        <f>SUM(E134:P134)</f>
        <v>23988</v>
      </c>
    </row>
    <row r="135" spans="2:18" ht="60" customHeight="1" thickBot="1" x14ac:dyDescent="0.75">
      <c r="B135" s="1363"/>
      <c r="C135" s="833" t="s">
        <v>17</v>
      </c>
      <c r="D135" s="495"/>
      <c r="E135" s="834">
        <v>1406</v>
      </c>
      <c r="F135" s="834">
        <v>1302</v>
      </c>
      <c r="G135" s="834">
        <v>2120</v>
      </c>
      <c r="H135" s="834">
        <v>1858</v>
      </c>
      <c r="I135" s="834">
        <v>1363</v>
      </c>
      <c r="J135" s="834">
        <v>1176</v>
      </c>
      <c r="K135" s="834">
        <v>1950</v>
      </c>
      <c r="L135" s="834">
        <v>2002</v>
      </c>
      <c r="M135" s="834">
        <v>2560</v>
      </c>
      <c r="N135" s="834">
        <v>2603</v>
      </c>
      <c r="O135" s="834">
        <v>2401</v>
      </c>
      <c r="P135" s="834">
        <v>3201</v>
      </c>
      <c r="Q135" s="834">
        <f>SUM(E135:P135)</f>
        <v>23942</v>
      </c>
    </row>
    <row r="136" spans="2:18" ht="17.100000000000001" customHeight="1" thickBot="1" x14ac:dyDescent="0.75">
      <c r="B136" s="753"/>
      <c r="C136" s="222"/>
      <c r="D136" s="473"/>
      <c r="E136" s="861"/>
      <c r="F136" s="861"/>
      <c r="G136" s="861"/>
      <c r="H136" s="861"/>
      <c r="I136" s="861"/>
      <c r="J136" s="861"/>
      <c r="K136" s="861"/>
      <c r="L136" s="861"/>
      <c r="M136" s="861"/>
      <c r="N136" s="861"/>
      <c r="O136" s="861"/>
      <c r="P136" s="861"/>
      <c r="Q136" s="861"/>
    </row>
    <row r="137" spans="2:18" ht="60" customHeight="1" x14ac:dyDescent="0.7">
      <c r="B137" s="1368" t="s">
        <v>8</v>
      </c>
      <c r="C137" s="831" t="s">
        <v>99</v>
      </c>
      <c r="D137" s="494"/>
      <c r="E137" s="832">
        <v>3240</v>
      </c>
      <c r="F137" s="832">
        <v>3171</v>
      </c>
      <c r="G137" s="832">
        <v>1259</v>
      </c>
      <c r="H137" s="832">
        <v>3177</v>
      </c>
      <c r="I137" s="832">
        <v>3226</v>
      </c>
      <c r="J137" s="832">
        <v>3436</v>
      </c>
      <c r="K137" s="832">
        <v>3628</v>
      </c>
      <c r="L137" s="832">
        <v>2431</v>
      </c>
      <c r="M137" s="832">
        <v>2199</v>
      </c>
      <c r="N137" s="832">
        <v>2788</v>
      </c>
      <c r="O137" s="832">
        <v>2037</v>
      </c>
      <c r="P137" s="832">
        <v>4300</v>
      </c>
      <c r="Q137" s="832">
        <f>SUM(E137:P137)</f>
        <v>34892</v>
      </c>
    </row>
    <row r="138" spans="2:18" ht="60" customHeight="1" thickBot="1" x14ac:dyDescent="0.75">
      <c r="B138" s="1369"/>
      <c r="C138" s="833" t="s">
        <v>17</v>
      </c>
      <c r="D138" s="495"/>
      <c r="E138" s="834">
        <v>2926</v>
      </c>
      <c r="F138" s="834">
        <v>2014</v>
      </c>
      <c r="G138" s="834">
        <v>2257</v>
      </c>
      <c r="H138" s="834">
        <v>3503</v>
      </c>
      <c r="I138" s="834">
        <v>3254</v>
      </c>
      <c r="J138" s="834">
        <v>3300</v>
      </c>
      <c r="K138" s="834">
        <v>3016</v>
      </c>
      <c r="L138" s="834">
        <v>2505</v>
      </c>
      <c r="M138" s="834">
        <v>3091</v>
      </c>
      <c r="N138" s="834">
        <v>2245</v>
      </c>
      <c r="O138" s="834">
        <v>2505</v>
      </c>
      <c r="P138" s="834">
        <v>4389</v>
      </c>
      <c r="Q138" s="834">
        <f>SUM(E138:P138)</f>
        <v>35005</v>
      </c>
      <c r="R138" s="715"/>
    </row>
    <row r="139" spans="2:18" ht="18.75" customHeight="1" thickBot="1" x14ac:dyDescent="0.75">
      <c r="B139" s="794"/>
      <c r="C139" s="835"/>
      <c r="D139" s="496"/>
      <c r="E139" s="836"/>
      <c r="F139" s="836"/>
      <c r="G139" s="836"/>
      <c r="H139" s="836"/>
      <c r="I139" s="836"/>
      <c r="J139" s="836"/>
      <c r="K139" s="836"/>
      <c r="L139" s="836"/>
      <c r="M139" s="836"/>
      <c r="N139" s="836"/>
      <c r="O139" s="836"/>
      <c r="P139" s="836"/>
      <c r="Q139" s="836"/>
    </row>
    <row r="140" spans="2:18" ht="60" customHeight="1" x14ac:dyDescent="0.7">
      <c r="B140" s="1368" t="s">
        <v>160</v>
      </c>
      <c r="C140" s="831" t="s">
        <v>99</v>
      </c>
      <c r="D140" s="494"/>
      <c r="E140" s="832">
        <v>0</v>
      </c>
      <c r="F140" s="832">
        <v>0</v>
      </c>
      <c r="G140" s="832">
        <v>0</v>
      </c>
      <c r="H140" s="832">
        <v>0</v>
      </c>
      <c r="I140" s="832">
        <v>0</v>
      </c>
      <c r="J140" s="832">
        <v>0</v>
      </c>
      <c r="K140" s="832">
        <v>0</v>
      </c>
      <c r="L140" s="832">
        <v>0</v>
      </c>
      <c r="M140" s="832">
        <v>0</v>
      </c>
      <c r="N140" s="832">
        <v>0</v>
      </c>
      <c r="O140" s="832">
        <v>0</v>
      </c>
      <c r="P140" s="832">
        <v>0</v>
      </c>
      <c r="Q140" s="832">
        <f>SUM(E140:P140)</f>
        <v>0</v>
      </c>
    </row>
    <row r="141" spans="2:18" ht="60" customHeight="1" thickBot="1" x14ac:dyDescent="0.75">
      <c r="B141" s="1369"/>
      <c r="C141" s="833" t="s">
        <v>17</v>
      </c>
      <c r="D141" s="495"/>
      <c r="E141" s="834">
        <v>0</v>
      </c>
      <c r="F141" s="834">
        <v>0</v>
      </c>
      <c r="G141" s="834">
        <v>0</v>
      </c>
      <c r="H141" s="834">
        <v>0</v>
      </c>
      <c r="I141" s="834">
        <v>0</v>
      </c>
      <c r="J141" s="834">
        <v>0</v>
      </c>
      <c r="K141" s="834">
        <v>0</v>
      </c>
      <c r="L141" s="834">
        <v>0</v>
      </c>
      <c r="M141" s="834">
        <v>0</v>
      </c>
      <c r="N141" s="834">
        <v>0</v>
      </c>
      <c r="O141" s="834">
        <v>0</v>
      </c>
      <c r="P141" s="834">
        <v>0</v>
      </c>
      <c r="Q141" s="834">
        <f>SUM(E141:P141)</f>
        <v>0</v>
      </c>
    </row>
    <row r="142" spans="2:18" ht="17.100000000000001" customHeight="1" thickBot="1" x14ac:dyDescent="0.7">
      <c r="B142" s="310"/>
      <c r="C142" s="222"/>
      <c r="D142" s="481"/>
      <c r="E142" s="872"/>
      <c r="F142" s="872"/>
      <c r="G142" s="872"/>
      <c r="H142" s="872"/>
      <c r="I142" s="872"/>
      <c r="J142" s="872"/>
      <c r="K142" s="872"/>
      <c r="L142" s="872"/>
      <c r="M142" s="872"/>
      <c r="N142" s="872"/>
      <c r="O142" s="872"/>
      <c r="P142" s="872"/>
      <c r="Q142" s="872"/>
    </row>
    <row r="143" spans="2:18" ht="60" customHeight="1" x14ac:dyDescent="0.7">
      <c r="B143" s="1366" t="s">
        <v>42</v>
      </c>
      <c r="C143" s="844" t="s">
        <v>99</v>
      </c>
      <c r="D143" s="869"/>
      <c r="E143" s="845">
        <f t="shared" ref="E143:Q144" si="8">E134+E137+E140</f>
        <v>4600</v>
      </c>
      <c r="F143" s="845">
        <f t="shared" si="8"/>
        <v>4663</v>
      </c>
      <c r="G143" s="845">
        <f t="shared" si="8"/>
        <v>3270</v>
      </c>
      <c r="H143" s="845">
        <f t="shared" si="8"/>
        <v>4894</v>
      </c>
      <c r="I143" s="845">
        <f t="shared" si="8"/>
        <v>4607</v>
      </c>
      <c r="J143" s="845">
        <f t="shared" si="8"/>
        <v>4911</v>
      </c>
      <c r="K143" s="845">
        <f t="shared" si="8"/>
        <v>5640</v>
      </c>
      <c r="L143" s="845">
        <f t="shared" si="8"/>
        <v>4484</v>
      </c>
      <c r="M143" s="845">
        <f t="shared" si="8"/>
        <v>4803</v>
      </c>
      <c r="N143" s="845">
        <f t="shared" si="8"/>
        <v>5492</v>
      </c>
      <c r="O143" s="845">
        <f t="shared" si="8"/>
        <v>4366</v>
      </c>
      <c r="P143" s="845">
        <f t="shared" si="8"/>
        <v>7150</v>
      </c>
      <c r="Q143" s="845">
        <f t="shared" si="8"/>
        <v>58880</v>
      </c>
    </row>
    <row r="144" spans="2:18" ht="60" customHeight="1" thickBot="1" x14ac:dyDescent="0.75">
      <c r="B144" s="1367"/>
      <c r="C144" s="846" t="s">
        <v>17</v>
      </c>
      <c r="D144" s="870"/>
      <c r="E144" s="847">
        <f t="shared" si="8"/>
        <v>4332</v>
      </c>
      <c r="F144" s="847">
        <f t="shared" si="8"/>
        <v>3316</v>
      </c>
      <c r="G144" s="847">
        <f t="shared" si="8"/>
        <v>4377</v>
      </c>
      <c r="H144" s="847">
        <f t="shared" si="8"/>
        <v>5361</v>
      </c>
      <c r="I144" s="847">
        <f t="shared" si="8"/>
        <v>4617</v>
      </c>
      <c r="J144" s="847">
        <f t="shared" si="8"/>
        <v>4476</v>
      </c>
      <c r="K144" s="847">
        <f t="shared" si="8"/>
        <v>4966</v>
      </c>
      <c r="L144" s="847">
        <f t="shared" si="8"/>
        <v>4507</v>
      </c>
      <c r="M144" s="847">
        <f t="shared" si="8"/>
        <v>5651</v>
      </c>
      <c r="N144" s="847">
        <f t="shared" si="8"/>
        <v>4848</v>
      </c>
      <c r="O144" s="847">
        <f t="shared" si="8"/>
        <v>4906</v>
      </c>
      <c r="P144" s="847">
        <f t="shared" si="8"/>
        <v>7590</v>
      </c>
      <c r="Q144" s="847">
        <f t="shared" si="8"/>
        <v>58947</v>
      </c>
    </row>
    <row r="145" spans="2:17" ht="34.5" customHeight="1" thickBot="1" x14ac:dyDescent="0.75">
      <c r="D145" s="507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4"/>
      <c r="P145" s="414"/>
      <c r="Q145" s="858"/>
    </row>
    <row r="146" spans="2:17" ht="50.1" customHeight="1" thickBot="1" x14ac:dyDescent="0.65">
      <c r="B146" s="1331" t="s">
        <v>52</v>
      </c>
      <c r="C146" s="1332"/>
      <c r="D146" s="1332"/>
      <c r="E146" s="1332"/>
      <c r="F146" s="1332"/>
      <c r="G146" s="1332"/>
      <c r="H146" s="1332"/>
      <c r="I146" s="1332"/>
      <c r="J146" s="1332"/>
      <c r="K146" s="1332"/>
      <c r="L146" s="1332"/>
      <c r="M146" s="1332"/>
      <c r="N146" s="1332"/>
      <c r="O146" s="1332"/>
      <c r="P146" s="1332"/>
      <c r="Q146" s="1332"/>
    </row>
    <row r="147" spans="2:17" ht="13.5" customHeight="1" thickBot="1" x14ac:dyDescent="0.75">
      <c r="B147" s="129"/>
      <c r="C147" s="824"/>
      <c r="D147" s="507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858"/>
    </row>
    <row r="148" spans="2:17" ht="60" customHeight="1" thickBot="1" x14ac:dyDescent="0.4">
      <c r="B148" s="873"/>
      <c r="C148" s="874"/>
      <c r="D148" s="479"/>
      <c r="E148" s="830" t="s">
        <v>287</v>
      </c>
      <c r="F148" s="830" t="s">
        <v>288</v>
      </c>
      <c r="G148" s="830" t="s">
        <v>289</v>
      </c>
      <c r="H148" s="830" t="s">
        <v>290</v>
      </c>
      <c r="I148" s="830" t="s">
        <v>291</v>
      </c>
      <c r="J148" s="830" t="s">
        <v>292</v>
      </c>
      <c r="K148" s="830" t="s">
        <v>293</v>
      </c>
      <c r="L148" s="830" t="s">
        <v>294</v>
      </c>
      <c r="M148" s="830" t="s">
        <v>295</v>
      </c>
      <c r="N148" s="830" t="s">
        <v>296</v>
      </c>
      <c r="O148" s="830" t="s">
        <v>297</v>
      </c>
      <c r="P148" s="830" t="s">
        <v>331</v>
      </c>
      <c r="Q148" s="898" t="s">
        <v>54</v>
      </c>
    </row>
    <row r="149" spans="2:17" ht="18" customHeight="1" thickBot="1" x14ac:dyDescent="0.75">
      <c r="B149" s="90"/>
      <c r="C149" s="826"/>
      <c r="D149" s="512"/>
      <c r="E149" s="836"/>
      <c r="F149" s="836"/>
      <c r="G149" s="836"/>
      <c r="H149" s="836"/>
      <c r="I149" s="836"/>
      <c r="J149" s="836"/>
      <c r="K149" s="836"/>
      <c r="L149" s="836"/>
      <c r="M149" s="836"/>
      <c r="N149" s="836"/>
      <c r="O149" s="836"/>
      <c r="P149" s="836"/>
      <c r="Q149" s="836"/>
    </row>
    <row r="150" spans="2:17" ht="60" customHeight="1" x14ac:dyDescent="0.6">
      <c r="B150" s="1376" t="s">
        <v>9</v>
      </c>
      <c r="C150" s="831" t="s">
        <v>99</v>
      </c>
      <c r="D150" s="513"/>
      <c r="E150" s="903">
        <v>99359</v>
      </c>
      <c r="F150" s="903">
        <v>100314</v>
      </c>
      <c r="G150" s="903">
        <v>110701</v>
      </c>
      <c r="H150" s="903">
        <v>124210</v>
      </c>
      <c r="I150" s="903">
        <v>128684</v>
      </c>
      <c r="J150" s="903">
        <v>115000</v>
      </c>
      <c r="K150" s="903">
        <v>120134</v>
      </c>
      <c r="L150" s="903">
        <v>105156</v>
      </c>
      <c r="M150" s="903">
        <v>123002</v>
      </c>
      <c r="N150" s="903">
        <v>109229</v>
      </c>
      <c r="O150" s="903">
        <v>114141</v>
      </c>
      <c r="P150" s="903">
        <v>112860</v>
      </c>
      <c r="Q150" s="899">
        <f>SUM(E150:P150)</f>
        <v>1362790</v>
      </c>
    </row>
    <row r="151" spans="2:17" ht="60" customHeight="1" thickBot="1" x14ac:dyDescent="0.65">
      <c r="B151" s="1377"/>
      <c r="C151" s="833" t="s">
        <v>17</v>
      </c>
      <c r="D151" s="514"/>
      <c r="E151" s="904">
        <v>100002</v>
      </c>
      <c r="F151" s="904">
        <v>100037</v>
      </c>
      <c r="G151" s="904">
        <v>110002</v>
      </c>
      <c r="H151" s="904">
        <v>125031</v>
      </c>
      <c r="I151" s="904">
        <v>128503</v>
      </c>
      <c r="J151" s="904">
        <v>115080</v>
      </c>
      <c r="K151" s="904">
        <v>120002</v>
      </c>
      <c r="L151" s="904">
        <v>105002</v>
      </c>
      <c r="M151" s="904">
        <v>115325</v>
      </c>
      <c r="N151" s="904">
        <v>115302</v>
      </c>
      <c r="O151" s="904">
        <v>115328</v>
      </c>
      <c r="P151" s="904">
        <v>110789</v>
      </c>
      <c r="Q151" s="900">
        <f>SUM(E151:P151)</f>
        <v>1360403</v>
      </c>
    </row>
    <row r="152" spans="2:17" ht="20.100000000000001" customHeight="1" thickBot="1" x14ac:dyDescent="0.75">
      <c r="B152" s="753"/>
      <c r="C152" s="222"/>
      <c r="D152" s="496"/>
      <c r="E152" s="905"/>
      <c r="F152" s="905"/>
      <c r="G152" s="905"/>
      <c r="H152" s="905"/>
      <c r="I152" s="905"/>
      <c r="J152" s="905"/>
      <c r="K152" s="905"/>
      <c r="L152" s="905"/>
      <c r="M152" s="905"/>
      <c r="N152" s="905"/>
      <c r="O152" s="905"/>
      <c r="P152" s="905"/>
      <c r="Q152" s="836"/>
    </row>
    <row r="153" spans="2:17" ht="60" customHeight="1" x14ac:dyDescent="0.7">
      <c r="B153" s="1378" t="s">
        <v>11</v>
      </c>
      <c r="C153" s="875" t="s">
        <v>99</v>
      </c>
      <c r="D153" s="501"/>
      <c r="E153" s="906">
        <v>2965</v>
      </c>
      <c r="F153" s="906">
        <v>2939</v>
      </c>
      <c r="G153" s="906">
        <v>3249</v>
      </c>
      <c r="H153" s="906">
        <v>2666</v>
      </c>
      <c r="I153" s="906">
        <v>2888</v>
      </c>
      <c r="J153" s="906">
        <v>3248</v>
      </c>
      <c r="K153" s="906">
        <v>3239</v>
      </c>
      <c r="L153" s="906">
        <v>3419</v>
      </c>
      <c r="M153" s="906">
        <v>3837</v>
      </c>
      <c r="N153" s="906">
        <v>2638</v>
      </c>
      <c r="O153" s="906">
        <v>3334</v>
      </c>
      <c r="P153" s="906">
        <v>3921</v>
      </c>
      <c r="Q153" s="832">
        <f>SUM(E153:P153)</f>
        <v>38343</v>
      </c>
    </row>
    <row r="154" spans="2:17" ht="60" customHeight="1" thickBot="1" x14ac:dyDescent="0.75">
      <c r="B154" s="1379"/>
      <c r="C154" s="876" t="s">
        <v>17</v>
      </c>
      <c r="D154" s="502"/>
      <c r="E154" s="907">
        <v>2715</v>
      </c>
      <c r="F154" s="907">
        <v>2988</v>
      </c>
      <c r="G154" s="907">
        <v>2878</v>
      </c>
      <c r="H154" s="907">
        <v>3080</v>
      </c>
      <c r="I154" s="907">
        <v>3254</v>
      </c>
      <c r="J154" s="907">
        <v>3115</v>
      </c>
      <c r="K154" s="907">
        <v>3210</v>
      </c>
      <c r="L154" s="907">
        <v>3275</v>
      </c>
      <c r="M154" s="907">
        <v>3178</v>
      </c>
      <c r="N154" s="907">
        <v>3305</v>
      </c>
      <c r="O154" s="907">
        <v>3580</v>
      </c>
      <c r="P154" s="907">
        <v>3268</v>
      </c>
      <c r="Q154" s="834">
        <f>SUM(E154:P154)</f>
        <v>37846</v>
      </c>
    </row>
    <row r="155" spans="2:17" ht="20.100000000000001" customHeight="1" thickBot="1" x14ac:dyDescent="0.75">
      <c r="B155" s="753"/>
      <c r="C155" s="222"/>
      <c r="D155" s="473"/>
      <c r="E155" s="908"/>
      <c r="F155" s="908"/>
      <c r="G155" s="908"/>
      <c r="H155" s="908"/>
      <c r="I155" s="908"/>
      <c r="J155" s="908"/>
      <c r="K155" s="908"/>
      <c r="L155" s="908"/>
      <c r="M155" s="908"/>
      <c r="N155" s="908"/>
      <c r="O155" s="908"/>
      <c r="P155" s="908"/>
      <c r="Q155" s="861"/>
    </row>
    <row r="156" spans="2:17" ht="60" customHeight="1" x14ac:dyDescent="0.7">
      <c r="B156" s="1380" t="s">
        <v>328</v>
      </c>
      <c r="C156" s="875" t="s">
        <v>99</v>
      </c>
      <c r="D156" s="501"/>
      <c r="E156" s="906">
        <v>0</v>
      </c>
      <c r="F156" s="906">
        <v>0</v>
      </c>
      <c r="G156" s="906">
        <v>0</v>
      </c>
      <c r="H156" s="906">
        <v>0</v>
      </c>
      <c r="I156" s="906">
        <v>6</v>
      </c>
      <c r="J156" s="906">
        <v>0</v>
      </c>
      <c r="K156" s="906">
        <v>36</v>
      </c>
      <c r="L156" s="906">
        <v>10</v>
      </c>
      <c r="M156" s="906">
        <v>0</v>
      </c>
      <c r="N156" s="906">
        <v>0</v>
      </c>
      <c r="O156" s="906">
        <v>0</v>
      </c>
      <c r="P156" s="906">
        <v>10</v>
      </c>
      <c r="Q156" s="832">
        <f>SUM(E156:P156)</f>
        <v>62</v>
      </c>
    </row>
    <row r="157" spans="2:17" ht="60" customHeight="1" thickBot="1" x14ac:dyDescent="0.75">
      <c r="B157" s="1381"/>
      <c r="C157" s="876" t="s">
        <v>17</v>
      </c>
      <c r="D157" s="502"/>
      <c r="E157" s="907">
        <v>0</v>
      </c>
      <c r="F157" s="907">
        <v>0</v>
      </c>
      <c r="G157" s="907">
        <v>0</v>
      </c>
      <c r="H157" s="907">
        <v>1</v>
      </c>
      <c r="I157" s="907">
        <v>40</v>
      </c>
      <c r="J157" s="907">
        <v>0</v>
      </c>
      <c r="K157" s="907">
        <v>2</v>
      </c>
      <c r="L157" s="907">
        <v>22</v>
      </c>
      <c r="M157" s="907">
        <v>3</v>
      </c>
      <c r="N157" s="907">
        <v>0</v>
      </c>
      <c r="O157" s="907">
        <v>0</v>
      </c>
      <c r="P157" s="907">
        <v>4</v>
      </c>
      <c r="Q157" s="834">
        <f>SUM(E157:P157)</f>
        <v>72</v>
      </c>
    </row>
    <row r="158" spans="2:17" ht="20.100000000000001" customHeight="1" thickBot="1" x14ac:dyDescent="0.75">
      <c r="B158" s="753"/>
      <c r="C158" s="222"/>
      <c r="D158" s="470"/>
      <c r="E158" s="909"/>
      <c r="F158" s="909"/>
      <c r="G158" s="909"/>
      <c r="H158" s="909"/>
      <c r="I158" s="909"/>
      <c r="J158" s="909"/>
      <c r="K158" s="909"/>
      <c r="L158" s="909"/>
      <c r="M158" s="909"/>
      <c r="N158" s="909"/>
      <c r="O158" s="909"/>
      <c r="P158" s="909"/>
      <c r="Q158" s="851"/>
    </row>
    <row r="159" spans="2:17" ht="60" customHeight="1" x14ac:dyDescent="0.7">
      <c r="B159" s="1382" t="s">
        <v>60</v>
      </c>
      <c r="C159" s="875" t="s">
        <v>99</v>
      </c>
      <c r="D159" s="501"/>
      <c r="E159" s="906">
        <v>823</v>
      </c>
      <c r="F159" s="906">
        <v>1179</v>
      </c>
      <c r="G159" s="906">
        <v>1831</v>
      </c>
      <c r="H159" s="906">
        <v>1697</v>
      </c>
      <c r="I159" s="906">
        <v>1155</v>
      </c>
      <c r="J159" s="906">
        <v>1039</v>
      </c>
      <c r="K159" s="906">
        <v>1215</v>
      </c>
      <c r="L159" s="906">
        <v>830</v>
      </c>
      <c r="M159" s="906">
        <v>1269</v>
      </c>
      <c r="N159" s="906">
        <v>1158</v>
      </c>
      <c r="O159" s="906">
        <v>1001</v>
      </c>
      <c r="P159" s="906">
        <v>1134</v>
      </c>
      <c r="Q159" s="832">
        <f>SUM(E159:P159)</f>
        <v>14331</v>
      </c>
    </row>
    <row r="160" spans="2:17" ht="60" customHeight="1" thickBot="1" x14ac:dyDescent="0.75">
      <c r="B160" s="1383"/>
      <c r="C160" s="876" t="s">
        <v>17</v>
      </c>
      <c r="D160" s="502"/>
      <c r="E160" s="907">
        <v>614</v>
      </c>
      <c r="F160" s="907">
        <v>1580</v>
      </c>
      <c r="G160" s="907">
        <v>1445</v>
      </c>
      <c r="H160" s="907">
        <v>1079</v>
      </c>
      <c r="I160" s="907">
        <v>1235</v>
      </c>
      <c r="J160" s="907">
        <v>1234</v>
      </c>
      <c r="K160" s="907">
        <v>1199</v>
      </c>
      <c r="L160" s="907">
        <v>1207</v>
      </c>
      <c r="M160" s="907">
        <v>1286</v>
      </c>
      <c r="N160" s="907">
        <v>1074</v>
      </c>
      <c r="O160" s="907">
        <v>944</v>
      </c>
      <c r="P160" s="907">
        <v>1038</v>
      </c>
      <c r="Q160" s="834">
        <f>SUM(E160:P160)</f>
        <v>13935</v>
      </c>
    </row>
    <row r="161" spans="2:24" ht="20.100000000000001" customHeight="1" thickBot="1" x14ac:dyDescent="0.75">
      <c r="B161" s="753"/>
      <c r="C161" s="222"/>
      <c r="D161" s="470"/>
      <c r="E161" s="909"/>
      <c r="F161" s="909"/>
      <c r="G161" s="909"/>
      <c r="H161" s="909"/>
      <c r="I161" s="909"/>
      <c r="J161" s="909"/>
      <c r="K161" s="909"/>
      <c r="L161" s="909"/>
      <c r="M161" s="909"/>
      <c r="N161" s="909"/>
      <c r="O161" s="909"/>
      <c r="P161" s="909"/>
      <c r="Q161" s="851"/>
    </row>
    <row r="162" spans="2:24" ht="60" customHeight="1" x14ac:dyDescent="0.7">
      <c r="B162" s="1378" t="s">
        <v>57</v>
      </c>
      <c r="C162" s="875" t="s">
        <v>99</v>
      </c>
      <c r="D162" s="501"/>
      <c r="E162" s="906">
        <v>292</v>
      </c>
      <c r="F162" s="906">
        <v>620</v>
      </c>
      <c r="G162" s="906">
        <v>507</v>
      </c>
      <c r="H162" s="906">
        <v>391</v>
      </c>
      <c r="I162" s="906">
        <v>101</v>
      </c>
      <c r="J162" s="906">
        <v>55</v>
      </c>
      <c r="K162" s="906">
        <v>218</v>
      </c>
      <c r="L162" s="906">
        <v>174</v>
      </c>
      <c r="M162" s="906">
        <v>358</v>
      </c>
      <c r="N162" s="906">
        <v>242</v>
      </c>
      <c r="O162" s="906">
        <v>202</v>
      </c>
      <c r="P162" s="906">
        <v>403</v>
      </c>
      <c r="Q162" s="832">
        <f>SUM(E162:P162)</f>
        <v>3563</v>
      </c>
    </row>
    <row r="163" spans="2:24" ht="60" customHeight="1" thickBot="1" x14ac:dyDescent="0.75">
      <c r="B163" s="1379"/>
      <c r="C163" s="876" t="s">
        <v>17</v>
      </c>
      <c r="D163" s="502"/>
      <c r="E163" s="907">
        <v>292</v>
      </c>
      <c r="F163" s="907">
        <v>620</v>
      </c>
      <c r="G163" s="907">
        <v>507</v>
      </c>
      <c r="H163" s="907">
        <v>391</v>
      </c>
      <c r="I163" s="907">
        <v>101</v>
      </c>
      <c r="J163" s="907">
        <v>55</v>
      </c>
      <c r="K163" s="907">
        <v>218</v>
      </c>
      <c r="L163" s="907">
        <v>174</v>
      </c>
      <c r="M163" s="907">
        <v>358</v>
      </c>
      <c r="N163" s="907">
        <v>242</v>
      </c>
      <c r="O163" s="907">
        <v>202</v>
      </c>
      <c r="P163" s="907">
        <v>403</v>
      </c>
      <c r="Q163" s="834">
        <f>SUM(E163:P163)</f>
        <v>3563</v>
      </c>
    </row>
    <row r="164" spans="2:24" ht="20.100000000000001" customHeight="1" thickBot="1" x14ac:dyDescent="0.75">
      <c r="B164" s="804"/>
      <c r="C164" s="835"/>
      <c r="D164" s="496"/>
      <c r="E164" s="905"/>
      <c r="F164" s="905"/>
      <c r="G164" s="905"/>
      <c r="H164" s="905"/>
      <c r="I164" s="905"/>
      <c r="J164" s="905"/>
      <c r="K164" s="905"/>
      <c r="L164" s="905"/>
      <c r="M164" s="905"/>
      <c r="N164" s="905"/>
      <c r="O164" s="905"/>
      <c r="P164" s="905"/>
      <c r="Q164" s="836"/>
    </row>
    <row r="165" spans="2:24" ht="60" customHeight="1" x14ac:dyDescent="0.7">
      <c r="B165" s="1382" t="s">
        <v>65</v>
      </c>
      <c r="C165" s="875" t="s">
        <v>99</v>
      </c>
      <c r="D165" s="501"/>
      <c r="E165" s="906">
        <v>974</v>
      </c>
      <c r="F165" s="906">
        <v>1392</v>
      </c>
      <c r="G165" s="906">
        <v>1564</v>
      </c>
      <c r="H165" s="906">
        <v>1035</v>
      </c>
      <c r="I165" s="906">
        <v>1395</v>
      </c>
      <c r="J165" s="906">
        <v>1498</v>
      </c>
      <c r="K165" s="906">
        <v>1538</v>
      </c>
      <c r="L165" s="906">
        <v>1553</v>
      </c>
      <c r="M165" s="906">
        <v>1950</v>
      </c>
      <c r="N165" s="906">
        <v>1009</v>
      </c>
      <c r="O165" s="906">
        <v>1196</v>
      </c>
      <c r="P165" s="906">
        <v>898</v>
      </c>
      <c r="Q165" s="832">
        <f>SUM(E165:P165)</f>
        <v>16002</v>
      </c>
    </row>
    <row r="166" spans="2:24" ht="60" customHeight="1" thickBot="1" x14ac:dyDescent="0.75">
      <c r="B166" s="1383"/>
      <c r="C166" s="876" t="s">
        <v>17</v>
      </c>
      <c r="D166" s="502"/>
      <c r="E166" s="907">
        <v>829</v>
      </c>
      <c r="F166" s="907">
        <v>1242</v>
      </c>
      <c r="G166" s="907">
        <v>1172</v>
      </c>
      <c r="H166" s="907">
        <v>970</v>
      </c>
      <c r="I166" s="907">
        <v>865</v>
      </c>
      <c r="J166" s="907">
        <v>579</v>
      </c>
      <c r="K166" s="907">
        <v>2731</v>
      </c>
      <c r="L166" s="907">
        <v>1504</v>
      </c>
      <c r="M166" s="907">
        <v>1911</v>
      </c>
      <c r="N166" s="907">
        <v>910</v>
      </c>
      <c r="O166" s="907">
        <v>1173</v>
      </c>
      <c r="P166" s="907">
        <v>1797</v>
      </c>
      <c r="Q166" s="834">
        <f>SUM(E166:P166)</f>
        <v>15683</v>
      </c>
    </row>
    <row r="167" spans="2:24" ht="20.100000000000001" customHeight="1" thickBot="1" x14ac:dyDescent="0.75">
      <c r="B167" s="804"/>
      <c r="C167" s="835"/>
      <c r="D167" s="466"/>
      <c r="E167" s="910"/>
      <c r="F167" s="910"/>
      <c r="G167" s="910"/>
      <c r="H167" s="910"/>
      <c r="I167" s="910"/>
      <c r="J167" s="910"/>
      <c r="K167" s="910"/>
      <c r="L167" s="910"/>
      <c r="M167" s="910"/>
      <c r="N167" s="910"/>
      <c r="O167" s="910"/>
      <c r="P167" s="910"/>
      <c r="Q167" s="877"/>
    </row>
    <row r="168" spans="2:24" ht="60" customHeight="1" x14ac:dyDescent="0.7">
      <c r="B168" s="1378" t="s">
        <v>190</v>
      </c>
      <c r="C168" s="875" t="s">
        <v>99</v>
      </c>
      <c r="D168" s="501"/>
      <c r="E168" s="906">
        <v>1607</v>
      </c>
      <c r="F168" s="906">
        <v>2378</v>
      </c>
      <c r="G168" s="906">
        <v>2015</v>
      </c>
      <c r="H168" s="906">
        <v>2130</v>
      </c>
      <c r="I168" s="906">
        <v>1850</v>
      </c>
      <c r="J168" s="906">
        <v>2227</v>
      </c>
      <c r="K168" s="906">
        <v>1987</v>
      </c>
      <c r="L168" s="906">
        <v>2012</v>
      </c>
      <c r="M168" s="906">
        <v>2001</v>
      </c>
      <c r="N168" s="906">
        <v>1830</v>
      </c>
      <c r="O168" s="906">
        <v>1526</v>
      </c>
      <c r="P168" s="906">
        <v>1744</v>
      </c>
      <c r="Q168" s="832">
        <f>SUM(E168:P168)</f>
        <v>23307</v>
      </c>
    </row>
    <row r="169" spans="2:24" ht="60" customHeight="1" thickBot="1" x14ac:dyDescent="0.75">
      <c r="B169" s="1379"/>
      <c r="C169" s="876" t="s">
        <v>17</v>
      </c>
      <c r="D169" s="502"/>
      <c r="E169" s="907">
        <v>1607</v>
      </c>
      <c r="F169" s="907">
        <v>2378</v>
      </c>
      <c r="G169" s="907">
        <v>1962</v>
      </c>
      <c r="H169" s="907">
        <v>2151</v>
      </c>
      <c r="I169" s="907">
        <v>1864</v>
      </c>
      <c r="J169" s="907">
        <v>2231</v>
      </c>
      <c r="K169" s="907">
        <v>1845</v>
      </c>
      <c r="L169" s="907">
        <v>2075</v>
      </c>
      <c r="M169" s="907">
        <v>2080</v>
      </c>
      <c r="N169" s="907">
        <v>1828</v>
      </c>
      <c r="O169" s="907">
        <v>1475</v>
      </c>
      <c r="P169" s="907">
        <v>1793</v>
      </c>
      <c r="Q169" s="834">
        <f>SUM(E169:P169)</f>
        <v>23289</v>
      </c>
    </row>
    <row r="170" spans="2:24" ht="20.100000000000001" customHeight="1" thickBot="1" x14ac:dyDescent="0.75">
      <c r="B170" s="804"/>
      <c r="C170" s="835"/>
      <c r="D170" s="383"/>
      <c r="E170" s="905"/>
      <c r="F170" s="905"/>
      <c r="G170" s="905"/>
      <c r="H170" s="905"/>
      <c r="I170" s="905"/>
      <c r="J170" s="905"/>
      <c r="K170" s="905"/>
      <c r="L170" s="905"/>
      <c r="M170" s="905"/>
      <c r="N170" s="905"/>
      <c r="O170" s="905"/>
      <c r="P170" s="905"/>
      <c r="Q170" s="836"/>
    </row>
    <row r="171" spans="2:24" ht="60" customHeight="1" x14ac:dyDescent="0.7">
      <c r="B171" s="1380" t="s">
        <v>191</v>
      </c>
      <c r="C171" s="875" t="s">
        <v>99</v>
      </c>
      <c r="D171" s="501"/>
      <c r="E171" s="906">
        <v>10272</v>
      </c>
      <c r="F171" s="906">
        <v>10319</v>
      </c>
      <c r="G171" s="906">
        <v>10416</v>
      </c>
      <c r="H171" s="906">
        <v>12933</v>
      </c>
      <c r="I171" s="906">
        <v>8349</v>
      </c>
      <c r="J171" s="906">
        <v>5830</v>
      </c>
      <c r="K171" s="906">
        <v>5167</v>
      </c>
      <c r="L171" s="906">
        <v>5732</v>
      </c>
      <c r="M171" s="906">
        <v>4432</v>
      </c>
      <c r="N171" s="906">
        <v>6267</v>
      </c>
      <c r="O171" s="906">
        <v>4534</v>
      </c>
      <c r="P171" s="906">
        <v>5649</v>
      </c>
      <c r="Q171" s="832">
        <f>SUM(E171:P171)</f>
        <v>89900</v>
      </c>
      <c r="X171" s="807"/>
    </row>
    <row r="172" spans="2:24" ht="60" customHeight="1" thickBot="1" x14ac:dyDescent="0.75">
      <c r="B172" s="1381"/>
      <c r="C172" s="876" t="s">
        <v>17</v>
      </c>
      <c r="D172" s="502"/>
      <c r="E172" s="907">
        <v>10272</v>
      </c>
      <c r="F172" s="907">
        <v>10319</v>
      </c>
      <c r="G172" s="907">
        <v>10416</v>
      </c>
      <c r="H172" s="907">
        <v>12933</v>
      </c>
      <c r="I172" s="907">
        <v>8349</v>
      </c>
      <c r="J172" s="907">
        <v>5830</v>
      </c>
      <c r="K172" s="907">
        <v>5167</v>
      </c>
      <c r="L172" s="907">
        <v>5732</v>
      </c>
      <c r="M172" s="907">
        <v>4432</v>
      </c>
      <c r="N172" s="907">
        <v>6267</v>
      </c>
      <c r="O172" s="907">
        <v>4534</v>
      </c>
      <c r="P172" s="907">
        <v>5649</v>
      </c>
      <c r="Q172" s="834">
        <f>SUM(E172:P172)</f>
        <v>89900</v>
      </c>
      <c r="V172" s="807"/>
    </row>
    <row r="173" spans="2:24" ht="20.100000000000001" customHeight="1" thickBot="1" x14ac:dyDescent="0.75">
      <c r="B173" s="804"/>
      <c r="C173" s="835"/>
      <c r="D173" s="383"/>
      <c r="E173" s="905"/>
      <c r="F173" s="905"/>
      <c r="G173" s="905"/>
      <c r="H173" s="905"/>
      <c r="I173" s="905"/>
      <c r="J173" s="905"/>
      <c r="K173" s="905"/>
      <c r="L173" s="905"/>
      <c r="M173" s="905"/>
      <c r="N173" s="905"/>
      <c r="O173" s="905"/>
      <c r="P173" s="905"/>
      <c r="Q173" s="836"/>
    </row>
    <row r="174" spans="2:24" ht="60" customHeight="1" x14ac:dyDescent="0.7">
      <c r="B174" s="1380" t="s">
        <v>192</v>
      </c>
      <c r="C174" s="875" t="s">
        <v>99</v>
      </c>
      <c r="D174" s="501"/>
      <c r="E174" s="906">
        <v>885</v>
      </c>
      <c r="F174" s="906">
        <v>420</v>
      </c>
      <c r="G174" s="906">
        <v>918</v>
      </c>
      <c r="H174" s="906">
        <v>905</v>
      </c>
      <c r="I174" s="906">
        <v>824</v>
      </c>
      <c r="J174" s="906">
        <v>664</v>
      </c>
      <c r="K174" s="906">
        <v>726</v>
      </c>
      <c r="L174" s="906">
        <v>245</v>
      </c>
      <c r="M174" s="906">
        <v>640</v>
      </c>
      <c r="N174" s="906">
        <v>842</v>
      </c>
      <c r="O174" s="906">
        <v>714</v>
      </c>
      <c r="P174" s="906">
        <v>578</v>
      </c>
      <c r="Q174" s="832">
        <f>SUM(E174:P174)</f>
        <v>8361</v>
      </c>
    </row>
    <row r="175" spans="2:24" ht="60" customHeight="1" thickBot="1" x14ac:dyDescent="0.75">
      <c r="B175" s="1381"/>
      <c r="C175" s="876" t="s">
        <v>17</v>
      </c>
      <c r="D175" s="502"/>
      <c r="E175" s="907">
        <v>885</v>
      </c>
      <c r="F175" s="907">
        <v>420</v>
      </c>
      <c r="G175" s="907">
        <v>918</v>
      </c>
      <c r="H175" s="907">
        <v>905</v>
      </c>
      <c r="I175" s="907">
        <v>824</v>
      </c>
      <c r="J175" s="907">
        <v>664</v>
      </c>
      <c r="K175" s="907">
        <v>726</v>
      </c>
      <c r="L175" s="907">
        <v>245</v>
      </c>
      <c r="M175" s="907">
        <v>640</v>
      </c>
      <c r="N175" s="907">
        <v>842</v>
      </c>
      <c r="O175" s="907">
        <v>714</v>
      </c>
      <c r="P175" s="907">
        <v>578</v>
      </c>
      <c r="Q175" s="834">
        <f>SUM(E175:P175)</f>
        <v>8361</v>
      </c>
      <c r="V175" s="808"/>
      <c r="W175" s="808"/>
    </row>
    <row r="176" spans="2:24" ht="20.100000000000001" customHeight="1" thickBot="1" x14ac:dyDescent="0.75">
      <c r="B176" s="804"/>
      <c r="C176" s="835"/>
      <c r="D176" s="383"/>
      <c r="E176" s="905"/>
      <c r="F176" s="905"/>
      <c r="G176" s="905"/>
      <c r="H176" s="905"/>
      <c r="I176" s="905"/>
      <c r="J176" s="905"/>
      <c r="K176" s="905"/>
      <c r="L176" s="905"/>
      <c r="M176" s="905"/>
      <c r="N176" s="905"/>
      <c r="O176" s="905"/>
      <c r="P176" s="905"/>
      <c r="Q176" s="836"/>
    </row>
    <row r="177" spans="2:23" ht="60" customHeight="1" x14ac:dyDescent="0.7">
      <c r="B177" s="1380" t="s">
        <v>193</v>
      </c>
      <c r="C177" s="875" t="s">
        <v>99</v>
      </c>
      <c r="D177" s="501"/>
      <c r="E177" s="906">
        <v>29626</v>
      </c>
      <c r="F177" s="906">
        <v>28671</v>
      </c>
      <c r="G177" s="906">
        <v>25595</v>
      </c>
      <c r="H177" s="906">
        <v>31552</v>
      </c>
      <c r="I177" s="906">
        <v>21276</v>
      </c>
      <c r="J177" s="906">
        <v>13923</v>
      </c>
      <c r="K177" s="906">
        <v>18148</v>
      </c>
      <c r="L177" s="906">
        <v>16301</v>
      </c>
      <c r="M177" s="906">
        <v>22045</v>
      </c>
      <c r="N177" s="906">
        <v>21646</v>
      </c>
      <c r="O177" s="906">
        <v>19697</v>
      </c>
      <c r="P177" s="906">
        <v>18143</v>
      </c>
      <c r="Q177" s="832">
        <f>SUM(E177:P177)</f>
        <v>266623</v>
      </c>
      <c r="V177" s="638"/>
      <c r="W177" s="638"/>
    </row>
    <row r="178" spans="2:23" ht="60" customHeight="1" thickBot="1" x14ac:dyDescent="0.75">
      <c r="B178" s="1381"/>
      <c r="C178" s="876" t="s">
        <v>17</v>
      </c>
      <c r="D178" s="502"/>
      <c r="E178" s="907">
        <v>27727</v>
      </c>
      <c r="F178" s="907">
        <v>30558</v>
      </c>
      <c r="G178" s="907">
        <v>25696</v>
      </c>
      <c r="H178" s="907">
        <v>31393</v>
      </c>
      <c r="I178" s="907">
        <v>21438</v>
      </c>
      <c r="J178" s="907">
        <v>13455</v>
      </c>
      <c r="K178" s="907">
        <v>18279</v>
      </c>
      <c r="L178" s="907">
        <v>17082</v>
      </c>
      <c r="M178" s="907">
        <v>21587</v>
      </c>
      <c r="N178" s="907">
        <v>21684</v>
      </c>
      <c r="O178" s="907">
        <v>19771</v>
      </c>
      <c r="P178" s="907">
        <v>17007</v>
      </c>
      <c r="Q178" s="834">
        <f>SUM(E178:P178)</f>
        <v>265677</v>
      </c>
      <c r="V178" s="638"/>
      <c r="W178" s="638"/>
    </row>
    <row r="179" spans="2:23" ht="20.100000000000001" customHeight="1" thickBot="1" x14ac:dyDescent="0.75">
      <c r="B179" s="804"/>
      <c r="C179" s="835"/>
      <c r="D179" s="383"/>
      <c r="E179" s="905"/>
      <c r="F179" s="905"/>
      <c r="G179" s="905"/>
      <c r="H179" s="905"/>
      <c r="I179" s="905"/>
      <c r="J179" s="905"/>
      <c r="K179" s="905"/>
      <c r="L179" s="905"/>
      <c r="M179" s="905"/>
      <c r="N179" s="905"/>
      <c r="O179" s="905"/>
      <c r="P179" s="905"/>
      <c r="Q179" s="836"/>
      <c r="V179" s="807"/>
      <c r="W179" s="807"/>
    </row>
    <row r="180" spans="2:23" ht="60" customHeight="1" x14ac:dyDescent="0.7">
      <c r="B180" s="1380" t="s">
        <v>194</v>
      </c>
      <c r="C180" s="875" t="s">
        <v>99</v>
      </c>
      <c r="D180" s="501"/>
      <c r="E180" s="906">
        <v>231</v>
      </c>
      <c r="F180" s="906">
        <v>78</v>
      </c>
      <c r="G180" s="906">
        <v>508</v>
      </c>
      <c r="H180" s="906">
        <v>382</v>
      </c>
      <c r="I180" s="906">
        <v>269</v>
      </c>
      <c r="J180" s="906">
        <v>191</v>
      </c>
      <c r="K180" s="906">
        <v>251</v>
      </c>
      <c r="L180" s="906">
        <v>220</v>
      </c>
      <c r="M180" s="906">
        <v>161</v>
      </c>
      <c r="N180" s="906">
        <v>266</v>
      </c>
      <c r="O180" s="906">
        <v>277</v>
      </c>
      <c r="P180" s="906">
        <v>351</v>
      </c>
      <c r="Q180" s="832">
        <f>SUM(E180:P180)</f>
        <v>3185</v>
      </c>
      <c r="V180" s="638"/>
      <c r="W180" s="638"/>
    </row>
    <row r="181" spans="2:23" ht="60" customHeight="1" thickBot="1" x14ac:dyDescent="0.75">
      <c r="B181" s="1381"/>
      <c r="C181" s="876" t="s">
        <v>17</v>
      </c>
      <c r="D181" s="502"/>
      <c r="E181" s="907">
        <v>254</v>
      </c>
      <c r="F181" s="907">
        <v>83</v>
      </c>
      <c r="G181" s="907">
        <v>495</v>
      </c>
      <c r="H181" s="907">
        <v>365</v>
      </c>
      <c r="I181" s="907">
        <v>258</v>
      </c>
      <c r="J181" s="907">
        <v>169</v>
      </c>
      <c r="K181" s="907">
        <v>279</v>
      </c>
      <c r="L181" s="907">
        <v>209</v>
      </c>
      <c r="M181" s="907">
        <v>210</v>
      </c>
      <c r="N181" s="907">
        <v>251</v>
      </c>
      <c r="O181" s="907">
        <v>280</v>
      </c>
      <c r="P181" s="907">
        <v>303</v>
      </c>
      <c r="Q181" s="834">
        <f>SUM(E181:P181)</f>
        <v>3156</v>
      </c>
    </row>
    <row r="182" spans="2:23" ht="20.100000000000001" customHeight="1" thickBot="1" x14ac:dyDescent="0.75">
      <c r="B182" s="347"/>
      <c r="C182" s="835"/>
      <c r="D182" s="466"/>
      <c r="E182" s="910"/>
      <c r="F182" s="910"/>
      <c r="G182" s="910"/>
      <c r="H182" s="910"/>
      <c r="I182" s="910"/>
      <c r="J182" s="910"/>
      <c r="K182" s="910"/>
      <c r="L182" s="910"/>
      <c r="M182" s="910"/>
      <c r="N182" s="910"/>
      <c r="O182" s="910"/>
      <c r="P182" s="910"/>
      <c r="Q182" s="877"/>
    </row>
    <row r="183" spans="2:23" ht="60" customHeight="1" x14ac:dyDescent="0.6">
      <c r="B183" s="1374" t="s">
        <v>329</v>
      </c>
      <c r="C183" s="878" t="s">
        <v>99</v>
      </c>
      <c r="D183" s="498"/>
      <c r="E183" s="911">
        <f t="shared" ref="E183:Q184" si="9">E150+E153+E156+E159+E162+E165+E168+E171+E174+E177+E180</f>
        <v>147034</v>
      </c>
      <c r="F183" s="911">
        <f t="shared" si="9"/>
        <v>148310</v>
      </c>
      <c r="G183" s="911">
        <f t="shared" si="9"/>
        <v>157304</v>
      </c>
      <c r="H183" s="911">
        <f t="shared" si="9"/>
        <v>177901</v>
      </c>
      <c r="I183" s="911">
        <f t="shared" si="9"/>
        <v>166797</v>
      </c>
      <c r="J183" s="911">
        <f t="shared" si="9"/>
        <v>143675</v>
      </c>
      <c r="K183" s="911">
        <f t="shared" si="9"/>
        <v>152659</v>
      </c>
      <c r="L183" s="911">
        <f t="shared" si="9"/>
        <v>135652</v>
      </c>
      <c r="M183" s="911">
        <f t="shared" si="9"/>
        <v>159695</v>
      </c>
      <c r="N183" s="911">
        <f t="shared" si="9"/>
        <v>145127</v>
      </c>
      <c r="O183" s="911">
        <f t="shared" si="9"/>
        <v>146622</v>
      </c>
      <c r="P183" s="911">
        <f t="shared" si="9"/>
        <v>145691</v>
      </c>
      <c r="Q183" s="901">
        <f t="shared" si="9"/>
        <v>1826467</v>
      </c>
    </row>
    <row r="184" spans="2:23" ht="60" customHeight="1" thickBot="1" x14ac:dyDescent="0.65">
      <c r="B184" s="1375"/>
      <c r="C184" s="880" t="s">
        <v>17</v>
      </c>
      <c r="D184" s="499"/>
      <c r="E184" s="912">
        <f t="shared" si="9"/>
        <v>145197</v>
      </c>
      <c r="F184" s="912">
        <f t="shared" si="9"/>
        <v>150225</v>
      </c>
      <c r="G184" s="912">
        <f t="shared" si="9"/>
        <v>155491</v>
      </c>
      <c r="H184" s="912">
        <f t="shared" si="9"/>
        <v>178299</v>
      </c>
      <c r="I184" s="912">
        <f t="shared" si="9"/>
        <v>166731</v>
      </c>
      <c r="J184" s="912">
        <f t="shared" si="9"/>
        <v>142412</v>
      </c>
      <c r="K184" s="912">
        <f t="shared" si="9"/>
        <v>153658</v>
      </c>
      <c r="L184" s="912">
        <f t="shared" si="9"/>
        <v>136527</v>
      </c>
      <c r="M184" s="912">
        <f t="shared" si="9"/>
        <v>151010</v>
      </c>
      <c r="N184" s="912">
        <f t="shared" si="9"/>
        <v>151705</v>
      </c>
      <c r="O184" s="912">
        <f t="shared" si="9"/>
        <v>148001</v>
      </c>
      <c r="P184" s="912">
        <f t="shared" si="9"/>
        <v>142629</v>
      </c>
      <c r="Q184" s="902">
        <f t="shared" si="9"/>
        <v>1821885</v>
      </c>
    </row>
    <row r="186" spans="2:23" ht="27" customHeight="1" x14ac:dyDescent="0.7">
      <c r="E186" s="814"/>
      <c r="F186" s="814"/>
      <c r="G186" s="814"/>
      <c r="H186" s="814"/>
      <c r="I186" s="814"/>
      <c r="J186" s="814"/>
      <c r="K186" s="814"/>
      <c r="L186" s="814"/>
      <c r="M186" s="814"/>
      <c r="N186" s="814"/>
      <c r="O186" s="814"/>
      <c r="P186" s="814"/>
      <c r="Q186" s="882"/>
    </row>
    <row r="187" spans="2:23" ht="50.25" x14ac:dyDescent="0.7">
      <c r="D187" s="460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851"/>
    </row>
    <row r="188" spans="2:23" ht="50.25" x14ac:dyDescent="0.7">
      <c r="D188" s="521"/>
      <c r="E188" s="433"/>
      <c r="F188" s="433"/>
      <c r="G188" s="433"/>
      <c r="H188" s="433"/>
      <c r="I188" s="433"/>
      <c r="J188" s="433"/>
      <c r="K188" s="433"/>
      <c r="L188" s="433"/>
      <c r="M188" s="433"/>
      <c r="N188" s="433"/>
      <c r="O188" s="433"/>
      <c r="P188" s="433"/>
      <c r="Q188" s="836"/>
    </row>
    <row r="189" spans="2:23" ht="50.25" x14ac:dyDescent="0.7">
      <c r="D189" s="521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836"/>
    </row>
    <row r="190" spans="2:23" ht="50.25" x14ac:dyDescent="0.7">
      <c r="D190" s="460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851"/>
    </row>
    <row r="191" spans="2:23" ht="50.25" x14ac:dyDescent="0.7">
      <c r="D191" s="521"/>
      <c r="E191" s="433"/>
      <c r="F191" s="433"/>
      <c r="G191" s="433"/>
      <c r="H191" s="433"/>
      <c r="I191" s="433"/>
      <c r="J191" s="433"/>
      <c r="K191" s="433"/>
      <c r="L191" s="433"/>
      <c r="M191" s="433"/>
      <c r="N191" s="433"/>
      <c r="O191" s="433"/>
      <c r="P191" s="433"/>
      <c r="Q191" s="836"/>
    </row>
    <row r="192" spans="2:23" ht="50.25" x14ac:dyDescent="0.7">
      <c r="D192" s="521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836"/>
    </row>
    <row r="193" spans="4:17" ht="50.25" x14ac:dyDescent="0.7">
      <c r="D193" s="460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851"/>
    </row>
    <row r="194" spans="4:17" ht="50.25" x14ac:dyDescent="0.7">
      <c r="D194" s="521"/>
      <c r="E194" s="433"/>
      <c r="F194" s="433"/>
      <c r="G194" s="433"/>
      <c r="H194" s="433"/>
      <c r="I194" s="433"/>
      <c r="J194" s="433"/>
      <c r="K194" s="433"/>
      <c r="L194" s="433"/>
      <c r="M194" s="433"/>
      <c r="N194" s="433"/>
      <c r="O194" s="433"/>
      <c r="P194" s="433"/>
      <c r="Q194" s="836"/>
    </row>
    <row r="195" spans="4:17" ht="50.25" x14ac:dyDescent="0.7">
      <c r="D195" s="521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836"/>
    </row>
    <row r="196" spans="4:17" ht="50.25" x14ac:dyDescent="0.7">
      <c r="D196" s="460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851"/>
    </row>
    <row r="197" spans="4:17" ht="50.25" x14ac:dyDescent="0.7">
      <c r="D197" s="521"/>
      <c r="E197" s="433"/>
      <c r="F197" s="433"/>
      <c r="G197" s="433"/>
      <c r="H197" s="433"/>
      <c r="I197" s="433"/>
      <c r="J197" s="433"/>
      <c r="K197" s="433"/>
      <c r="L197" s="433"/>
      <c r="M197" s="433"/>
      <c r="N197" s="433"/>
      <c r="O197" s="433"/>
      <c r="P197" s="433"/>
      <c r="Q197" s="836"/>
    </row>
    <row r="198" spans="4:17" ht="50.25" x14ac:dyDescent="0.7">
      <c r="D198" s="521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836"/>
    </row>
    <row r="199" spans="4:17" ht="50.25" x14ac:dyDescent="0.7">
      <c r="D199" s="460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851"/>
    </row>
    <row r="200" spans="4:17" ht="50.25" x14ac:dyDescent="0.7">
      <c r="D200" s="521"/>
      <c r="E200" s="433"/>
      <c r="F200" s="433"/>
      <c r="G200" s="433"/>
      <c r="H200" s="433"/>
      <c r="I200" s="433"/>
      <c r="J200" s="433"/>
      <c r="K200" s="433"/>
      <c r="L200" s="433"/>
      <c r="M200" s="433"/>
      <c r="N200" s="433"/>
      <c r="O200" s="433"/>
      <c r="P200" s="433"/>
      <c r="Q200" s="836"/>
    </row>
    <row r="201" spans="4:17" ht="50.25" x14ac:dyDescent="0.7">
      <c r="D201" s="521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836"/>
    </row>
    <row r="202" spans="4:17" ht="50.25" x14ac:dyDescent="0.7">
      <c r="D202" s="460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851"/>
    </row>
    <row r="203" spans="4:17" ht="50.25" x14ac:dyDescent="0.7">
      <c r="D203" s="521"/>
      <c r="E203" s="433"/>
      <c r="F203" s="433"/>
      <c r="G203" s="433"/>
      <c r="H203" s="433"/>
      <c r="I203" s="433"/>
      <c r="J203" s="433"/>
      <c r="K203" s="433"/>
      <c r="L203" s="433"/>
      <c r="M203" s="433"/>
      <c r="N203" s="433"/>
      <c r="O203" s="433"/>
      <c r="P203" s="433"/>
      <c r="Q203" s="836"/>
    </row>
    <row r="204" spans="4:17" ht="50.25" x14ac:dyDescent="0.7">
      <c r="D204" s="521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836"/>
    </row>
    <row r="205" spans="4:17" ht="50.25" x14ac:dyDescent="0.7">
      <c r="D205" s="521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836"/>
    </row>
    <row r="206" spans="4:17" ht="50.25" x14ac:dyDescent="0.7">
      <c r="D206" s="521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836"/>
    </row>
    <row r="207" spans="4:17" ht="50.25" x14ac:dyDescent="0.7">
      <c r="D207" s="521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836"/>
    </row>
    <row r="212" spans="4:17" x14ac:dyDescent="0.65">
      <c r="D212" s="45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883"/>
    </row>
    <row r="213" spans="4:17" x14ac:dyDescent="0.65">
      <c r="D213" s="45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883"/>
    </row>
    <row r="214" spans="4:17" x14ac:dyDescent="0.65">
      <c r="D214" s="45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883"/>
    </row>
    <row r="215" spans="4:17" x14ac:dyDescent="0.65">
      <c r="D215" s="45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883"/>
    </row>
    <row r="216" spans="4:17" x14ac:dyDescent="0.65">
      <c r="D216" s="45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883"/>
    </row>
    <row r="217" spans="4:17" x14ac:dyDescent="0.65">
      <c r="D217" s="45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883"/>
    </row>
    <row r="218" spans="4:17" x14ac:dyDescent="0.65">
      <c r="D218" s="45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883"/>
    </row>
  </sheetData>
  <mergeCells count="60">
    <mergeCell ref="B183:B184"/>
    <mergeCell ref="B150:B151"/>
    <mergeCell ref="B153:B154"/>
    <mergeCell ref="B156:B157"/>
    <mergeCell ref="B159:B160"/>
    <mergeCell ref="B162:B163"/>
    <mergeCell ref="B165:B166"/>
    <mergeCell ref="B168:B169"/>
    <mergeCell ref="B171:B172"/>
    <mergeCell ref="B174:B175"/>
    <mergeCell ref="B177:B178"/>
    <mergeCell ref="B180:B181"/>
    <mergeCell ref="B146:Q146"/>
    <mergeCell ref="B114:B115"/>
    <mergeCell ref="B117:B118"/>
    <mergeCell ref="B120:B121"/>
    <mergeCell ref="B123:B124"/>
    <mergeCell ref="B126:B127"/>
    <mergeCell ref="B129:B130"/>
    <mergeCell ref="B132:Q132"/>
    <mergeCell ref="B134:B135"/>
    <mergeCell ref="B137:B138"/>
    <mergeCell ref="B140:B141"/>
    <mergeCell ref="B143:B144"/>
    <mergeCell ref="B111:B112"/>
    <mergeCell ref="B77:B78"/>
    <mergeCell ref="B80:B81"/>
    <mergeCell ref="B83:B84"/>
    <mergeCell ref="B86:B87"/>
    <mergeCell ref="B89:Q89"/>
    <mergeCell ref="B93:B94"/>
    <mergeCell ref="B96:B97"/>
    <mergeCell ref="B99:B100"/>
    <mergeCell ref="B102:B103"/>
    <mergeCell ref="B105:B106"/>
    <mergeCell ref="B108:B109"/>
    <mergeCell ref="B74:B75"/>
    <mergeCell ref="B41:B42"/>
    <mergeCell ref="B44:B45"/>
    <mergeCell ref="B47:B48"/>
    <mergeCell ref="B50:B51"/>
    <mergeCell ref="B53:Q53"/>
    <mergeCell ref="B57:B58"/>
    <mergeCell ref="B60:B61"/>
    <mergeCell ref="B63:B64"/>
    <mergeCell ref="B66:B67"/>
    <mergeCell ref="B69:B70"/>
    <mergeCell ref="B72:Q72"/>
    <mergeCell ref="B36:B37"/>
    <mergeCell ref="B2:Q2"/>
    <mergeCell ref="B3:Q3"/>
    <mergeCell ref="B7:B8"/>
    <mergeCell ref="B10:B11"/>
    <mergeCell ref="B13:B14"/>
    <mergeCell ref="B16:B17"/>
    <mergeCell ref="B19:B20"/>
    <mergeCell ref="B22:B23"/>
    <mergeCell ref="B25:B26"/>
    <mergeCell ref="B30:B31"/>
    <mergeCell ref="B33:B34"/>
  </mergeCells>
  <pageMargins left="0.21" right="0.2" top="0.52" bottom="0.21" header="0.3" footer="0.21"/>
  <pageSetup scale="13" fitToHeight="0" orientation="landscape" r:id="rId1"/>
  <headerFooter alignWithMargins="0">
    <oddFooter>&amp;RPage &amp;P of &amp;N&amp;LPakistan Automotive Manufacturers Association</oddFooter>
  </headerFooter>
  <rowBreaks count="3" manualBreakCount="3">
    <brk id="51" max="16" man="1"/>
    <brk id="87" max="16383" man="1"/>
    <brk id="144" max="16" man="1"/>
  </row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FF00"/>
  </sheetPr>
  <dimension ref="B1:AJ219"/>
  <sheetViews>
    <sheetView zoomScale="40" zoomScaleNormal="40" zoomScaleSheetLayoutView="4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Q1" sqref="Q1"/>
    </sheetView>
  </sheetViews>
  <sheetFormatPr defaultRowHeight="49.5" x14ac:dyDescent="0.65"/>
  <cols>
    <col min="1" max="1" width="5.5703125" style="56" customWidth="1"/>
    <col min="2" max="2" width="51" style="56" customWidth="1"/>
    <col min="3" max="3" width="11.85546875" style="821" customWidth="1"/>
    <col min="4" max="4" width="4.28515625" style="457" customWidth="1"/>
    <col min="5" max="16" width="30.7109375" style="56" customWidth="1"/>
    <col min="17" max="17" width="35.5703125" style="827" customWidth="1"/>
    <col min="18" max="18" width="9.140625" style="56"/>
    <col min="19" max="19" width="20.5703125" style="56" customWidth="1"/>
    <col min="20" max="22" width="9.140625" style="56"/>
    <col min="23" max="23" width="39.28515625" style="56" customWidth="1"/>
    <col min="24" max="24" width="23.7109375" style="56" customWidth="1"/>
    <col min="25" max="25" width="19.5703125" style="56" customWidth="1"/>
    <col min="26" max="16384" width="9.140625" style="56"/>
  </cols>
  <sheetData>
    <row r="1" spans="2:17" ht="37.5" customHeight="1" x14ac:dyDescent="0.6">
      <c r="B1" s="150"/>
      <c r="C1" s="241"/>
      <c r="E1" s="707" t="s">
        <v>330</v>
      </c>
      <c r="Q1" s="707" t="s">
        <v>330</v>
      </c>
    </row>
    <row r="2" spans="2:17" ht="42.75" customHeight="1" thickBot="1" x14ac:dyDescent="0.25">
      <c r="B2" s="1356" t="s">
        <v>161</v>
      </c>
      <c r="C2" s="1357"/>
      <c r="D2" s="1357"/>
      <c r="E2" s="1357"/>
      <c r="F2" s="1357"/>
      <c r="G2" s="1357"/>
      <c r="H2" s="1357"/>
      <c r="I2" s="1357"/>
      <c r="J2" s="1357"/>
      <c r="K2" s="1357"/>
      <c r="L2" s="1357"/>
      <c r="M2" s="1357"/>
      <c r="N2" s="1357"/>
      <c r="O2" s="1357"/>
      <c r="P2" s="1357"/>
      <c r="Q2" s="1357"/>
    </row>
    <row r="3" spans="2:17" ht="44.1" customHeight="1" thickBot="1" x14ac:dyDescent="0.65">
      <c r="B3" s="1331" t="s">
        <v>46</v>
      </c>
      <c r="C3" s="1332"/>
      <c r="D3" s="1332"/>
      <c r="E3" s="1332"/>
      <c r="F3" s="1332"/>
      <c r="G3" s="1332"/>
      <c r="H3" s="1332"/>
      <c r="I3" s="1332"/>
      <c r="J3" s="1332"/>
      <c r="K3" s="1332"/>
      <c r="L3" s="1332"/>
      <c r="M3" s="1332"/>
      <c r="N3" s="1332"/>
      <c r="O3" s="1332"/>
      <c r="P3" s="1332"/>
      <c r="Q3" s="1333"/>
    </row>
    <row r="4" spans="2:17" ht="12.75" hidden="1" customHeight="1" thickBot="1" x14ac:dyDescent="0.7">
      <c r="B4" s="86"/>
    </row>
    <row r="5" spans="2:17" ht="75.75" customHeight="1" thickBot="1" x14ac:dyDescent="0.4">
      <c r="B5" s="828" t="s">
        <v>230</v>
      </c>
      <c r="C5" s="829"/>
      <c r="D5" s="479"/>
      <c r="E5" s="830" t="s">
        <v>303</v>
      </c>
      <c r="F5" s="830" t="s">
        <v>304</v>
      </c>
      <c r="G5" s="830" t="s">
        <v>305</v>
      </c>
      <c r="H5" s="830" t="s">
        <v>306</v>
      </c>
      <c r="I5" s="830" t="s">
        <v>307</v>
      </c>
      <c r="J5" s="830" t="s">
        <v>308</v>
      </c>
      <c r="K5" s="830" t="s">
        <v>309</v>
      </c>
      <c r="L5" s="830" t="s">
        <v>310</v>
      </c>
      <c r="M5" s="830" t="s">
        <v>311</v>
      </c>
      <c r="N5" s="830" t="s">
        <v>312</v>
      </c>
      <c r="O5" s="830" t="s">
        <v>313</v>
      </c>
      <c r="P5" s="830" t="s">
        <v>314</v>
      </c>
      <c r="Q5" s="898" t="s">
        <v>54</v>
      </c>
    </row>
    <row r="6" spans="2:17" ht="27" customHeight="1" thickBot="1" x14ac:dyDescent="0.7">
      <c r="B6" s="90"/>
      <c r="D6" s="490"/>
      <c r="E6" s="827"/>
      <c r="F6" s="827"/>
      <c r="G6" s="827"/>
      <c r="H6" s="827"/>
      <c r="I6" s="827"/>
      <c r="J6" s="827"/>
      <c r="K6" s="827"/>
      <c r="L6" s="827"/>
      <c r="M6" s="827"/>
      <c r="N6" s="827"/>
      <c r="O6" s="827"/>
      <c r="P6" s="827"/>
    </row>
    <row r="7" spans="2:17" ht="69.95" customHeight="1" x14ac:dyDescent="0.7">
      <c r="B7" s="1360" t="s">
        <v>243</v>
      </c>
      <c r="C7" s="831" t="s">
        <v>99</v>
      </c>
      <c r="D7" s="494"/>
      <c r="E7" s="832">
        <v>2387</v>
      </c>
      <c r="F7" s="832">
        <v>1482</v>
      </c>
      <c r="G7" s="832">
        <v>1191</v>
      </c>
      <c r="H7" s="832">
        <v>1380</v>
      </c>
      <c r="I7" s="832">
        <v>1796</v>
      </c>
      <c r="J7" s="832">
        <v>1194</v>
      </c>
      <c r="K7" s="832">
        <v>1256</v>
      </c>
      <c r="L7" s="832">
        <v>1330</v>
      </c>
      <c r="M7" s="832">
        <v>545</v>
      </c>
      <c r="N7" s="832">
        <v>0</v>
      </c>
      <c r="O7" s="832">
        <v>25</v>
      </c>
      <c r="P7" s="832">
        <v>215</v>
      </c>
      <c r="Q7" s="832">
        <f>SUM(E7:P7)</f>
        <v>12801</v>
      </c>
    </row>
    <row r="8" spans="2:17" ht="69.95" customHeight="1" thickBot="1" x14ac:dyDescent="0.75">
      <c r="B8" s="1361"/>
      <c r="C8" s="833" t="s">
        <v>17</v>
      </c>
      <c r="D8" s="495"/>
      <c r="E8" s="834">
        <v>2408</v>
      </c>
      <c r="F8" s="834">
        <v>1436</v>
      </c>
      <c r="G8" s="834">
        <v>1201</v>
      </c>
      <c r="H8" s="834">
        <v>1371</v>
      </c>
      <c r="I8" s="834">
        <v>1509</v>
      </c>
      <c r="J8" s="834">
        <v>981</v>
      </c>
      <c r="K8" s="834">
        <v>1620</v>
      </c>
      <c r="L8" s="834">
        <v>1244</v>
      </c>
      <c r="M8" s="834">
        <v>611</v>
      </c>
      <c r="N8" s="834">
        <v>159</v>
      </c>
      <c r="O8" s="834">
        <v>56</v>
      </c>
      <c r="P8" s="834">
        <v>227</v>
      </c>
      <c r="Q8" s="834">
        <f>SUM(E8:P8)</f>
        <v>12823</v>
      </c>
    </row>
    <row r="9" spans="2:17" ht="35.1" customHeight="1" thickBot="1" x14ac:dyDescent="0.75">
      <c r="B9" s="726"/>
      <c r="C9" s="835"/>
      <c r="D9" s="496"/>
      <c r="E9" s="836"/>
      <c r="F9" s="836"/>
      <c r="G9" s="836"/>
      <c r="H9" s="836"/>
      <c r="I9" s="836"/>
      <c r="J9" s="836"/>
      <c r="K9" s="836"/>
      <c r="L9" s="836"/>
      <c r="M9" s="836"/>
      <c r="N9" s="836"/>
      <c r="O9" s="836"/>
      <c r="P9" s="836"/>
      <c r="Q9" s="836"/>
    </row>
    <row r="10" spans="2:17" ht="69.95" customHeight="1" x14ac:dyDescent="0.7">
      <c r="B10" s="1362" t="s">
        <v>98</v>
      </c>
      <c r="C10" s="831" t="s">
        <v>99</v>
      </c>
      <c r="D10" s="494"/>
      <c r="E10" s="832">
        <v>1028</v>
      </c>
      <c r="F10" s="832">
        <v>929</v>
      </c>
      <c r="G10" s="832">
        <v>694</v>
      </c>
      <c r="H10" s="832">
        <v>1153</v>
      </c>
      <c r="I10" s="832">
        <v>2194</v>
      </c>
      <c r="J10" s="832">
        <v>1609</v>
      </c>
      <c r="K10" s="832">
        <v>5</v>
      </c>
      <c r="L10" s="832">
        <v>230</v>
      </c>
      <c r="M10" s="832">
        <v>811</v>
      </c>
      <c r="N10" s="832">
        <v>220</v>
      </c>
      <c r="O10" s="832">
        <v>295</v>
      </c>
      <c r="P10" s="832">
        <v>458</v>
      </c>
      <c r="Q10" s="832">
        <f>SUM(E10:P10)</f>
        <v>9626</v>
      </c>
    </row>
    <row r="11" spans="2:17" ht="69.95" customHeight="1" thickBot="1" x14ac:dyDescent="0.75">
      <c r="B11" s="1363"/>
      <c r="C11" s="833" t="s">
        <v>17</v>
      </c>
      <c r="D11" s="495"/>
      <c r="E11" s="834">
        <v>321</v>
      </c>
      <c r="F11" s="834">
        <v>532</v>
      </c>
      <c r="G11" s="834">
        <v>1263</v>
      </c>
      <c r="H11" s="834">
        <v>1350</v>
      </c>
      <c r="I11" s="834">
        <v>2242</v>
      </c>
      <c r="J11" s="834">
        <v>1428</v>
      </c>
      <c r="K11" s="834">
        <v>504</v>
      </c>
      <c r="L11" s="834">
        <v>67</v>
      </c>
      <c r="M11" s="834">
        <v>877</v>
      </c>
      <c r="N11" s="834">
        <v>145</v>
      </c>
      <c r="O11" s="834">
        <v>332</v>
      </c>
      <c r="P11" s="834">
        <v>277</v>
      </c>
      <c r="Q11" s="834">
        <f>SUM(E11:P11)</f>
        <v>9338</v>
      </c>
    </row>
    <row r="12" spans="2:17" ht="35.1" customHeight="1" thickBot="1" x14ac:dyDescent="0.75">
      <c r="B12" s="731"/>
      <c r="C12" s="835"/>
      <c r="D12" s="497"/>
      <c r="E12" s="837"/>
      <c r="F12" s="837"/>
      <c r="G12" s="837"/>
      <c r="H12" s="837"/>
      <c r="I12" s="837"/>
      <c r="J12" s="837"/>
      <c r="K12" s="837"/>
      <c r="L12" s="837"/>
      <c r="M12" s="837"/>
      <c r="N12" s="837"/>
      <c r="O12" s="837"/>
      <c r="P12" s="837"/>
      <c r="Q12" s="837"/>
    </row>
    <row r="13" spans="2:17" ht="69.95" customHeight="1" x14ac:dyDescent="0.7">
      <c r="B13" s="1360" t="s">
        <v>315</v>
      </c>
      <c r="C13" s="831" t="s">
        <v>99</v>
      </c>
      <c r="D13" s="838"/>
      <c r="E13" s="839">
        <v>2566</v>
      </c>
      <c r="F13" s="840">
        <v>2216</v>
      </c>
      <c r="G13" s="840">
        <v>1747</v>
      </c>
      <c r="H13" s="840">
        <v>1761</v>
      </c>
      <c r="I13" s="840">
        <v>2049</v>
      </c>
      <c r="J13" s="840">
        <v>1721</v>
      </c>
      <c r="K13" s="840">
        <v>2525</v>
      </c>
      <c r="L13" s="840">
        <v>850</v>
      </c>
      <c r="M13" s="840">
        <v>1021</v>
      </c>
      <c r="N13" s="840">
        <v>928</v>
      </c>
      <c r="O13" s="840">
        <v>1029</v>
      </c>
      <c r="P13" s="840">
        <v>1237</v>
      </c>
      <c r="Q13" s="841">
        <f>SUM(E13:P13)</f>
        <v>19650</v>
      </c>
    </row>
    <row r="14" spans="2:17" ht="69.95" customHeight="1" thickBot="1" x14ac:dyDescent="0.75">
      <c r="B14" s="1361"/>
      <c r="C14" s="833" t="s">
        <v>17</v>
      </c>
      <c r="D14" s="842"/>
      <c r="E14" s="843">
        <v>1734</v>
      </c>
      <c r="F14" s="834">
        <v>2901</v>
      </c>
      <c r="G14" s="834">
        <v>1780</v>
      </c>
      <c r="H14" s="834">
        <v>1838</v>
      </c>
      <c r="I14" s="834">
        <v>1933</v>
      </c>
      <c r="J14" s="834">
        <v>1879</v>
      </c>
      <c r="K14" s="834">
        <v>1719</v>
      </c>
      <c r="L14" s="834">
        <v>1091</v>
      </c>
      <c r="M14" s="834">
        <v>1119</v>
      </c>
      <c r="N14" s="834">
        <v>1007</v>
      </c>
      <c r="O14" s="834">
        <v>853</v>
      </c>
      <c r="P14" s="834">
        <v>984</v>
      </c>
      <c r="Q14" s="834">
        <f>SUM(E14:P14)</f>
        <v>18838</v>
      </c>
    </row>
    <row r="15" spans="2:17" ht="30.95" customHeight="1" thickBot="1" x14ac:dyDescent="0.75">
      <c r="B15" s="726"/>
      <c r="C15" s="835"/>
      <c r="D15" s="383"/>
      <c r="E15" s="836"/>
      <c r="F15" s="836"/>
      <c r="G15" s="836"/>
      <c r="H15" s="836"/>
      <c r="I15" s="836"/>
      <c r="J15" s="836"/>
      <c r="K15" s="836"/>
      <c r="L15" s="836"/>
      <c r="M15" s="836"/>
      <c r="N15" s="836"/>
      <c r="O15" s="836"/>
      <c r="P15" s="836"/>
      <c r="Q15" s="836"/>
    </row>
    <row r="16" spans="2:17" ht="69.95" customHeight="1" x14ac:dyDescent="0.7">
      <c r="B16" s="1362" t="s">
        <v>280</v>
      </c>
      <c r="C16" s="831" t="s">
        <v>99</v>
      </c>
      <c r="D16" s="494"/>
      <c r="E16" s="832">
        <v>10</v>
      </c>
      <c r="F16" s="832">
        <v>731</v>
      </c>
      <c r="G16" s="832">
        <v>149</v>
      </c>
      <c r="H16" s="832">
        <v>125</v>
      </c>
      <c r="I16" s="832">
        <v>8</v>
      </c>
      <c r="J16" s="832">
        <v>65</v>
      </c>
      <c r="K16" s="832">
        <v>343</v>
      </c>
      <c r="L16" s="832">
        <v>234</v>
      </c>
      <c r="M16" s="832">
        <v>208</v>
      </c>
      <c r="N16" s="832">
        <v>243</v>
      </c>
      <c r="O16" s="832">
        <v>320</v>
      </c>
      <c r="P16" s="832">
        <v>51</v>
      </c>
      <c r="Q16" s="832">
        <f>SUM(E16:P16)</f>
        <v>2487</v>
      </c>
    </row>
    <row r="17" spans="2:17" ht="69.95" customHeight="1" thickBot="1" x14ac:dyDescent="0.75">
      <c r="B17" s="1363"/>
      <c r="C17" s="833" t="s">
        <v>17</v>
      </c>
      <c r="D17" s="495"/>
      <c r="E17" s="834">
        <v>0</v>
      </c>
      <c r="F17" s="834">
        <v>581</v>
      </c>
      <c r="G17" s="834">
        <v>320</v>
      </c>
      <c r="H17" s="834">
        <v>135</v>
      </c>
      <c r="I17" s="834">
        <v>101</v>
      </c>
      <c r="J17" s="834">
        <v>145</v>
      </c>
      <c r="K17" s="834">
        <v>173</v>
      </c>
      <c r="L17" s="834">
        <v>243</v>
      </c>
      <c r="M17" s="834">
        <v>188</v>
      </c>
      <c r="N17" s="834">
        <v>119</v>
      </c>
      <c r="O17" s="834">
        <v>69</v>
      </c>
      <c r="P17" s="834">
        <v>88</v>
      </c>
      <c r="Q17" s="834">
        <f>SUM(E17:P17)</f>
        <v>2162</v>
      </c>
    </row>
    <row r="18" spans="2:17" ht="30.95" customHeight="1" thickBot="1" x14ac:dyDescent="0.75">
      <c r="B18" s="726"/>
      <c r="C18" s="835"/>
      <c r="D18" s="383"/>
      <c r="E18" s="836"/>
      <c r="F18" s="836"/>
      <c r="G18" s="836"/>
      <c r="H18" s="836"/>
      <c r="I18" s="836"/>
      <c r="J18" s="836"/>
      <c r="K18" s="836"/>
      <c r="L18" s="836"/>
      <c r="M18" s="836"/>
      <c r="N18" s="836"/>
      <c r="O18" s="836"/>
      <c r="P18" s="836"/>
      <c r="Q18" s="836"/>
    </row>
    <row r="19" spans="2:17" ht="69.95" customHeight="1" x14ac:dyDescent="0.7">
      <c r="B19" s="1362" t="s">
        <v>298</v>
      </c>
      <c r="C19" s="831" t="s">
        <v>99</v>
      </c>
      <c r="D19" s="494"/>
      <c r="E19" s="832">
        <v>282</v>
      </c>
      <c r="F19" s="832">
        <v>127</v>
      </c>
      <c r="G19" s="832">
        <v>0</v>
      </c>
      <c r="H19" s="832">
        <v>181</v>
      </c>
      <c r="I19" s="832">
        <v>0</v>
      </c>
      <c r="J19" s="832">
        <v>32</v>
      </c>
      <c r="K19" s="832">
        <v>253</v>
      </c>
      <c r="L19" s="832">
        <v>104</v>
      </c>
      <c r="M19" s="832">
        <v>115</v>
      </c>
      <c r="N19" s="832">
        <v>42</v>
      </c>
      <c r="O19" s="832">
        <v>180</v>
      </c>
      <c r="P19" s="832">
        <v>172</v>
      </c>
      <c r="Q19" s="832">
        <f>SUM(E19:P19)</f>
        <v>1488</v>
      </c>
    </row>
    <row r="20" spans="2:17" ht="69.95" customHeight="1" thickBot="1" x14ac:dyDescent="0.75">
      <c r="B20" s="1363"/>
      <c r="C20" s="833" t="s">
        <v>17</v>
      </c>
      <c r="D20" s="495"/>
      <c r="E20" s="834">
        <v>0</v>
      </c>
      <c r="F20" s="834">
        <v>234</v>
      </c>
      <c r="G20" s="834">
        <v>151</v>
      </c>
      <c r="H20" s="834">
        <v>77</v>
      </c>
      <c r="I20" s="834">
        <v>42</v>
      </c>
      <c r="J20" s="834">
        <v>56</v>
      </c>
      <c r="K20" s="834">
        <v>191</v>
      </c>
      <c r="L20" s="834">
        <v>197</v>
      </c>
      <c r="M20" s="834">
        <v>118</v>
      </c>
      <c r="N20" s="834">
        <v>155</v>
      </c>
      <c r="O20" s="834">
        <v>135</v>
      </c>
      <c r="P20" s="834">
        <v>77</v>
      </c>
      <c r="Q20" s="834">
        <f>SUM(E20:P20)</f>
        <v>1433</v>
      </c>
    </row>
    <row r="21" spans="2:17" ht="30.95" customHeight="1" thickBot="1" x14ac:dyDescent="0.75">
      <c r="B21" s="726"/>
      <c r="C21" s="835"/>
      <c r="D21" s="383"/>
      <c r="E21" s="836"/>
      <c r="F21" s="836"/>
      <c r="G21" s="836"/>
      <c r="H21" s="836"/>
      <c r="I21" s="836"/>
      <c r="J21" s="836"/>
      <c r="K21" s="836"/>
      <c r="L21" s="836"/>
      <c r="M21" s="836"/>
      <c r="N21" s="836"/>
      <c r="O21" s="836"/>
      <c r="P21" s="836"/>
      <c r="Q21" s="836"/>
    </row>
    <row r="22" spans="2:17" ht="69.95" customHeight="1" x14ac:dyDescent="0.7">
      <c r="B22" s="1362" t="s">
        <v>299</v>
      </c>
      <c r="C22" s="831" t="s">
        <v>99</v>
      </c>
      <c r="D22" s="494"/>
      <c r="E22" s="832">
        <v>0</v>
      </c>
      <c r="F22" s="832">
        <v>0</v>
      </c>
      <c r="G22" s="832">
        <v>0</v>
      </c>
      <c r="H22" s="832">
        <v>0</v>
      </c>
      <c r="I22" s="832">
        <v>0</v>
      </c>
      <c r="J22" s="832">
        <v>0</v>
      </c>
      <c r="K22" s="832">
        <v>0</v>
      </c>
      <c r="L22" s="832">
        <v>0</v>
      </c>
      <c r="M22" s="832">
        <v>0</v>
      </c>
      <c r="N22" s="832">
        <v>0</v>
      </c>
      <c r="O22" s="832">
        <v>0</v>
      </c>
      <c r="P22" s="832">
        <v>0</v>
      </c>
      <c r="Q22" s="832">
        <f>SUM(E22:P22)</f>
        <v>0</v>
      </c>
    </row>
    <row r="23" spans="2:17" ht="69.95" customHeight="1" thickBot="1" x14ac:dyDescent="0.75">
      <c r="B23" s="1363"/>
      <c r="C23" s="833" t="s">
        <v>17</v>
      </c>
      <c r="D23" s="495"/>
      <c r="E23" s="834">
        <v>1</v>
      </c>
      <c r="F23" s="834">
        <v>0</v>
      </c>
      <c r="G23" s="834">
        <v>0</v>
      </c>
      <c r="H23" s="834">
        <v>0</v>
      </c>
      <c r="I23" s="834">
        <v>0</v>
      </c>
      <c r="J23" s="834">
        <v>0</v>
      </c>
      <c r="K23" s="834">
        <v>0</v>
      </c>
      <c r="L23" s="834">
        <v>0</v>
      </c>
      <c r="M23" s="834">
        <v>0</v>
      </c>
      <c r="N23" s="834">
        <v>0</v>
      </c>
      <c r="O23" s="834">
        <v>0</v>
      </c>
      <c r="P23" s="834">
        <v>0</v>
      </c>
      <c r="Q23" s="834">
        <f>SUM(E23:P23)</f>
        <v>1</v>
      </c>
    </row>
    <row r="24" spans="2:17" ht="35.1" customHeight="1" thickBot="1" x14ac:dyDescent="0.75">
      <c r="B24" s="731"/>
      <c r="C24" s="835"/>
      <c r="D24" s="497"/>
      <c r="E24" s="837"/>
      <c r="F24" s="837"/>
      <c r="G24" s="837"/>
      <c r="H24" s="837"/>
      <c r="I24" s="837"/>
      <c r="J24" s="837"/>
      <c r="K24" s="837"/>
      <c r="L24" s="837"/>
      <c r="M24" s="837"/>
      <c r="N24" s="837"/>
      <c r="O24" s="837"/>
      <c r="P24" s="837"/>
      <c r="Q24" s="837"/>
    </row>
    <row r="25" spans="2:17" ht="69.95" customHeight="1" x14ac:dyDescent="0.7">
      <c r="B25" s="1358" t="s">
        <v>21</v>
      </c>
      <c r="C25" s="844" t="s">
        <v>99</v>
      </c>
      <c r="D25" s="498"/>
      <c r="E25" s="845">
        <f t="shared" ref="E25:Q26" si="0">E7+E10+E13+E16+E19+E22</f>
        <v>6273</v>
      </c>
      <c r="F25" s="845">
        <f t="shared" si="0"/>
        <v>5485</v>
      </c>
      <c r="G25" s="845">
        <f t="shared" si="0"/>
        <v>3781</v>
      </c>
      <c r="H25" s="845">
        <f t="shared" si="0"/>
        <v>4600</v>
      </c>
      <c r="I25" s="845">
        <f t="shared" si="0"/>
        <v>6047</v>
      </c>
      <c r="J25" s="845">
        <f t="shared" si="0"/>
        <v>4621</v>
      </c>
      <c r="K25" s="845">
        <f t="shared" si="0"/>
        <v>4382</v>
      </c>
      <c r="L25" s="845">
        <f t="shared" si="0"/>
        <v>2748</v>
      </c>
      <c r="M25" s="845">
        <f t="shared" si="0"/>
        <v>2700</v>
      </c>
      <c r="N25" s="845">
        <f t="shared" si="0"/>
        <v>1433</v>
      </c>
      <c r="O25" s="845">
        <f t="shared" si="0"/>
        <v>1849</v>
      </c>
      <c r="P25" s="845">
        <f t="shared" si="0"/>
        <v>2133</v>
      </c>
      <c r="Q25" s="845">
        <f t="shared" si="0"/>
        <v>46052</v>
      </c>
    </row>
    <row r="26" spans="2:17" ht="69.95" customHeight="1" thickBot="1" x14ac:dyDescent="0.75">
      <c r="B26" s="1359"/>
      <c r="C26" s="846" t="s">
        <v>17</v>
      </c>
      <c r="D26" s="499"/>
      <c r="E26" s="847">
        <f t="shared" si="0"/>
        <v>4464</v>
      </c>
      <c r="F26" s="847">
        <f t="shared" si="0"/>
        <v>5684</v>
      </c>
      <c r="G26" s="847">
        <f t="shared" si="0"/>
        <v>4715</v>
      </c>
      <c r="H26" s="847">
        <f t="shared" si="0"/>
        <v>4771</v>
      </c>
      <c r="I26" s="847">
        <f t="shared" si="0"/>
        <v>5827</v>
      </c>
      <c r="J26" s="847">
        <f t="shared" si="0"/>
        <v>4489</v>
      </c>
      <c r="K26" s="847">
        <f t="shared" si="0"/>
        <v>4207</v>
      </c>
      <c r="L26" s="847">
        <f t="shared" si="0"/>
        <v>2842</v>
      </c>
      <c r="M26" s="847">
        <f t="shared" si="0"/>
        <v>2913</v>
      </c>
      <c r="N26" s="847">
        <f t="shared" si="0"/>
        <v>1585</v>
      </c>
      <c r="O26" s="847">
        <f t="shared" si="0"/>
        <v>1445</v>
      </c>
      <c r="P26" s="847">
        <f t="shared" si="0"/>
        <v>1653</v>
      </c>
      <c r="Q26" s="847">
        <f t="shared" si="0"/>
        <v>44595</v>
      </c>
    </row>
    <row r="27" spans="2:17" ht="35.1" customHeight="1" thickBot="1" x14ac:dyDescent="0.75">
      <c r="B27" s="745"/>
      <c r="C27" s="835"/>
      <c r="D27" s="496"/>
      <c r="E27" s="836"/>
      <c r="F27" s="836"/>
      <c r="G27" s="836"/>
      <c r="H27" s="836"/>
      <c r="I27" s="836"/>
      <c r="J27" s="836"/>
      <c r="K27" s="836"/>
      <c r="L27" s="836"/>
      <c r="M27" s="836"/>
      <c r="N27" s="836"/>
      <c r="O27" s="836"/>
      <c r="P27" s="836"/>
      <c r="Q27" s="836"/>
    </row>
    <row r="28" spans="2:17" ht="69.95" customHeight="1" thickBot="1" x14ac:dyDescent="0.75">
      <c r="B28" s="848" t="s">
        <v>50</v>
      </c>
      <c r="C28" s="849"/>
      <c r="D28" s="496"/>
      <c r="E28" s="836"/>
      <c r="F28" s="836"/>
      <c r="G28" s="836"/>
      <c r="H28" s="836"/>
      <c r="I28" s="836"/>
      <c r="J28" s="836"/>
      <c r="K28" s="836"/>
      <c r="L28" s="836"/>
      <c r="M28" s="836"/>
      <c r="N28" s="836"/>
      <c r="O28" s="836"/>
      <c r="P28" s="836"/>
      <c r="Q28" s="836"/>
    </row>
    <row r="29" spans="2:17" ht="35.1" customHeight="1" thickBot="1" x14ac:dyDescent="0.75">
      <c r="B29" s="748"/>
      <c r="C29" s="222"/>
      <c r="D29" s="496"/>
      <c r="E29" s="836"/>
      <c r="F29" s="836"/>
      <c r="G29" s="836"/>
      <c r="H29" s="836"/>
      <c r="I29" s="836"/>
      <c r="J29" s="836"/>
      <c r="K29" s="836"/>
      <c r="L29" s="836"/>
      <c r="M29" s="836"/>
      <c r="N29" s="836"/>
      <c r="O29" s="836"/>
      <c r="P29" s="836"/>
      <c r="Q29" s="836"/>
    </row>
    <row r="30" spans="2:17" ht="69.95" customHeight="1" x14ac:dyDescent="0.7">
      <c r="B30" s="1362" t="s">
        <v>23</v>
      </c>
      <c r="C30" s="831" t="s">
        <v>99</v>
      </c>
      <c r="D30" s="494"/>
      <c r="E30" s="832">
        <v>1251</v>
      </c>
      <c r="F30" s="832">
        <v>470</v>
      </c>
      <c r="G30" s="832">
        <v>316</v>
      </c>
      <c r="H30" s="832">
        <v>996</v>
      </c>
      <c r="I30" s="832">
        <v>1055</v>
      </c>
      <c r="J30" s="832">
        <v>1249</v>
      </c>
      <c r="K30" s="832">
        <v>528</v>
      </c>
      <c r="L30" s="832">
        <v>273</v>
      </c>
      <c r="M30" s="832">
        <v>293</v>
      </c>
      <c r="N30" s="832">
        <v>521</v>
      </c>
      <c r="O30" s="832">
        <v>724</v>
      </c>
      <c r="P30" s="832">
        <v>453</v>
      </c>
      <c r="Q30" s="832">
        <f>SUM(E30:P30)</f>
        <v>8129</v>
      </c>
    </row>
    <row r="31" spans="2:17" ht="69.95" customHeight="1" thickBot="1" x14ac:dyDescent="0.75">
      <c r="B31" s="1363"/>
      <c r="C31" s="833" t="s">
        <v>17</v>
      </c>
      <c r="D31" s="495"/>
      <c r="E31" s="834">
        <v>661</v>
      </c>
      <c r="F31" s="834">
        <v>411</v>
      </c>
      <c r="G31" s="834">
        <v>751</v>
      </c>
      <c r="H31" s="834">
        <v>1129</v>
      </c>
      <c r="I31" s="834">
        <v>1134</v>
      </c>
      <c r="J31" s="834">
        <v>1057</v>
      </c>
      <c r="K31" s="834">
        <v>543</v>
      </c>
      <c r="L31" s="834">
        <v>72</v>
      </c>
      <c r="M31" s="834">
        <v>475</v>
      </c>
      <c r="N31" s="834">
        <v>177</v>
      </c>
      <c r="O31" s="834">
        <v>282</v>
      </c>
      <c r="P31" s="834">
        <v>264</v>
      </c>
      <c r="Q31" s="834">
        <f>SUM(E31:P31)</f>
        <v>6956</v>
      </c>
    </row>
    <row r="32" spans="2:17" ht="35.1" customHeight="1" thickBot="1" x14ac:dyDescent="0.75">
      <c r="B32" s="731"/>
      <c r="C32" s="222"/>
      <c r="D32" s="484"/>
      <c r="E32" s="850"/>
      <c r="F32" s="850"/>
      <c r="G32" s="850"/>
      <c r="H32" s="850"/>
      <c r="I32" s="850"/>
      <c r="J32" s="850"/>
      <c r="K32" s="850"/>
      <c r="L32" s="850"/>
      <c r="M32" s="850"/>
      <c r="N32" s="850"/>
      <c r="O32" s="850"/>
      <c r="P32" s="850"/>
      <c r="Q32" s="850"/>
    </row>
    <row r="33" spans="2:36" ht="69.95" customHeight="1" x14ac:dyDescent="0.7">
      <c r="B33" s="1362" t="s">
        <v>159</v>
      </c>
      <c r="C33" s="831" t="s">
        <v>99</v>
      </c>
      <c r="D33" s="501"/>
      <c r="E33" s="832">
        <v>1218</v>
      </c>
      <c r="F33" s="832">
        <v>1245</v>
      </c>
      <c r="G33" s="832">
        <v>191</v>
      </c>
      <c r="H33" s="832">
        <v>494</v>
      </c>
      <c r="I33" s="832">
        <v>679</v>
      </c>
      <c r="J33" s="832">
        <v>677</v>
      </c>
      <c r="K33" s="832">
        <v>467</v>
      </c>
      <c r="L33" s="832">
        <v>599</v>
      </c>
      <c r="M33" s="832">
        <v>320</v>
      </c>
      <c r="N33" s="832">
        <v>360</v>
      </c>
      <c r="O33" s="832">
        <v>345</v>
      </c>
      <c r="P33" s="832">
        <v>646</v>
      </c>
      <c r="Q33" s="832">
        <f>SUM(E33:P33)</f>
        <v>7241</v>
      </c>
    </row>
    <row r="34" spans="2:36" ht="69.95" customHeight="1" thickBot="1" x14ac:dyDescent="0.75">
      <c r="B34" s="1363"/>
      <c r="C34" s="833" t="s">
        <v>17</v>
      </c>
      <c r="D34" s="502"/>
      <c r="E34" s="834">
        <v>282</v>
      </c>
      <c r="F34" s="834">
        <v>365</v>
      </c>
      <c r="G34" s="834">
        <v>766</v>
      </c>
      <c r="H34" s="834">
        <v>768</v>
      </c>
      <c r="I34" s="834">
        <v>716</v>
      </c>
      <c r="J34" s="834">
        <v>872</v>
      </c>
      <c r="K34" s="834">
        <v>671</v>
      </c>
      <c r="L34" s="834">
        <v>93</v>
      </c>
      <c r="M34" s="834">
        <v>489</v>
      </c>
      <c r="N34" s="834">
        <v>99</v>
      </c>
      <c r="O34" s="834">
        <v>148</v>
      </c>
      <c r="P34" s="834">
        <v>165</v>
      </c>
      <c r="Q34" s="834">
        <f>SUM(E34:P34)</f>
        <v>5434</v>
      </c>
    </row>
    <row r="35" spans="2:36" ht="35.1" customHeight="1" thickBot="1" x14ac:dyDescent="0.75">
      <c r="B35" s="753"/>
      <c r="C35" s="222"/>
      <c r="D35" s="470"/>
      <c r="E35" s="851"/>
      <c r="F35" s="851"/>
      <c r="G35" s="851"/>
      <c r="H35" s="851"/>
      <c r="I35" s="851"/>
      <c r="J35" s="851"/>
      <c r="K35" s="851"/>
      <c r="L35" s="851"/>
      <c r="M35" s="851"/>
      <c r="N35" s="851"/>
      <c r="O35" s="851"/>
      <c r="P35" s="851"/>
      <c r="Q35" s="851"/>
    </row>
    <row r="36" spans="2:36" ht="69.95" customHeight="1" x14ac:dyDescent="0.7">
      <c r="B36" s="1358" t="s">
        <v>21</v>
      </c>
      <c r="C36" s="844" t="s">
        <v>99</v>
      </c>
      <c r="D36" s="498"/>
      <c r="E36" s="845">
        <f t="shared" ref="E36:Q37" si="1">E30+E33</f>
        <v>2469</v>
      </c>
      <c r="F36" s="845">
        <f t="shared" si="1"/>
        <v>1715</v>
      </c>
      <c r="G36" s="845">
        <f t="shared" si="1"/>
        <v>507</v>
      </c>
      <c r="H36" s="845">
        <f t="shared" si="1"/>
        <v>1490</v>
      </c>
      <c r="I36" s="845">
        <f t="shared" si="1"/>
        <v>1734</v>
      </c>
      <c r="J36" s="845">
        <f t="shared" si="1"/>
        <v>1926</v>
      </c>
      <c r="K36" s="845">
        <f t="shared" si="1"/>
        <v>995</v>
      </c>
      <c r="L36" s="845">
        <f t="shared" si="1"/>
        <v>872</v>
      </c>
      <c r="M36" s="845">
        <f t="shared" si="1"/>
        <v>613</v>
      </c>
      <c r="N36" s="845">
        <f t="shared" si="1"/>
        <v>881</v>
      </c>
      <c r="O36" s="845">
        <f t="shared" si="1"/>
        <v>1069</v>
      </c>
      <c r="P36" s="845">
        <f t="shared" si="1"/>
        <v>1099</v>
      </c>
      <c r="Q36" s="845">
        <f t="shared" si="1"/>
        <v>15370</v>
      </c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</row>
    <row r="37" spans="2:36" ht="69.95" customHeight="1" thickBot="1" x14ac:dyDescent="0.75">
      <c r="B37" s="1359"/>
      <c r="C37" s="846" t="s">
        <v>17</v>
      </c>
      <c r="D37" s="499"/>
      <c r="E37" s="847">
        <f t="shared" si="1"/>
        <v>943</v>
      </c>
      <c r="F37" s="847">
        <f t="shared" si="1"/>
        <v>776</v>
      </c>
      <c r="G37" s="847">
        <f t="shared" si="1"/>
        <v>1517</v>
      </c>
      <c r="H37" s="847">
        <f t="shared" si="1"/>
        <v>1897</v>
      </c>
      <c r="I37" s="847">
        <f t="shared" si="1"/>
        <v>1850</v>
      </c>
      <c r="J37" s="847">
        <f t="shared" si="1"/>
        <v>1929</v>
      </c>
      <c r="K37" s="847">
        <f t="shared" si="1"/>
        <v>1214</v>
      </c>
      <c r="L37" s="847">
        <f t="shared" si="1"/>
        <v>165</v>
      </c>
      <c r="M37" s="847">
        <f t="shared" si="1"/>
        <v>964</v>
      </c>
      <c r="N37" s="847">
        <f t="shared" si="1"/>
        <v>276</v>
      </c>
      <c r="O37" s="847">
        <f t="shared" si="1"/>
        <v>430</v>
      </c>
      <c r="P37" s="847">
        <f t="shared" si="1"/>
        <v>429</v>
      </c>
      <c r="Q37" s="847">
        <f t="shared" si="1"/>
        <v>12390</v>
      </c>
    </row>
    <row r="38" spans="2:36" ht="35.1" customHeight="1" thickBot="1" x14ac:dyDescent="0.75">
      <c r="B38" s="745"/>
      <c r="C38" s="835"/>
      <c r="D38" s="470"/>
      <c r="E38" s="851"/>
      <c r="F38" s="851"/>
      <c r="G38" s="851"/>
      <c r="H38" s="851"/>
      <c r="I38" s="851"/>
      <c r="J38" s="851"/>
      <c r="K38" s="851"/>
      <c r="L38" s="851"/>
      <c r="M38" s="851"/>
      <c r="N38" s="851"/>
      <c r="O38" s="851"/>
      <c r="P38" s="851"/>
      <c r="Q38" s="851"/>
    </row>
    <row r="39" spans="2:36" ht="69.95" customHeight="1" thickBot="1" x14ac:dyDescent="0.75">
      <c r="B39" s="848" t="s">
        <v>244</v>
      </c>
      <c r="C39" s="852"/>
      <c r="D39" s="496"/>
      <c r="E39" s="836"/>
      <c r="F39" s="836"/>
      <c r="G39" s="836"/>
      <c r="H39" s="836"/>
      <c r="I39" s="836"/>
      <c r="J39" s="836"/>
      <c r="K39" s="836"/>
      <c r="L39" s="836"/>
      <c r="M39" s="836"/>
      <c r="N39" s="836"/>
      <c r="O39" s="836"/>
      <c r="P39" s="836"/>
      <c r="Q39" s="836"/>
    </row>
    <row r="40" spans="2:36" ht="35.1" customHeight="1" thickBot="1" x14ac:dyDescent="0.75">
      <c r="B40" s="753"/>
      <c r="C40" s="222"/>
      <c r="D40" s="487"/>
      <c r="E40" s="853"/>
      <c r="F40" s="853"/>
      <c r="G40" s="853"/>
      <c r="H40" s="853"/>
      <c r="I40" s="853"/>
      <c r="J40" s="853"/>
      <c r="K40" s="853"/>
      <c r="L40" s="853"/>
      <c r="M40" s="853"/>
      <c r="N40" s="853"/>
      <c r="O40" s="853"/>
      <c r="P40" s="853"/>
      <c r="Q40" s="853"/>
    </row>
    <row r="41" spans="2:36" ht="69.95" customHeight="1" x14ac:dyDescent="0.7">
      <c r="B41" s="1362" t="s">
        <v>47</v>
      </c>
      <c r="C41" s="831" t="s">
        <v>99</v>
      </c>
      <c r="D41" s="501"/>
      <c r="E41" s="832">
        <v>739</v>
      </c>
      <c r="F41" s="832">
        <v>453</v>
      </c>
      <c r="G41" s="832">
        <v>680</v>
      </c>
      <c r="H41" s="832">
        <v>425</v>
      </c>
      <c r="I41" s="832">
        <v>479</v>
      </c>
      <c r="J41" s="832">
        <v>481</v>
      </c>
      <c r="K41" s="832">
        <v>346</v>
      </c>
      <c r="L41" s="832">
        <v>481</v>
      </c>
      <c r="M41" s="832">
        <v>159</v>
      </c>
      <c r="N41" s="832">
        <v>154</v>
      </c>
      <c r="O41" s="832">
        <v>50</v>
      </c>
      <c r="P41" s="832">
        <v>215</v>
      </c>
      <c r="Q41" s="832">
        <f>SUM(E41:P41)</f>
        <v>4662</v>
      </c>
    </row>
    <row r="42" spans="2:36" ht="69.95" customHeight="1" thickBot="1" x14ac:dyDescent="0.75">
      <c r="B42" s="1363"/>
      <c r="C42" s="833" t="s">
        <v>17</v>
      </c>
      <c r="D42" s="502"/>
      <c r="E42" s="834">
        <v>353</v>
      </c>
      <c r="F42" s="834">
        <v>227</v>
      </c>
      <c r="G42" s="834">
        <v>609</v>
      </c>
      <c r="H42" s="834">
        <v>280</v>
      </c>
      <c r="I42" s="834">
        <v>503</v>
      </c>
      <c r="J42" s="834">
        <v>464</v>
      </c>
      <c r="K42" s="834">
        <v>556</v>
      </c>
      <c r="L42" s="834">
        <v>91</v>
      </c>
      <c r="M42" s="834">
        <v>782</v>
      </c>
      <c r="N42" s="834">
        <v>163</v>
      </c>
      <c r="O42" s="834">
        <v>157</v>
      </c>
      <c r="P42" s="834">
        <v>262</v>
      </c>
      <c r="Q42" s="834">
        <f>SUM(E42:P42)</f>
        <v>4447</v>
      </c>
    </row>
    <row r="43" spans="2:36" ht="35.1" customHeight="1" thickBot="1" x14ac:dyDescent="0.75">
      <c r="B43" s="726"/>
      <c r="C43" s="835"/>
      <c r="D43" s="383"/>
      <c r="E43" s="836"/>
      <c r="F43" s="836"/>
      <c r="G43" s="836"/>
      <c r="H43" s="836"/>
      <c r="I43" s="836"/>
      <c r="J43" s="836"/>
      <c r="K43" s="836"/>
      <c r="L43" s="836"/>
      <c r="M43" s="836"/>
      <c r="N43" s="836"/>
      <c r="O43" s="836"/>
      <c r="P43" s="836"/>
      <c r="Q43" s="836"/>
    </row>
    <row r="44" spans="2:36" ht="69.95" customHeight="1" x14ac:dyDescent="0.7">
      <c r="B44" s="1360" t="s">
        <v>24</v>
      </c>
      <c r="C44" s="831" t="s">
        <v>99</v>
      </c>
      <c r="D44" s="501"/>
      <c r="E44" s="854">
        <v>4936</v>
      </c>
      <c r="F44" s="854">
        <v>1949</v>
      </c>
      <c r="G44" s="854">
        <v>2430</v>
      </c>
      <c r="H44" s="854">
        <v>4182</v>
      </c>
      <c r="I44" s="854">
        <v>7246</v>
      </c>
      <c r="J44" s="854">
        <v>6730</v>
      </c>
      <c r="K44" s="854">
        <v>0</v>
      </c>
      <c r="L44" s="854">
        <v>607</v>
      </c>
      <c r="M44" s="854">
        <v>2539</v>
      </c>
      <c r="N44" s="854">
        <v>1272</v>
      </c>
      <c r="O44" s="854">
        <v>2125</v>
      </c>
      <c r="P44" s="854">
        <v>1884</v>
      </c>
      <c r="Q44" s="839">
        <f>SUM(E44:P44)</f>
        <v>35900</v>
      </c>
    </row>
    <row r="45" spans="2:36" ht="69.95" customHeight="1" thickBot="1" x14ac:dyDescent="0.75">
      <c r="B45" s="1361"/>
      <c r="C45" s="833" t="s">
        <v>17</v>
      </c>
      <c r="D45" s="502"/>
      <c r="E45" s="855">
        <v>4618</v>
      </c>
      <c r="F45" s="855">
        <v>2293</v>
      </c>
      <c r="G45" s="855">
        <v>2372</v>
      </c>
      <c r="H45" s="855">
        <v>4181</v>
      </c>
      <c r="I45" s="855">
        <v>7252</v>
      </c>
      <c r="J45" s="855">
        <v>6898</v>
      </c>
      <c r="K45" s="855">
        <v>44</v>
      </c>
      <c r="L45" s="855">
        <v>544</v>
      </c>
      <c r="M45" s="855">
        <v>2542</v>
      </c>
      <c r="N45" s="855">
        <v>820</v>
      </c>
      <c r="O45" s="855">
        <v>1902</v>
      </c>
      <c r="P45" s="855">
        <v>1913</v>
      </c>
      <c r="Q45" s="843">
        <f>SUM(E45:P45)</f>
        <v>35379</v>
      </c>
    </row>
    <row r="46" spans="2:36" ht="35.1" customHeight="1" thickBot="1" x14ac:dyDescent="0.7">
      <c r="B46" s="310"/>
      <c r="C46" s="222"/>
      <c r="D46" s="505"/>
      <c r="E46" s="856"/>
      <c r="F46" s="856"/>
      <c r="G46" s="856"/>
      <c r="H46" s="856"/>
      <c r="I46" s="856"/>
      <c r="J46" s="856"/>
      <c r="K46" s="856"/>
      <c r="L46" s="856"/>
      <c r="M46" s="856"/>
      <c r="N46" s="856"/>
      <c r="O46" s="856"/>
      <c r="P46" s="856"/>
      <c r="Q46" s="856"/>
    </row>
    <row r="47" spans="2:36" ht="69.95" customHeight="1" x14ac:dyDescent="0.7">
      <c r="B47" s="1358" t="s">
        <v>21</v>
      </c>
      <c r="C47" s="844" t="s">
        <v>99</v>
      </c>
      <c r="D47" s="498"/>
      <c r="E47" s="845">
        <f t="shared" ref="E47:Q48" si="2">E41+E44</f>
        <v>5675</v>
      </c>
      <c r="F47" s="845">
        <f t="shared" si="2"/>
        <v>2402</v>
      </c>
      <c r="G47" s="845">
        <f t="shared" si="2"/>
        <v>3110</v>
      </c>
      <c r="H47" s="845">
        <f t="shared" si="2"/>
        <v>4607</v>
      </c>
      <c r="I47" s="845">
        <f t="shared" si="2"/>
        <v>7725</v>
      </c>
      <c r="J47" s="845">
        <f t="shared" si="2"/>
        <v>7211</v>
      </c>
      <c r="K47" s="845">
        <f t="shared" si="2"/>
        <v>346</v>
      </c>
      <c r="L47" s="845">
        <f t="shared" si="2"/>
        <v>1088</v>
      </c>
      <c r="M47" s="845">
        <f t="shared" si="2"/>
        <v>2698</v>
      </c>
      <c r="N47" s="845">
        <f t="shared" si="2"/>
        <v>1426</v>
      </c>
      <c r="O47" s="845">
        <f t="shared" si="2"/>
        <v>2175</v>
      </c>
      <c r="P47" s="845">
        <f t="shared" si="2"/>
        <v>2099</v>
      </c>
      <c r="Q47" s="845">
        <f t="shared" si="2"/>
        <v>40562</v>
      </c>
    </row>
    <row r="48" spans="2:36" ht="69.95" customHeight="1" thickBot="1" x14ac:dyDescent="0.75">
      <c r="B48" s="1359"/>
      <c r="C48" s="846" t="s">
        <v>17</v>
      </c>
      <c r="D48" s="499"/>
      <c r="E48" s="847">
        <f t="shared" si="2"/>
        <v>4971</v>
      </c>
      <c r="F48" s="847">
        <f t="shared" si="2"/>
        <v>2520</v>
      </c>
      <c r="G48" s="847">
        <f t="shared" si="2"/>
        <v>2981</v>
      </c>
      <c r="H48" s="847">
        <f t="shared" si="2"/>
        <v>4461</v>
      </c>
      <c r="I48" s="847">
        <f t="shared" si="2"/>
        <v>7755</v>
      </c>
      <c r="J48" s="847">
        <f t="shared" si="2"/>
        <v>7362</v>
      </c>
      <c r="K48" s="847">
        <f t="shared" si="2"/>
        <v>600</v>
      </c>
      <c r="L48" s="847">
        <f t="shared" si="2"/>
        <v>635</v>
      </c>
      <c r="M48" s="847">
        <f t="shared" si="2"/>
        <v>3324</v>
      </c>
      <c r="N48" s="847">
        <f t="shared" si="2"/>
        <v>983</v>
      </c>
      <c r="O48" s="847">
        <f t="shared" si="2"/>
        <v>2059</v>
      </c>
      <c r="P48" s="847">
        <f t="shared" si="2"/>
        <v>2175</v>
      </c>
      <c r="Q48" s="847">
        <f t="shared" si="2"/>
        <v>39826</v>
      </c>
    </row>
    <row r="49" spans="2:21" ht="35.1" customHeight="1" thickBot="1" x14ac:dyDescent="0.7">
      <c r="B49" s="766"/>
      <c r="C49" s="222"/>
      <c r="D49" s="50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6"/>
      <c r="P49" s="856"/>
      <c r="Q49" s="856"/>
    </row>
    <row r="50" spans="2:21" ht="69.95" customHeight="1" x14ac:dyDescent="0.7">
      <c r="B50" s="1364" t="s">
        <v>245</v>
      </c>
      <c r="C50" s="844" t="s">
        <v>99</v>
      </c>
      <c r="D50" s="498"/>
      <c r="E50" s="879">
        <f t="shared" ref="E50:Q51" si="3">E25+E36+E47</f>
        <v>14417</v>
      </c>
      <c r="F50" s="845">
        <f t="shared" si="3"/>
        <v>9602</v>
      </c>
      <c r="G50" s="845">
        <f t="shared" si="3"/>
        <v>7398</v>
      </c>
      <c r="H50" s="879">
        <f t="shared" si="3"/>
        <v>10697</v>
      </c>
      <c r="I50" s="879">
        <f t="shared" si="3"/>
        <v>15506</v>
      </c>
      <c r="J50" s="879">
        <f t="shared" si="3"/>
        <v>13758</v>
      </c>
      <c r="K50" s="845">
        <f t="shared" si="3"/>
        <v>5723</v>
      </c>
      <c r="L50" s="845">
        <f t="shared" si="3"/>
        <v>4708</v>
      </c>
      <c r="M50" s="845">
        <f t="shared" si="3"/>
        <v>6011</v>
      </c>
      <c r="N50" s="845">
        <f t="shared" si="3"/>
        <v>3740</v>
      </c>
      <c r="O50" s="845">
        <f t="shared" si="3"/>
        <v>5093</v>
      </c>
      <c r="P50" s="845">
        <f t="shared" si="3"/>
        <v>5331</v>
      </c>
      <c r="Q50" s="845">
        <f t="shared" si="3"/>
        <v>101984</v>
      </c>
      <c r="S50" s="769"/>
    </row>
    <row r="51" spans="2:21" ht="69.95" customHeight="1" thickBot="1" x14ac:dyDescent="0.75">
      <c r="B51" s="1365"/>
      <c r="C51" s="846" t="s">
        <v>17</v>
      </c>
      <c r="D51" s="499"/>
      <c r="E51" s="881">
        <f t="shared" si="3"/>
        <v>10378</v>
      </c>
      <c r="F51" s="847">
        <f t="shared" si="3"/>
        <v>8980</v>
      </c>
      <c r="G51" s="847">
        <f t="shared" si="3"/>
        <v>9213</v>
      </c>
      <c r="H51" s="881">
        <f t="shared" si="3"/>
        <v>11129</v>
      </c>
      <c r="I51" s="881">
        <f t="shared" si="3"/>
        <v>15432</v>
      </c>
      <c r="J51" s="881">
        <f t="shared" si="3"/>
        <v>13780</v>
      </c>
      <c r="K51" s="847">
        <f t="shared" si="3"/>
        <v>6021</v>
      </c>
      <c r="L51" s="847">
        <f t="shared" si="3"/>
        <v>3642</v>
      </c>
      <c r="M51" s="847">
        <f t="shared" si="3"/>
        <v>7201</v>
      </c>
      <c r="N51" s="847">
        <f t="shared" si="3"/>
        <v>2844</v>
      </c>
      <c r="O51" s="847">
        <f t="shared" si="3"/>
        <v>3934</v>
      </c>
      <c r="P51" s="847">
        <f t="shared" si="3"/>
        <v>4257</v>
      </c>
      <c r="Q51" s="847">
        <f t="shared" si="3"/>
        <v>96811</v>
      </c>
      <c r="S51" s="770"/>
    </row>
    <row r="52" spans="2:21" ht="35.1" customHeight="1" thickBot="1" x14ac:dyDescent="0.35">
      <c r="C52" s="222"/>
      <c r="D52" s="507"/>
      <c r="E52" s="682"/>
      <c r="F52" s="682"/>
      <c r="G52" s="682"/>
      <c r="H52" s="682"/>
      <c r="I52" s="682"/>
      <c r="J52" s="682"/>
      <c r="K52" s="682"/>
      <c r="L52" s="682"/>
      <c r="M52" s="682"/>
      <c r="N52" s="682"/>
      <c r="O52" s="682"/>
      <c r="P52" s="682"/>
      <c r="Q52" s="857"/>
    </row>
    <row r="53" spans="2:21" ht="50.1" customHeight="1" thickBot="1" x14ac:dyDescent="0.65">
      <c r="B53" s="1331" t="s">
        <v>28</v>
      </c>
      <c r="C53" s="1332"/>
      <c r="D53" s="1332"/>
      <c r="E53" s="1332"/>
      <c r="F53" s="1332"/>
      <c r="G53" s="1332"/>
      <c r="H53" s="1332"/>
      <c r="I53" s="1332"/>
      <c r="J53" s="1332"/>
      <c r="K53" s="1332"/>
      <c r="L53" s="1332"/>
      <c r="M53" s="1332"/>
      <c r="N53" s="1332"/>
      <c r="O53" s="1332"/>
      <c r="P53" s="1332"/>
      <c r="Q53" s="1333"/>
    </row>
    <row r="54" spans="2:21" ht="12" customHeight="1" thickBot="1" x14ac:dyDescent="0.75">
      <c r="B54" s="129"/>
      <c r="C54" s="824"/>
      <c r="D54" s="507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858"/>
    </row>
    <row r="55" spans="2:21" ht="60" customHeight="1" thickBot="1" x14ac:dyDescent="0.4">
      <c r="B55" s="859"/>
      <c r="C55" s="860"/>
      <c r="D55" s="479"/>
      <c r="E55" s="830" t="s">
        <v>303</v>
      </c>
      <c r="F55" s="830" t="s">
        <v>304</v>
      </c>
      <c r="G55" s="830" t="s">
        <v>305</v>
      </c>
      <c r="H55" s="830" t="s">
        <v>306</v>
      </c>
      <c r="I55" s="830" t="s">
        <v>307</v>
      </c>
      <c r="J55" s="830" t="s">
        <v>308</v>
      </c>
      <c r="K55" s="830" t="s">
        <v>309</v>
      </c>
      <c r="L55" s="830" t="s">
        <v>310</v>
      </c>
      <c r="M55" s="830" t="s">
        <v>311</v>
      </c>
      <c r="N55" s="830" t="s">
        <v>312</v>
      </c>
      <c r="O55" s="830" t="s">
        <v>313</v>
      </c>
      <c r="P55" s="830" t="s">
        <v>314</v>
      </c>
      <c r="Q55" s="898" t="s">
        <v>54</v>
      </c>
    </row>
    <row r="56" spans="2:21" ht="18.75" customHeight="1" thickBot="1" x14ac:dyDescent="0.75">
      <c r="B56" s="133"/>
      <c r="D56" s="488"/>
      <c r="E56" s="861"/>
      <c r="F56" s="861"/>
      <c r="G56" s="861"/>
      <c r="H56" s="861"/>
      <c r="I56" s="861"/>
      <c r="J56" s="861"/>
      <c r="K56" s="861"/>
      <c r="L56" s="861"/>
      <c r="M56" s="861"/>
      <c r="N56" s="861"/>
      <c r="O56" s="861"/>
      <c r="P56" s="861"/>
      <c r="Q56" s="861"/>
    </row>
    <row r="57" spans="2:21" ht="69.95" customHeight="1" x14ac:dyDescent="0.7">
      <c r="B57" s="1362" t="s">
        <v>281</v>
      </c>
      <c r="C57" s="831" t="s">
        <v>99</v>
      </c>
      <c r="D57" s="501"/>
      <c r="E57" s="832">
        <v>62</v>
      </c>
      <c r="F57" s="832">
        <v>48</v>
      </c>
      <c r="G57" s="832">
        <v>40</v>
      </c>
      <c r="H57" s="832">
        <v>66</v>
      </c>
      <c r="I57" s="832">
        <v>98</v>
      </c>
      <c r="J57" s="832">
        <v>76</v>
      </c>
      <c r="K57" s="832">
        <v>62</v>
      </c>
      <c r="L57" s="832">
        <v>52</v>
      </c>
      <c r="M57" s="832">
        <v>44</v>
      </c>
      <c r="N57" s="832">
        <v>10</v>
      </c>
      <c r="O57" s="832">
        <v>12</v>
      </c>
      <c r="P57" s="832">
        <v>10</v>
      </c>
      <c r="Q57" s="832">
        <f>SUM(E57:P57)</f>
        <v>580</v>
      </c>
    </row>
    <row r="58" spans="2:21" ht="69.95" customHeight="1" thickBot="1" x14ac:dyDescent="0.75">
      <c r="B58" s="1363"/>
      <c r="C58" s="833" t="s">
        <v>17</v>
      </c>
      <c r="D58" s="502"/>
      <c r="E58" s="834">
        <v>58</v>
      </c>
      <c r="F58" s="834">
        <v>43</v>
      </c>
      <c r="G58" s="834">
        <v>53</v>
      </c>
      <c r="H58" s="834">
        <v>59</v>
      </c>
      <c r="I58" s="834">
        <v>79</v>
      </c>
      <c r="J58" s="834">
        <v>83</v>
      </c>
      <c r="K58" s="834">
        <v>71</v>
      </c>
      <c r="L58" s="834">
        <v>54</v>
      </c>
      <c r="M58" s="834">
        <v>43</v>
      </c>
      <c r="N58" s="834">
        <v>21</v>
      </c>
      <c r="O58" s="834">
        <v>5</v>
      </c>
      <c r="P58" s="834">
        <v>15</v>
      </c>
      <c r="Q58" s="834">
        <f>SUM(E58:P58)</f>
        <v>584</v>
      </c>
    </row>
    <row r="59" spans="2:21" ht="35.1" customHeight="1" thickBot="1" x14ac:dyDescent="0.75">
      <c r="B59" s="753"/>
      <c r="C59" s="222"/>
      <c r="D59" s="496"/>
      <c r="E59" s="836"/>
      <c r="F59" s="836"/>
      <c r="G59" s="836"/>
      <c r="H59" s="836"/>
      <c r="I59" s="836"/>
      <c r="J59" s="836"/>
      <c r="K59" s="836"/>
      <c r="L59" s="836"/>
      <c r="M59" s="836"/>
      <c r="N59" s="836"/>
      <c r="O59" s="836"/>
      <c r="P59" s="836"/>
      <c r="Q59" s="836"/>
    </row>
    <row r="60" spans="2:21" ht="69.95" customHeight="1" x14ac:dyDescent="0.7">
      <c r="B60" s="1362" t="s">
        <v>282</v>
      </c>
      <c r="C60" s="831" t="s">
        <v>99</v>
      </c>
      <c r="D60" s="501"/>
      <c r="E60" s="832">
        <v>111</v>
      </c>
      <c r="F60" s="832">
        <v>63</v>
      </c>
      <c r="G60" s="832">
        <v>101</v>
      </c>
      <c r="H60" s="832">
        <v>102</v>
      </c>
      <c r="I60" s="832">
        <v>68</v>
      </c>
      <c r="J60" s="832">
        <v>59</v>
      </c>
      <c r="K60" s="832">
        <v>100</v>
      </c>
      <c r="L60" s="832">
        <v>75</v>
      </c>
      <c r="M60" s="832">
        <v>76</v>
      </c>
      <c r="N60" s="832">
        <v>74</v>
      </c>
      <c r="O60" s="832">
        <v>90</v>
      </c>
      <c r="P60" s="832">
        <v>69</v>
      </c>
      <c r="Q60" s="832">
        <f>SUM(E60:P60)</f>
        <v>988</v>
      </c>
    </row>
    <row r="61" spans="2:21" ht="69.95" customHeight="1" thickBot="1" x14ac:dyDescent="0.75">
      <c r="B61" s="1363"/>
      <c r="C61" s="833" t="s">
        <v>17</v>
      </c>
      <c r="D61" s="502"/>
      <c r="E61" s="834">
        <v>35</v>
      </c>
      <c r="F61" s="834">
        <v>70</v>
      </c>
      <c r="G61" s="834">
        <v>80</v>
      </c>
      <c r="H61" s="834">
        <v>84</v>
      </c>
      <c r="I61" s="834">
        <v>71</v>
      </c>
      <c r="J61" s="834">
        <v>32</v>
      </c>
      <c r="K61" s="834">
        <v>104</v>
      </c>
      <c r="L61" s="834">
        <v>179</v>
      </c>
      <c r="M61" s="834">
        <v>148</v>
      </c>
      <c r="N61" s="834">
        <v>82</v>
      </c>
      <c r="O61" s="834">
        <v>38</v>
      </c>
      <c r="P61" s="834">
        <v>48</v>
      </c>
      <c r="Q61" s="834">
        <f>SUM(E61:P61)</f>
        <v>971</v>
      </c>
    </row>
    <row r="62" spans="2:21" ht="35.1" customHeight="1" thickBot="1" x14ac:dyDescent="0.75">
      <c r="B62" s="753"/>
      <c r="C62" s="222"/>
      <c r="D62" s="487"/>
      <c r="E62" s="853"/>
      <c r="F62" s="853"/>
      <c r="G62" s="853"/>
      <c r="H62" s="853"/>
      <c r="I62" s="853"/>
      <c r="J62" s="853"/>
      <c r="K62" s="853"/>
      <c r="L62" s="853"/>
      <c r="M62" s="853"/>
      <c r="N62" s="853"/>
      <c r="O62" s="853"/>
      <c r="P62" s="853"/>
      <c r="Q62" s="853"/>
      <c r="U62" s="534"/>
    </row>
    <row r="63" spans="2:21" ht="69.95" customHeight="1" x14ac:dyDescent="0.7">
      <c r="B63" s="1362" t="s">
        <v>283</v>
      </c>
      <c r="C63" s="831" t="s">
        <v>99</v>
      </c>
      <c r="D63" s="501"/>
      <c r="E63" s="832">
        <v>137</v>
      </c>
      <c r="F63" s="832">
        <v>162</v>
      </c>
      <c r="G63" s="832">
        <v>186</v>
      </c>
      <c r="H63" s="832">
        <v>135</v>
      </c>
      <c r="I63" s="832">
        <v>120</v>
      </c>
      <c r="J63" s="832">
        <v>138</v>
      </c>
      <c r="K63" s="832">
        <v>120</v>
      </c>
      <c r="L63" s="832">
        <v>142</v>
      </c>
      <c r="M63" s="832">
        <v>112</v>
      </c>
      <c r="N63" s="832">
        <v>16</v>
      </c>
      <c r="O63" s="832">
        <v>48</v>
      </c>
      <c r="P63" s="832">
        <v>30</v>
      </c>
      <c r="Q63" s="832">
        <f>SUM(E63:P63)</f>
        <v>1346</v>
      </c>
      <c r="U63" s="534"/>
    </row>
    <row r="64" spans="2:21" ht="69.95" customHeight="1" thickBot="1" x14ac:dyDescent="0.75">
      <c r="B64" s="1363"/>
      <c r="C64" s="833" t="s">
        <v>17</v>
      </c>
      <c r="D64" s="502"/>
      <c r="E64" s="834">
        <v>131</v>
      </c>
      <c r="F64" s="834">
        <v>170</v>
      </c>
      <c r="G64" s="834">
        <v>184</v>
      </c>
      <c r="H64" s="834">
        <v>95</v>
      </c>
      <c r="I64" s="834">
        <v>142</v>
      </c>
      <c r="J64" s="834">
        <v>67</v>
      </c>
      <c r="K64" s="834">
        <v>208</v>
      </c>
      <c r="L64" s="834">
        <v>270</v>
      </c>
      <c r="M64" s="834">
        <v>66</v>
      </c>
      <c r="N64" s="834">
        <v>29</v>
      </c>
      <c r="O64" s="834">
        <v>64</v>
      </c>
      <c r="P64" s="834">
        <v>37</v>
      </c>
      <c r="Q64" s="834">
        <f>SUM(E64:P64)</f>
        <v>1463</v>
      </c>
      <c r="U64" s="534"/>
    </row>
    <row r="65" spans="2:21" ht="35.1" customHeight="1" thickBot="1" x14ac:dyDescent="0.75">
      <c r="B65" s="726"/>
      <c r="C65" s="835"/>
      <c r="D65" s="383"/>
      <c r="E65" s="836"/>
      <c r="F65" s="836"/>
      <c r="G65" s="836"/>
      <c r="H65" s="836"/>
      <c r="I65" s="836"/>
      <c r="J65" s="836"/>
      <c r="K65" s="836"/>
      <c r="L65" s="836"/>
      <c r="M65" s="836"/>
      <c r="N65" s="836"/>
      <c r="O65" s="836"/>
      <c r="P65" s="836"/>
      <c r="Q65" s="862"/>
      <c r="U65" s="534"/>
    </row>
    <row r="66" spans="2:21" ht="69.95" customHeight="1" x14ac:dyDescent="0.7">
      <c r="B66" s="1362" t="s">
        <v>227</v>
      </c>
      <c r="C66" s="831" t="s">
        <v>99</v>
      </c>
      <c r="D66" s="501"/>
      <c r="E66" s="832">
        <v>18</v>
      </c>
      <c r="F66" s="832">
        <v>18</v>
      </c>
      <c r="G66" s="832">
        <v>0</v>
      </c>
      <c r="H66" s="832">
        <v>18</v>
      </c>
      <c r="I66" s="832">
        <v>18</v>
      </c>
      <c r="J66" s="832">
        <v>18</v>
      </c>
      <c r="K66" s="832">
        <v>0</v>
      </c>
      <c r="L66" s="832">
        <v>14</v>
      </c>
      <c r="M66" s="832">
        <v>18</v>
      </c>
      <c r="N66" s="832">
        <v>0</v>
      </c>
      <c r="O66" s="832">
        <v>19</v>
      </c>
      <c r="P66" s="832">
        <v>19</v>
      </c>
      <c r="Q66" s="832">
        <f>SUM(E66:P66)</f>
        <v>160</v>
      </c>
      <c r="U66" s="534"/>
    </row>
    <row r="67" spans="2:21" ht="69.95" customHeight="1" thickBot="1" x14ac:dyDescent="0.75">
      <c r="B67" s="1363"/>
      <c r="C67" s="833" t="s">
        <v>17</v>
      </c>
      <c r="D67" s="502"/>
      <c r="E67" s="834">
        <v>10</v>
      </c>
      <c r="F67" s="834">
        <v>12</v>
      </c>
      <c r="G67" s="834">
        <v>6</v>
      </c>
      <c r="H67" s="834">
        <v>19</v>
      </c>
      <c r="I67" s="834">
        <v>4</v>
      </c>
      <c r="J67" s="834">
        <v>40</v>
      </c>
      <c r="K67" s="834">
        <v>15</v>
      </c>
      <c r="L67" s="834">
        <v>18</v>
      </c>
      <c r="M67" s="834">
        <v>22</v>
      </c>
      <c r="N67" s="834">
        <v>4</v>
      </c>
      <c r="O67" s="834">
        <v>7</v>
      </c>
      <c r="P67" s="834">
        <v>7</v>
      </c>
      <c r="Q67" s="834">
        <f>SUM(E67:P67)</f>
        <v>164</v>
      </c>
      <c r="U67" s="534"/>
    </row>
    <row r="68" spans="2:21" ht="35.1" customHeight="1" thickBot="1" x14ac:dyDescent="0.75">
      <c r="B68" s="310"/>
      <c r="C68" s="222"/>
      <c r="D68" s="496"/>
      <c r="E68" s="836"/>
      <c r="F68" s="836"/>
      <c r="G68" s="836"/>
      <c r="H68" s="836"/>
      <c r="I68" s="836"/>
      <c r="J68" s="836"/>
      <c r="K68" s="836"/>
      <c r="L68" s="836"/>
      <c r="M68" s="836"/>
      <c r="N68" s="836"/>
      <c r="O68" s="836"/>
      <c r="P68" s="836"/>
      <c r="Q68" s="836"/>
      <c r="U68" s="534"/>
    </row>
    <row r="69" spans="2:21" ht="69.95" customHeight="1" x14ac:dyDescent="0.7">
      <c r="B69" s="1366" t="s">
        <v>6</v>
      </c>
      <c r="C69" s="844" t="s">
        <v>99</v>
      </c>
      <c r="D69" s="498"/>
      <c r="E69" s="845">
        <f t="shared" ref="E69:Q70" si="4">E57+E60+E63+E66</f>
        <v>328</v>
      </c>
      <c r="F69" s="845">
        <f t="shared" si="4"/>
        <v>291</v>
      </c>
      <c r="G69" s="845">
        <f t="shared" si="4"/>
        <v>327</v>
      </c>
      <c r="H69" s="845">
        <f t="shared" si="4"/>
        <v>321</v>
      </c>
      <c r="I69" s="845">
        <f t="shared" si="4"/>
        <v>304</v>
      </c>
      <c r="J69" s="845">
        <f t="shared" si="4"/>
        <v>291</v>
      </c>
      <c r="K69" s="845">
        <f t="shared" si="4"/>
        <v>282</v>
      </c>
      <c r="L69" s="845">
        <f t="shared" si="4"/>
        <v>283</v>
      </c>
      <c r="M69" s="845">
        <f t="shared" si="4"/>
        <v>250</v>
      </c>
      <c r="N69" s="845">
        <f t="shared" si="4"/>
        <v>100</v>
      </c>
      <c r="O69" s="845">
        <f t="shared" si="4"/>
        <v>169</v>
      </c>
      <c r="P69" s="845">
        <f t="shared" si="4"/>
        <v>128</v>
      </c>
      <c r="Q69" s="845">
        <f t="shared" si="4"/>
        <v>3074</v>
      </c>
      <c r="U69" s="534"/>
    </row>
    <row r="70" spans="2:21" ht="69.95" customHeight="1" thickBot="1" x14ac:dyDescent="0.75">
      <c r="B70" s="1367"/>
      <c r="C70" s="846" t="s">
        <v>17</v>
      </c>
      <c r="D70" s="499"/>
      <c r="E70" s="847">
        <f t="shared" si="4"/>
        <v>234</v>
      </c>
      <c r="F70" s="847">
        <f t="shared" si="4"/>
        <v>295</v>
      </c>
      <c r="G70" s="847">
        <f t="shared" si="4"/>
        <v>323</v>
      </c>
      <c r="H70" s="847">
        <f t="shared" si="4"/>
        <v>257</v>
      </c>
      <c r="I70" s="847">
        <f t="shared" si="4"/>
        <v>296</v>
      </c>
      <c r="J70" s="847">
        <f t="shared" si="4"/>
        <v>222</v>
      </c>
      <c r="K70" s="847">
        <f t="shared" si="4"/>
        <v>398</v>
      </c>
      <c r="L70" s="847">
        <f t="shared" si="4"/>
        <v>521</v>
      </c>
      <c r="M70" s="847">
        <f t="shared" si="4"/>
        <v>279</v>
      </c>
      <c r="N70" s="847">
        <f t="shared" si="4"/>
        <v>136</v>
      </c>
      <c r="O70" s="847">
        <f t="shared" si="4"/>
        <v>114</v>
      </c>
      <c r="P70" s="847">
        <f t="shared" si="4"/>
        <v>107</v>
      </c>
      <c r="Q70" s="847">
        <f t="shared" si="4"/>
        <v>3182</v>
      </c>
    </row>
    <row r="71" spans="2:21" ht="35.1" customHeight="1" thickBot="1" x14ac:dyDescent="0.75">
      <c r="C71" s="222"/>
      <c r="D71" s="507"/>
      <c r="E71" s="414"/>
      <c r="F71" s="414"/>
      <c r="G71" s="414"/>
      <c r="H71" s="414"/>
      <c r="I71" s="414"/>
      <c r="J71" s="414"/>
      <c r="K71" s="414"/>
      <c r="L71" s="414"/>
      <c r="M71" s="414"/>
      <c r="N71" s="414"/>
      <c r="O71" s="414"/>
      <c r="P71" s="414"/>
      <c r="Q71" s="858"/>
    </row>
    <row r="72" spans="2:21" ht="50.1" customHeight="1" thickBot="1" x14ac:dyDescent="0.25">
      <c r="B72" s="1336" t="s">
        <v>29</v>
      </c>
      <c r="C72" s="1337"/>
      <c r="D72" s="1337"/>
      <c r="E72" s="1337"/>
      <c r="F72" s="1337"/>
      <c r="G72" s="1337"/>
      <c r="H72" s="1337"/>
      <c r="I72" s="1337"/>
      <c r="J72" s="1337"/>
      <c r="K72" s="1337"/>
      <c r="L72" s="1337"/>
      <c r="M72" s="1337"/>
      <c r="N72" s="1337"/>
      <c r="O72" s="1337"/>
      <c r="P72" s="1337"/>
      <c r="Q72" s="1338"/>
    </row>
    <row r="73" spans="2:21" ht="35.1" customHeight="1" thickBot="1" x14ac:dyDescent="0.75">
      <c r="B73" s="150"/>
      <c r="D73" s="507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4"/>
      <c r="P73" s="414"/>
      <c r="Q73" s="858"/>
    </row>
    <row r="74" spans="2:21" ht="69.95" customHeight="1" x14ac:dyDescent="0.7">
      <c r="B74" s="1362" t="s">
        <v>281</v>
      </c>
      <c r="C74" s="831" t="s">
        <v>99</v>
      </c>
      <c r="D74" s="501"/>
      <c r="E74" s="832">
        <v>36</v>
      </c>
      <c r="F74" s="832">
        <v>34</v>
      </c>
      <c r="G74" s="832">
        <v>26</v>
      </c>
      <c r="H74" s="832">
        <v>38</v>
      </c>
      <c r="I74" s="832">
        <v>22</v>
      </c>
      <c r="J74" s="832">
        <v>24</v>
      </c>
      <c r="K74" s="832">
        <v>26</v>
      </c>
      <c r="L74" s="832">
        <v>12</v>
      </c>
      <c r="M74" s="832">
        <v>6</v>
      </c>
      <c r="N74" s="832">
        <v>20</v>
      </c>
      <c r="O74" s="832">
        <v>12</v>
      </c>
      <c r="P74" s="832">
        <v>12</v>
      </c>
      <c r="Q74" s="832">
        <f>SUM(E74:P74)</f>
        <v>268</v>
      </c>
    </row>
    <row r="75" spans="2:21" ht="69.95" customHeight="1" thickBot="1" x14ac:dyDescent="0.75">
      <c r="B75" s="1363"/>
      <c r="C75" s="833" t="s">
        <v>17</v>
      </c>
      <c r="D75" s="502"/>
      <c r="E75" s="834">
        <v>23</v>
      </c>
      <c r="F75" s="834">
        <v>31</v>
      </c>
      <c r="G75" s="834">
        <v>17</v>
      </c>
      <c r="H75" s="834">
        <v>34</v>
      </c>
      <c r="I75" s="834">
        <v>28</v>
      </c>
      <c r="J75" s="834">
        <v>34</v>
      </c>
      <c r="K75" s="834">
        <v>16</v>
      </c>
      <c r="L75" s="834">
        <v>22</v>
      </c>
      <c r="M75" s="834">
        <v>14</v>
      </c>
      <c r="N75" s="834">
        <v>7</v>
      </c>
      <c r="O75" s="834">
        <v>17</v>
      </c>
      <c r="P75" s="834">
        <v>11</v>
      </c>
      <c r="Q75" s="834">
        <f>SUM(E75:P75)</f>
        <v>254</v>
      </c>
    </row>
    <row r="76" spans="2:21" ht="35.1" customHeight="1" thickBot="1" x14ac:dyDescent="0.75">
      <c r="B76" s="753"/>
      <c r="C76" s="222"/>
      <c r="D76" s="496"/>
      <c r="E76" s="836"/>
      <c r="F76" s="836"/>
      <c r="G76" s="836"/>
      <c r="H76" s="836"/>
      <c r="I76" s="836"/>
      <c r="J76" s="836"/>
      <c r="K76" s="836"/>
      <c r="L76" s="836"/>
      <c r="M76" s="836"/>
      <c r="N76" s="836"/>
      <c r="O76" s="836"/>
      <c r="P76" s="836"/>
      <c r="Q76" s="836"/>
    </row>
    <row r="77" spans="2:21" ht="69.95" customHeight="1" x14ac:dyDescent="0.7">
      <c r="B77" s="1362" t="s">
        <v>282</v>
      </c>
      <c r="C77" s="831" t="s">
        <v>99</v>
      </c>
      <c r="D77" s="501"/>
      <c r="E77" s="832">
        <v>31</v>
      </c>
      <c r="F77" s="832">
        <v>29</v>
      </c>
      <c r="G77" s="832">
        <v>30</v>
      </c>
      <c r="H77" s="832">
        <v>26</v>
      </c>
      <c r="I77" s="832">
        <v>21</v>
      </c>
      <c r="J77" s="832">
        <v>14</v>
      </c>
      <c r="K77" s="832">
        <v>30</v>
      </c>
      <c r="L77" s="832">
        <v>24</v>
      </c>
      <c r="M77" s="832">
        <v>20</v>
      </c>
      <c r="N77" s="832">
        <v>16</v>
      </c>
      <c r="O77" s="832">
        <v>15</v>
      </c>
      <c r="P77" s="832">
        <v>20</v>
      </c>
      <c r="Q77" s="832">
        <f>SUM(E77:P77)</f>
        <v>276</v>
      </c>
    </row>
    <row r="78" spans="2:21" ht="69.95" customHeight="1" thickBot="1" x14ac:dyDescent="0.75">
      <c r="B78" s="1363"/>
      <c r="C78" s="833" t="s">
        <v>17</v>
      </c>
      <c r="D78" s="502"/>
      <c r="E78" s="834">
        <v>13</v>
      </c>
      <c r="F78" s="834">
        <v>15</v>
      </c>
      <c r="G78" s="834">
        <v>33</v>
      </c>
      <c r="H78" s="834">
        <v>27</v>
      </c>
      <c r="I78" s="834">
        <v>5</v>
      </c>
      <c r="J78" s="834">
        <v>10</v>
      </c>
      <c r="K78" s="834">
        <v>55</v>
      </c>
      <c r="L78" s="834">
        <v>40</v>
      </c>
      <c r="M78" s="834">
        <v>11</v>
      </c>
      <c r="N78" s="834">
        <v>8</v>
      </c>
      <c r="O78" s="834">
        <v>19</v>
      </c>
      <c r="P78" s="834">
        <v>27</v>
      </c>
      <c r="Q78" s="834">
        <f>SUM(E78:P78)</f>
        <v>263</v>
      </c>
    </row>
    <row r="79" spans="2:21" ht="35.1" customHeight="1" thickBot="1" x14ac:dyDescent="0.75">
      <c r="B79" s="753"/>
      <c r="C79" s="222"/>
      <c r="D79" s="484"/>
      <c r="E79" s="850"/>
      <c r="F79" s="850"/>
      <c r="G79" s="850"/>
      <c r="H79" s="850"/>
      <c r="I79" s="850"/>
      <c r="J79" s="850"/>
      <c r="K79" s="850"/>
      <c r="L79" s="850"/>
      <c r="M79" s="850"/>
      <c r="N79" s="850"/>
      <c r="O79" s="850"/>
      <c r="P79" s="850"/>
      <c r="Q79" s="850"/>
    </row>
    <row r="80" spans="2:21" ht="69.95" customHeight="1" x14ac:dyDescent="0.7">
      <c r="B80" s="1362" t="s">
        <v>283</v>
      </c>
      <c r="C80" s="831" t="s">
        <v>99</v>
      </c>
      <c r="D80" s="501"/>
      <c r="E80" s="832">
        <v>6</v>
      </c>
      <c r="F80" s="832">
        <v>32</v>
      </c>
      <c r="G80" s="832">
        <v>24</v>
      </c>
      <c r="H80" s="832">
        <v>24</v>
      </c>
      <c r="I80" s="832">
        <v>18</v>
      </c>
      <c r="J80" s="832">
        <v>19</v>
      </c>
      <c r="K80" s="832">
        <v>6</v>
      </c>
      <c r="L80" s="832">
        <v>12</v>
      </c>
      <c r="M80" s="832">
        <v>16</v>
      </c>
      <c r="N80" s="832">
        <v>0</v>
      </c>
      <c r="O80" s="832">
        <v>0</v>
      </c>
      <c r="P80" s="832">
        <v>0</v>
      </c>
      <c r="Q80" s="832">
        <f>SUM(E80:P80)</f>
        <v>157</v>
      </c>
    </row>
    <row r="81" spans="2:17" ht="69.95" customHeight="1" thickBot="1" x14ac:dyDescent="0.75">
      <c r="B81" s="1363"/>
      <c r="C81" s="833" t="s">
        <v>17</v>
      </c>
      <c r="D81" s="502"/>
      <c r="E81" s="834">
        <v>4</v>
      </c>
      <c r="F81" s="834">
        <v>0</v>
      </c>
      <c r="G81" s="834">
        <v>5</v>
      </c>
      <c r="H81" s="834">
        <v>8</v>
      </c>
      <c r="I81" s="834">
        <v>13</v>
      </c>
      <c r="J81" s="834">
        <v>20</v>
      </c>
      <c r="K81" s="834">
        <v>1</v>
      </c>
      <c r="L81" s="834">
        <v>74</v>
      </c>
      <c r="M81" s="834">
        <v>4</v>
      </c>
      <c r="N81" s="834">
        <v>1</v>
      </c>
      <c r="O81" s="834">
        <v>3</v>
      </c>
      <c r="P81" s="834">
        <v>4</v>
      </c>
      <c r="Q81" s="834">
        <f>SUM(E81:P81)</f>
        <v>137</v>
      </c>
    </row>
    <row r="82" spans="2:17" ht="35.1" customHeight="1" thickBot="1" x14ac:dyDescent="0.75">
      <c r="B82" s="310"/>
      <c r="C82" s="222"/>
      <c r="D82" s="487"/>
      <c r="E82" s="853"/>
      <c r="F82" s="853"/>
      <c r="G82" s="853"/>
      <c r="H82" s="853"/>
      <c r="I82" s="853"/>
      <c r="J82" s="853"/>
      <c r="K82" s="853"/>
      <c r="L82" s="853"/>
      <c r="M82" s="853"/>
      <c r="N82" s="853"/>
      <c r="O82" s="853"/>
      <c r="P82" s="853"/>
      <c r="Q82" s="853"/>
    </row>
    <row r="83" spans="2:17" ht="69.95" customHeight="1" x14ac:dyDescent="0.7">
      <c r="B83" s="1366" t="s">
        <v>316</v>
      </c>
      <c r="C83" s="844" t="s">
        <v>99</v>
      </c>
      <c r="D83" s="498"/>
      <c r="E83" s="845">
        <f t="shared" ref="E83:Q84" si="5">E74+E77+E80</f>
        <v>73</v>
      </c>
      <c r="F83" s="845">
        <f t="shared" si="5"/>
        <v>95</v>
      </c>
      <c r="G83" s="845">
        <f t="shared" si="5"/>
        <v>80</v>
      </c>
      <c r="H83" s="845">
        <f t="shared" si="5"/>
        <v>88</v>
      </c>
      <c r="I83" s="845">
        <f t="shared" si="5"/>
        <v>61</v>
      </c>
      <c r="J83" s="845">
        <f t="shared" si="5"/>
        <v>57</v>
      </c>
      <c r="K83" s="845">
        <f t="shared" si="5"/>
        <v>62</v>
      </c>
      <c r="L83" s="845">
        <f t="shared" si="5"/>
        <v>48</v>
      </c>
      <c r="M83" s="845">
        <f t="shared" si="5"/>
        <v>42</v>
      </c>
      <c r="N83" s="845">
        <f t="shared" si="5"/>
        <v>36</v>
      </c>
      <c r="O83" s="845">
        <f t="shared" si="5"/>
        <v>27</v>
      </c>
      <c r="P83" s="845">
        <f t="shared" si="5"/>
        <v>32</v>
      </c>
      <c r="Q83" s="845">
        <f t="shared" si="5"/>
        <v>701</v>
      </c>
    </row>
    <row r="84" spans="2:17" ht="69.95" customHeight="1" thickBot="1" x14ac:dyDescent="0.75">
      <c r="B84" s="1367"/>
      <c r="C84" s="846" t="s">
        <v>17</v>
      </c>
      <c r="D84" s="499"/>
      <c r="E84" s="847">
        <f t="shared" si="5"/>
        <v>40</v>
      </c>
      <c r="F84" s="847">
        <f t="shared" si="5"/>
        <v>46</v>
      </c>
      <c r="G84" s="847">
        <f t="shared" si="5"/>
        <v>55</v>
      </c>
      <c r="H84" s="847">
        <f t="shared" si="5"/>
        <v>69</v>
      </c>
      <c r="I84" s="847">
        <f t="shared" si="5"/>
        <v>46</v>
      </c>
      <c r="J84" s="847">
        <f t="shared" si="5"/>
        <v>64</v>
      </c>
      <c r="K84" s="847">
        <f t="shared" si="5"/>
        <v>72</v>
      </c>
      <c r="L84" s="847">
        <f t="shared" si="5"/>
        <v>136</v>
      </c>
      <c r="M84" s="847">
        <f t="shared" si="5"/>
        <v>29</v>
      </c>
      <c r="N84" s="847">
        <f t="shared" si="5"/>
        <v>16</v>
      </c>
      <c r="O84" s="847">
        <f t="shared" si="5"/>
        <v>39</v>
      </c>
      <c r="P84" s="847">
        <f t="shared" si="5"/>
        <v>42</v>
      </c>
      <c r="Q84" s="847">
        <f t="shared" si="5"/>
        <v>654</v>
      </c>
    </row>
    <row r="85" spans="2:17" ht="35.1" customHeight="1" thickBot="1" x14ac:dyDescent="0.7">
      <c r="B85" s="779"/>
      <c r="C85" s="222"/>
      <c r="D85" s="506"/>
      <c r="E85" s="856"/>
      <c r="F85" s="856"/>
      <c r="G85" s="856"/>
      <c r="H85" s="856"/>
      <c r="I85" s="856"/>
      <c r="J85" s="856"/>
      <c r="K85" s="856"/>
      <c r="L85" s="856"/>
      <c r="M85" s="856"/>
      <c r="N85" s="856"/>
      <c r="O85" s="856"/>
      <c r="P85" s="856"/>
      <c r="Q85" s="856"/>
    </row>
    <row r="86" spans="2:17" ht="69.95" customHeight="1" x14ac:dyDescent="0.7">
      <c r="B86" s="1370" t="s">
        <v>31</v>
      </c>
      <c r="C86" s="844" t="s">
        <v>99</v>
      </c>
      <c r="D86" s="498"/>
      <c r="E86" s="845">
        <f t="shared" ref="E86:Q87" si="6">E69+E83</f>
        <v>401</v>
      </c>
      <c r="F86" s="845">
        <f t="shared" si="6"/>
        <v>386</v>
      </c>
      <c r="G86" s="845">
        <f t="shared" si="6"/>
        <v>407</v>
      </c>
      <c r="H86" s="845">
        <f t="shared" si="6"/>
        <v>409</v>
      </c>
      <c r="I86" s="845">
        <f t="shared" si="6"/>
        <v>365</v>
      </c>
      <c r="J86" s="845">
        <f t="shared" si="6"/>
        <v>348</v>
      </c>
      <c r="K86" s="845">
        <f t="shared" si="6"/>
        <v>344</v>
      </c>
      <c r="L86" s="845">
        <f t="shared" si="6"/>
        <v>331</v>
      </c>
      <c r="M86" s="845">
        <f t="shared" si="6"/>
        <v>292</v>
      </c>
      <c r="N86" s="845">
        <f t="shared" si="6"/>
        <v>136</v>
      </c>
      <c r="O86" s="845">
        <f t="shared" si="6"/>
        <v>196</v>
      </c>
      <c r="P86" s="845">
        <f t="shared" si="6"/>
        <v>160</v>
      </c>
      <c r="Q86" s="845">
        <f t="shared" si="6"/>
        <v>3775</v>
      </c>
    </row>
    <row r="87" spans="2:17" ht="69.95" customHeight="1" thickBot="1" x14ac:dyDescent="0.75">
      <c r="B87" s="1371"/>
      <c r="C87" s="846" t="s">
        <v>17</v>
      </c>
      <c r="D87" s="499"/>
      <c r="E87" s="847">
        <f t="shared" si="6"/>
        <v>274</v>
      </c>
      <c r="F87" s="847">
        <f t="shared" si="6"/>
        <v>341</v>
      </c>
      <c r="G87" s="847">
        <f t="shared" si="6"/>
        <v>378</v>
      </c>
      <c r="H87" s="847">
        <f t="shared" si="6"/>
        <v>326</v>
      </c>
      <c r="I87" s="847">
        <f t="shared" si="6"/>
        <v>342</v>
      </c>
      <c r="J87" s="847">
        <f t="shared" si="6"/>
        <v>286</v>
      </c>
      <c r="K87" s="847">
        <f t="shared" si="6"/>
        <v>470</v>
      </c>
      <c r="L87" s="847">
        <f t="shared" si="6"/>
        <v>657</v>
      </c>
      <c r="M87" s="847">
        <f t="shared" si="6"/>
        <v>308</v>
      </c>
      <c r="N87" s="847">
        <f t="shared" si="6"/>
        <v>152</v>
      </c>
      <c r="O87" s="847">
        <f t="shared" si="6"/>
        <v>153</v>
      </c>
      <c r="P87" s="847">
        <f t="shared" si="6"/>
        <v>149</v>
      </c>
      <c r="Q87" s="847">
        <f t="shared" si="6"/>
        <v>3836</v>
      </c>
    </row>
    <row r="88" spans="2:17" ht="51" thickBot="1" x14ac:dyDescent="0.75">
      <c r="D88" s="507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858"/>
    </row>
    <row r="89" spans="2:17" ht="50.1" customHeight="1" thickBot="1" x14ac:dyDescent="0.65">
      <c r="B89" s="1331" t="s">
        <v>264</v>
      </c>
      <c r="C89" s="1332"/>
      <c r="D89" s="1332"/>
      <c r="E89" s="1332"/>
      <c r="F89" s="1332"/>
      <c r="G89" s="1332"/>
      <c r="H89" s="1332"/>
      <c r="I89" s="1332"/>
      <c r="J89" s="1332"/>
      <c r="K89" s="1332"/>
      <c r="L89" s="1332"/>
      <c r="M89" s="1332"/>
      <c r="N89" s="1332"/>
      <c r="O89" s="1332"/>
      <c r="P89" s="1332"/>
      <c r="Q89" s="1333"/>
    </row>
    <row r="90" spans="2:17" ht="12.75" customHeight="1" thickBot="1" x14ac:dyDescent="0.75">
      <c r="B90" s="68"/>
      <c r="C90" s="222"/>
      <c r="D90" s="507"/>
      <c r="E90" s="414"/>
      <c r="F90" s="414"/>
      <c r="G90" s="414"/>
      <c r="H90" s="414"/>
      <c r="I90" s="414"/>
      <c r="J90" s="414"/>
      <c r="K90" s="414"/>
      <c r="L90" s="414"/>
      <c r="M90" s="414"/>
      <c r="N90" s="414"/>
      <c r="O90" s="414"/>
      <c r="P90" s="414"/>
      <c r="Q90" s="858"/>
    </row>
    <row r="91" spans="2:17" ht="60" customHeight="1" thickBot="1" x14ac:dyDescent="0.45">
      <c r="B91" s="781"/>
      <c r="C91" s="825"/>
      <c r="D91" s="479"/>
      <c r="E91" s="830" t="s">
        <v>303</v>
      </c>
      <c r="F91" s="830" t="s">
        <v>304</v>
      </c>
      <c r="G91" s="830" t="s">
        <v>305</v>
      </c>
      <c r="H91" s="830" t="s">
        <v>306</v>
      </c>
      <c r="I91" s="830" t="s">
        <v>307</v>
      </c>
      <c r="J91" s="830" t="s">
        <v>308</v>
      </c>
      <c r="K91" s="830" t="s">
        <v>309</v>
      </c>
      <c r="L91" s="830" t="s">
        <v>310</v>
      </c>
      <c r="M91" s="830" t="s">
        <v>311</v>
      </c>
      <c r="N91" s="830" t="s">
        <v>312</v>
      </c>
      <c r="O91" s="830" t="s">
        <v>313</v>
      </c>
      <c r="P91" s="830" t="s">
        <v>314</v>
      </c>
      <c r="Q91" s="898" t="s">
        <v>54</v>
      </c>
    </row>
    <row r="92" spans="2:17" ht="55.5" customHeight="1" thickBot="1" x14ac:dyDescent="0.75">
      <c r="B92" s="863" t="s">
        <v>300</v>
      </c>
      <c r="C92" s="864"/>
      <c r="D92" s="485"/>
      <c r="E92" s="850"/>
      <c r="F92" s="850"/>
      <c r="G92" s="850"/>
      <c r="H92" s="850"/>
      <c r="I92" s="850"/>
      <c r="J92" s="850"/>
      <c r="K92" s="850"/>
      <c r="L92" s="850"/>
      <c r="M92" s="850"/>
      <c r="N92" s="850"/>
      <c r="O92" s="850"/>
      <c r="P92" s="850"/>
      <c r="Q92" s="850"/>
    </row>
    <row r="93" spans="2:17" ht="60" customHeight="1" x14ac:dyDescent="0.7">
      <c r="B93" s="1372" t="s">
        <v>317</v>
      </c>
      <c r="C93" s="831" t="s">
        <v>99</v>
      </c>
      <c r="D93" s="838"/>
      <c r="E93" s="865">
        <v>1016</v>
      </c>
      <c r="F93" s="866">
        <v>873</v>
      </c>
      <c r="G93" s="866">
        <v>800</v>
      </c>
      <c r="H93" s="866">
        <v>1594</v>
      </c>
      <c r="I93" s="866">
        <v>1627</v>
      </c>
      <c r="J93" s="866">
        <v>592</v>
      </c>
      <c r="K93" s="866">
        <v>2294</v>
      </c>
      <c r="L93" s="866">
        <v>623</v>
      </c>
      <c r="M93" s="866">
        <v>973</v>
      </c>
      <c r="N93" s="866">
        <v>765</v>
      </c>
      <c r="O93" s="866">
        <v>1112</v>
      </c>
      <c r="P93" s="866">
        <v>777</v>
      </c>
      <c r="Q93" s="867">
        <f>SUM(E93:P93)</f>
        <v>13046</v>
      </c>
    </row>
    <row r="94" spans="2:17" ht="60" customHeight="1" thickBot="1" x14ac:dyDescent="0.75">
      <c r="B94" s="1373"/>
      <c r="C94" s="833" t="s">
        <v>17</v>
      </c>
      <c r="D94" s="842"/>
      <c r="E94" s="868">
        <v>641</v>
      </c>
      <c r="F94" s="868">
        <v>975</v>
      </c>
      <c r="G94" s="868">
        <v>837</v>
      </c>
      <c r="H94" s="868">
        <v>1536</v>
      </c>
      <c r="I94" s="868">
        <v>1309</v>
      </c>
      <c r="J94" s="868">
        <v>944</v>
      </c>
      <c r="K94" s="868">
        <v>1851</v>
      </c>
      <c r="L94" s="868">
        <v>712</v>
      </c>
      <c r="M94" s="868">
        <v>793</v>
      </c>
      <c r="N94" s="868">
        <v>941</v>
      </c>
      <c r="O94" s="868">
        <v>865</v>
      </c>
      <c r="P94" s="868">
        <v>862</v>
      </c>
      <c r="Q94" s="868">
        <f>SUM(E94:P94)</f>
        <v>12266</v>
      </c>
    </row>
    <row r="95" spans="2:17" ht="17.100000000000001" customHeight="1" thickBot="1" x14ac:dyDescent="0.75">
      <c r="B95" s="784"/>
      <c r="C95" s="222"/>
      <c r="D95" s="484"/>
      <c r="E95" s="850"/>
      <c r="F95" s="850"/>
      <c r="G95" s="850"/>
      <c r="H95" s="850"/>
      <c r="I95" s="850"/>
      <c r="J95" s="850"/>
      <c r="K95" s="850"/>
      <c r="L95" s="850"/>
      <c r="M95" s="850"/>
      <c r="N95" s="850"/>
      <c r="O95" s="850"/>
      <c r="P95" s="850"/>
      <c r="Q95" s="850"/>
    </row>
    <row r="96" spans="2:17" ht="60" customHeight="1" x14ac:dyDescent="0.7">
      <c r="B96" s="1368" t="s">
        <v>318</v>
      </c>
      <c r="C96" s="831" t="s">
        <v>99</v>
      </c>
      <c r="D96" s="501"/>
      <c r="E96" s="832">
        <v>0</v>
      </c>
      <c r="F96" s="832">
        <v>0</v>
      </c>
      <c r="G96" s="832">
        <v>0</v>
      </c>
      <c r="H96" s="832">
        <v>0</v>
      </c>
      <c r="I96" s="832">
        <v>0</v>
      </c>
      <c r="J96" s="832">
        <v>0</v>
      </c>
      <c r="K96" s="832">
        <v>0</v>
      </c>
      <c r="L96" s="832">
        <v>0</v>
      </c>
      <c r="M96" s="832">
        <v>0</v>
      </c>
      <c r="N96" s="832">
        <v>0</v>
      </c>
      <c r="O96" s="832">
        <v>0</v>
      </c>
      <c r="P96" s="832">
        <v>0</v>
      </c>
      <c r="Q96" s="832">
        <f>SUM(E96:P96)</f>
        <v>0</v>
      </c>
    </row>
    <row r="97" spans="2:17" ht="60" customHeight="1" thickBot="1" x14ac:dyDescent="0.75">
      <c r="B97" s="1369"/>
      <c r="C97" s="833" t="s">
        <v>17</v>
      </c>
      <c r="D97" s="502"/>
      <c r="E97" s="834">
        <v>0</v>
      </c>
      <c r="F97" s="834">
        <v>0</v>
      </c>
      <c r="G97" s="834">
        <v>0</v>
      </c>
      <c r="H97" s="834">
        <v>0</v>
      </c>
      <c r="I97" s="834">
        <v>0</v>
      </c>
      <c r="J97" s="834">
        <v>0</v>
      </c>
      <c r="K97" s="834">
        <v>0</v>
      </c>
      <c r="L97" s="834">
        <v>0</v>
      </c>
      <c r="M97" s="834">
        <v>0</v>
      </c>
      <c r="N97" s="834">
        <v>0</v>
      </c>
      <c r="O97" s="834">
        <v>0</v>
      </c>
      <c r="P97" s="834">
        <v>0</v>
      </c>
      <c r="Q97" s="834">
        <f>SUM(E97:P97)</f>
        <v>0</v>
      </c>
    </row>
    <row r="98" spans="2:17" ht="17.100000000000001" customHeight="1" thickBot="1" x14ac:dyDescent="0.75">
      <c r="B98" s="784"/>
      <c r="C98" s="222"/>
      <c r="D98" s="484"/>
      <c r="E98" s="850"/>
      <c r="F98" s="850"/>
      <c r="G98" s="850"/>
      <c r="H98" s="850"/>
      <c r="I98" s="850"/>
      <c r="J98" s="850"/>
      <c r="K98" s="850"/>
      <c r="L98" s="850"/>
      <c r="M98" s="850"/>
      <c r="N98" s="850"/>
      <c r="O98" s="850"/>
      <c r="P98" s="850"/>
      <c r="Q98" s="850"/>
    </row>
    <row r="99" spans="2:17" ht="60" customHeight="1" x14ac:dyDescent="0.7">
      <c r="B99" s="1368" t="s">
        <v>319</v>
      </c>
      <c r="C99" s="831" t="s">
        <v>99</v>
      </c>
      <c r="D99" s="501"/>
      <c r="E99" s="832">
        <v>973</v>
      </c>
      <c r="F99" s="832">
        <v>888</v>
      </c>
      <c r="G99" s="832">
        <v>538</v>
      </c>
      <c r="H99" s="832">
        <v>578</v>
      </c>
      <c r="I99" s="832">
        <v>1</v>
      </c>
      <c r="J99" s="832">
        <v>17</v>
      </c>
      <c r="K99" s="832">
        <v>269</v>
      </c>
      <c r="L99" s="832">
        <v>436</v>
      </c>
      <c r="M99" s="832">
        <v>366</v>
      </c>
      <c r="N99" s="832">
        <v>244</v>
      </c>
      <c r="O99" s="832">
        <v>191</v>
      </c>
      <c r="P99" s="832">
        <v>414</v>
      </c>
      <c r="Q99" s="832">
        <f>SUM(E99:P99)</f>
        <v>4915</v>
      </c>
    </row>
    <row r="100" spans="2:17" ht="60" customHeight="1" thickBot="1" x14ac:dyDescent="0.75">
      <c r="B100" s="1369"/>
      <c r="C100" s="833" t="s">
        <v>17</v>
      </c>
      <c r="D100" s="502"/>
      <c r="E100" s="834">
        <v>104</v>
      </c>
      <c r="F100" s="834">
        <v>985</v>
      </c>
      <c r="G100" s="834">
        <v>375</v>
      </c>
      <c r="H100" s="834">
        <v>201</v>
      </c>
      <c r="I100" s="834">
        <v>212</v>
      </c>
      <c r="J100" s="834">
        <v>367</v>
      </c>
      <c r="K100" s="834">
        <v>620</v>
      </c>
      <c r="L100" s="834">
        <v>708</v>
      </c>
      <c r="M100" s="834">
        <v>380</v>
      </c>
      <c r="N100" s="834">
        <v>315</v>
      </c>
      <c r="O100" s="834">
        <v>194</v>
      </c>
      <c r="P100" s="834">
        <v>313</v>
      </c>
      <c r="Q100" s="834">
        <f>SUM(E100:P100)</f>
        <v>4774</v>
      </c>
    </row>
    <row r="101" spans="2:17" ht="17.100000000000001" customHeight="1" thickBot="1" x14ac:dyDescent="0.75">
      <c r="B101" s="794"/>
      <c r="C101" s="835"/>
      <c r="D101" s="383"/>
      <c r="E101" s="836"/>
      <c r="F101" s="836"/>
      <c r="G101" s="836"/>
      <c r="H101" s="836"/>
      <c r="I101" s="836"/>
      <c r="J101" s="836"/>
      <c r="K101" s="836"/>
      <c r="L101" s="836"/>
      <c r="M101" s="836"/>
      <c r="N101" s="836"/>
      <c r="O101" s="836"/>
      <c r="P101" s="836"/>
      <c r="Q101" s="836"/>
    </row>
    <row r="102" spans="2:17" ht="60" customHeight="1" x14ac:dyDescent="0.7">
      <c r="B102" s="1368" t="s">
        <v>301</v>
      </c>
      <c r="C102" s="831" t="s">
        <v>99</v>
      </c>
      <c r="D102" s="501"/>
      <c r="E102" s="832">
        <v>23</v>
      </c>
      <c r="F102" s="832">
        <v>16</v>
      </c>
      <c r="G102" s="832">
        <v>24</v>
      </c>
      <c r="H102" s="832">
        <v>5</v>
      </c>
      <c r="I102" s="832">
        <v>1</v>
      </c>
      <c r="J102" s="832">
        <v>20</v>
      </c>
      <c r="K102" s="832">
        <v>11</v>
      </c>
      <c r="L102" s="832">
        <v>2</v>
      </c>
      <c r="M102" s="832">
        <v>17</v>
      </c>
      <c r="N102" s="832">
        <v>40</v>
      </c>
      <c r="O102" s="832">
        <v>4</v>
      </c>
      <c r="P102" s="832">
        <v>28</v>
      </c>
      <c r="Q102" s="832">
        <f>SUM(E102:P102)</f>
        <v>191</v>
      </c>
    </row>
    <row r="103" spans="2:17" ht="60" customHeight="1" thickBot="1" x14ac:dyDescent="0.75">
      <c r="B103" s="1369"/>
      <c r="C103" s="833" t="s">
        <v>17</v>
      </c>
      <c r="D103" s="502"/>
      <c r="E103" s="834">
        <v>5</v>
      </c>
      <c r="F103" s="834">
        <v>21</v>
      </c>
      <c r="G103" s="834">
        <v>10</v>
      </c>
      <c r="H103" s="834">
        <v>13</v>
      </c>
      <c r="I103" s="834">
        <v>4</v>
      </c>
      <c r="J103" s="834">
        <v>1</v>
      </c>
      <c r="K103" s="834">
        <v>20</v>
      </c>
      <c r="L103" s="834">
        <v>30</v>
      </c>
      <c r="M103" s="834">
        <v>18</v>
      </c>
      <c r="N103" s="834">
        <v>28</v>
      </c>
      <c r="O103" s="834">
        <v>9</v>
      </c>
      <c r="P103" s="834">
        <v>10</v>
      </c>
      <c r="Q103" s="834">
        <f>SUM(E103:P103)</f>
        <v>169</v>
      </c>
    </row>
    <row r="104" spans="2:17" ht="18.75" customHeight="1" thickBot="1" x14ac:dyDescent="0.75">
      <c r="B104" s="794"/>
      <c r="C104" s="835"/>
      <c r="D104" s="383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6"/>
      <c r="P104" s="836"/>
      <c r="Q104" s="836"/>
    </row>
    <row r="105" spans="2:17" ht="60" customHeight="1" x14ac:dyDescent="0.7">
      <c r="B105" s="1368" t="s">
        <v>320</v>
      </c>
      <c r="C105" s="831" t="s">
        <v>99</v>
      </c>
      <c r="D105" s="501"/>
      <c r="E105" s="832">
        <v>119</v>
      </c>
      <c r="F105" s="832">
        <v>538</v>
      </c>
      <c r="G105" s="832">
        <v>424</v>
      </c>
      <c r="H105" s="832">
        <v>120</v>
      </c>
      <c r="I105" s="832">
        <v>252</v>
      </c>
      <c r="J105" s="832">
        <v>1186</v>
      </c>
      <c r="K105" s="832">
        <v>840</v>
      </c>
      <c r="L105" s="832">
        <v>782</v>
      </c>
      <c r="M105" s="832">
        <v>30</v>
      </c>
      <c r="N105" s="832">
        <v>0</v>
      </c>
      <c r="O105" s="832">
        <v>0</v>
      </c>
      <c r="P105" s="832">
        <v>65</v>
      </c>
      <c r="Q105" s="832">
        <f>SUM(E105:P105)</f>
        <v>4356</v>
      </c>
    </row>
    <row r="106" spans="2:17" ht="60" customHeight="1" thickBot="1" x14ac:dyDescent="0.75">
      <c r="B106" s="1369"/>
      <c r="C106" s="833" t="s">
        <v>17</v>
      </c>
      <c r="D106" s="502"/>
      <c r="E106" s="834">
        <v>129</v>
      </c>
      <c r="F106" s="834">
        <v>373</v>
      </c>
      <c r="G106" s="834">
        <v>79</v>
      </c>
      <c r="H106" s="834">
        <v>54</v>
      </c>
      <c r="I106" s="834">
        <v>464</v>
      </c>
      <c r="J106" s="834">
        <v>1098</v>
      </c>
      <c r="K106" s="834">
        <v>1084</v>
      </c>
      <c r="L106" s="834">
        <v>392</v>
      </c>
      <c r="M106" s="834">
        <v>224</v>
      </c>
      <c r="N106" s="834">
        <v>48</v>
      </c>
      <c r="O106" s="834">
        <v>31</v>
      </c>
      <c r="P106" s="834">
        <v>80</v>
      </c>
      <c r="Q106" s="834">
        <f>SUM(E106:P106)</f>
        <v>4056</v>
      </c>
    </row>
    <row r="107" spans="2:17" ht="18.75" customHeight="1" thickBot="1" x14ac:dyDescent="0.75">
      <c r="B107" s="794"/>
      <c r="C107" s="835"/>
      <c r="D107" s="383"/>
      <c r="E107" s="836"/>
      <c r="F107" s="836"/>
      <c r="G107" s="836"/>
      <c r="H107" s="836"/>
      <c r="I107" s="836"/>
      <c r="J107" s="836"/>
      <c r="K107" s="836"/>
      <c r="L107" s="836"/>
      <c r="M107" s="836"/>
      <c r="N107" s="836"/>
      <c r="O107" s="836"/>
      <c r="P107" s="836"/>
      <c r="Q107" s="836"/>
    </row>
    <row r="108" spans="2:17" ht="60" customHeight="1" x14ac:dyDescent="0.7">
      <c r="B108" s="1368" t="s">
        <v>302</v>
      </c>
      <c r="C108" s="831" t="s">
        <v>99</v>
      </c>
      <c r="D108" s="501"/>
      <c r="E108" s="832">
        <v>0</v>
      </c>
      <c r="F108" s="832">
        <v>0</v>
      </c>
      <c r="G108" s="832">
        <v>0</v>
      </c>
      <c r="H108" s="832">
        <v>0</v>
      </c>
      <c r="I108" s="832">
        <v>0</v>
      </c>
      <c r="J108" s="832">
        <v>0</v>
      </c>
      <c r="K108" s="832">
        <v>0</v>
      </c>
      <c r="L108" s="832">
        <v>0</v>
      </c>
      <c r="M108" s="832">
        <v>0</v>
      </c>
      <c r="N108" s="832">
        <v>0</v>
      </c>
      <c r="O108" s="832">
        <v>0</v>
      </c>
      <c r="P108" s="832">
        <v>0</v>
      </c>
      <c r="Q108" s="832">
        <f>SUM(E108:P108)</f>
        <v>0</v>
      </c>
    </row>
    <row r="109" spans="2:17" ht="60" customHeight="1" thickBot="1" x14ac:dyDescent="0.75">
      <c r="B109" s="1369"/>
      <c r="C109" s="833" t="s">
        <v>17</v>
      </c>
      <c r="D109" s="502"/>
      <c r="E109" s="834">
        <v>0</v>
      </c>
      <c r="F109" s="834">
        <v>0</v>
      </c>
      <c r="G109" s="834">
        <v>0</v>
      </c>
      <c r="H109" s="834">
        <v>0</v>
      </c>
      <c r="I109" s="834">
        <v>0</v>
      </c>
      <c r="J109" s="834">
        <v>0</v>
      </c>
      <c r="K109" s="834">
        <v>0</v>
      </c>
      <c r="L109" s="834">
        <v>0</v>
      </c>
      <c r="M109" s="834">
        <v>0</v>
      </c>
      <c r="N109" s="834">
        <v>0</v>
      </c>
      <c r="O109" s="834">
        <v>0</v>
      </c>
      <c r="P109" s="834">
        <v>0</v>
      </c>
      <c r="Q109" s="834">
        <f>SUM(E109:P109)</f>
        <v>0</v>
      </c>
    </row>
    <row r="110" spans="2:17" ht="18" customHeight="1" thickBot="1" x14ac:dyDescent="0.75">
      <c r="B110" s="278"/>
      <c r="C110" s="835"/>
      <c r="D110" s="496"/>
      <c r="E110" s="836"/>
      <c r="F110" s="836"/>
      <c r="G110" s="836"/>
      <c r="H110" s="836"/>
      <c r="I110" s="836"/>
      <c r="J110" s="836"/>
      <c r="K110" s="836"/>
      <c r="L110" s="836"/>
      <c r="M110" s="836"/>
      <c r="N110" s="836"/>
      <c r="O110" s="836"/>
      <c r="P110" s="836"/>
      <c r="Q110" s="836"/>
    </row>
    <row r="111" spans="2:17" ht="60" customHeight="1" x14ac:dyDescent="0.7">
      <c r="B111" s="1368" t="s">
        <v>321</v>
      </c>
      <c r="C111" s="831" t="s">
        <v>99</v>
      </c>
      <c r="D111" s="501"/>
      <c r="E111" s="832">
        <v>0</v>
      </c>
      <c r="F111" s="832">
        <v>21</v>
      </c>
      <c r="G111" s="832">
        <v>159</v>
      </c>
      <c r="H111" s="832">
        <v>107</v>
      </c>
      <c r="I111" s="832">
        <v>170</v>
      </c>
      <c r="J111" s="832">
        <v>198</v>
      </c>
      <c r="K111" s="832">
        <v>227</v>
      </c>
      <c r="L111" s="832">
        <v>267</v>
      </c>
      <c r="M111" s="832">
        <v>100</v>
      </c>
      <c r="N111" s="832">
        <v>63</v>
      </c>
      <c r="O111" s="832">
        <v>141</v>
      </c>
      <c r="P111" s="832">
        <v>217</v>
      </c>
      <c r="Q111" s="832">
        <f>SUM(E111:P111)</f>
        <v>1670</v>
      </c>
    </row>
    <row r="112" spans="2:17" ht="60" customHeight="1" thickBot="1" x14ac:dyDescent="0.75">
      <c r="B112" s="1369"/>
      <c r="C112" s="833" t="s">
        <v>17</v>
      </c>
      <c r="D112" s="502"/>
      <c r="E112" s="834">
        <v>0</v>
      </c>
      <c r="F112" s="834">
        <v>0</v>
      </c>
      <c r="G112" s="834">
        <v>83</v>
      </c>
      <c r="H112" s="834">
        <v>120</v>
      </c>
      <c r="I112" s="834">
        <v>213</v>
      </c>
      <c r="J112" s="834">
        <v>26</v>
      </c>
      <c r="K112" s="834">
        <v>416</v>
      </c>
      <c r="L112" s="834">
        <v>280</v>
      </c>
      <c r="M112" s="834">
        <v>100</v>
      </c>
      <c r="N112" s="834">
        <v>61</v>
      </c>
      <c r="O112" s="834">
        <v>140</v>
      </c>
      <c r="P112" s="834">
        <v>218</v>
      </c>
      <c r="Q112" s="834">
        <f>SUM(E112:P112)</f>
        <v>1657</v>
      </c>
    </row>
    <row r="113" spans="2:17" ht="18" customHeight="1" thickBot="1" x14ac:dyDescent="0.75">
      <c r="B113" s="794"/>
      <c r="C113" s="835"/>
      <c r="D113" s="383"/>
      <c r="E113" s="836"/>
      <c r="F113" s="836"/>
      <c r="G113" s="836"/>
      <c r="H113" s="836"/>
      <c r="I113" s="836"/>
      <c r="J113" s="836"/>
      <c r="K113" s="836"/>
      <c r="L113" s="836"/>
      <c r="M113" s="836"/>
      <c r="N113" s="836"/>
      <c r="O113" s="836"/>
      <c r="P113" s="836"/>
      <c r="Q113" s="836"/>
    </row>
    <row r="114" spans="2:17" ht="60" customHeight="1" x14ac:dyDescent="0.7">
      <c r="B114" s="1368" t="s">
        <v>322</v>
      </c>
      <c r="C114" s="831" t="s">
        <v>99</v>
      </c>
      <c r="D114" s="501"/>
      <c r="E114" s="832">
        <v>93</v>
      </c>
      <c r="F114" s="832">
        <v>190</v>
      </c>
      <c r="G114" s="832">
        <v>197</v>
      </c>
      <c r="H114" s="832">
        <v>18</v>
      </c>
      <c r="I114" s="832">
        <v>155</v>
      </c>
      <c r="J114" s="832">
        <v>144</v>
      </c>
      <c r="K114" s="832">
        <v>300</v>
      </c>
      <c r="L114" s="832">
        <v>141</v>
      </c>
      <c r="M114" s="832">
        <v>60</v>
      </c>
      <c r="N114" s="832">
        <v>8</v>
      </c>
      <c r="O114" s="832">
        <v>12</v>
      </c>
      <c r="P114" s="832">
        <v>0</v>
      </c>
      <c r="Q114" s="832">
        <f>SUM(E114:P114)</f>
        <v>1318</v>
      </c>
    </row>
    <row r="115" spans="2:17" ht="60" customHeight="1" thickBot="1" x14ac:dyDescent="0.75">
      <c r="B115" s="1369"/>
      <c r="C115" s="833" t="s">
        <v>17</v>
      </c>
      <c r="D115" s="502"/>
      <c r="E115" s="834">
        <v>72</v>
      </c>
      <c r="F115" s="834">
        <v>123</v>
      </c>
      <c r="G115" s="834">
        <v>242</v>
      </c>
      <c r="H115" s="834">
        <v>69</v>
      </c>
      <c r="I115" s="834">
        <v>153</v>
      </c>
      <c r="J115" s="834">
        <v>47</v>
      </c>
      <c r="K115" s="834">
        <v>258</v>
      </c>
      <c r="L115" s="834">
        <v>114</v>
      </c>
      <c r="M115" s="834">
        <v>121</v>
      </c>
      <c r="N115" s="834">
        <v>20</v>
      </c>
      <c r="O115" s="834">
        <v>25</v>
      </c>
      <c r="P115" s="834">
        <v>24</v>
      </c>
      <c r="Q115" s="834">
        <f>SUM(E115:P115)</f>
        <v>1268</v>
      </c>
    </row>
    <row r="116" spans="2:17" ht="18" customHeight="1" thickBot="1" x14ac:dyDescent="0.75">
      <c r="B116" s="278"/>
      <c r="C116" s="835"/>
      <c r="D116" s="496"/>
      <c r="E116" s="836"/>
      <c r="F116" s="836"/>
      <c r="G116" s="836"/>
      <c r="H116" s="836"/>
      <c r="I116" s="836"/>
      <c r="J116" s="836"/>
      <c r="K116" s="836"/>
      <c r="L116" s="836"/>
      <c r="M116" s="836"/>
      <c r="N116" s="836"/>
      <c r="O116" s="836"/>
      <c r="P116" s="836"/>
      <c r="Q116" s="836"/>
    </row>
    <row r="117" spans="2:17" ht="60" customHeight="1" x14ac:dyDescent="0.7">
      <c r="B117" s="1368" t="s">
        <v>323</v>
      </c>
      <c r="C117" s="831" t="s">
        <v>99</v>
      </c>
      <c r="D117" s="501"/>
      <c r="E117" s="832">
        <v>709</v>
      </c>
      <c r="F117" s="832">
        <v>711</v>
      </c>
      <c r="G117" s="832">
        <v>100</v>
      </c>
      <c r="H117" s="832">
        <v>2</v>
      </c>
      <c r="I117" s="832">
        <v>287</v>
      </c>
      <c r="J117" s="832">
        <v>289</v>
      </c>
      <c r="K117" s="832">
        <v>240</v>
      </c>
      <c r="L117" s="832">
        <v>477</v>
      </c>
      <c r="M117" s="832">
        <v>575</v>
      </c>
      <c r="N117" s="832">
        <v>297</v>
      </c>
      <c r="O117" s="832">
        <v>214</v>
      </c>
      <c r="P117" s="832">
        <v>110</v>
      </c>
      <c r="Q117" s="832">
        <f>SUM(E117:P117)</f>
        <v>4011</v>
      </c>
    </row>
    <row r="118" spans="2:17" ht="60" customHeight="1" thickBot="1" x14ac:dyDescent="0.75">
      <c r="B118" s="1369"/>
      <c r="C118" s="833" t="s">
        <v>17</v>
      </c>
      <c r="D118" s="502"/>
      <c r="E118" s="834">
        <v>444</v>
      </c>
      <c r="F118" s="834">
        <v>126</v>
      </c>
      <c r="G118" s="834">
        <v>245</v>
      </c>
      <c r="H118" s="834">
        <v>295</v>
      </c>
      <c r="I118" s="834">
        <v>540</v>
      </c>
      <c r="J118" s="834">
        <v>623</v>
      </c>
      <c r="K118" s="834">
        <v>627</v>
      </c>
      <c r="L118" s="834">
        <v>111</v>
      </c>
      <c r="M118" s="834">
        <v>463</v>
      </c>
      <c r="N118" s="834">
        <v>70</v>
      </c>
      <c r="O118" s="834">
        <v>137</v>
      </c>
      <c r="P118" s="834">
        <v>127</v>
      </c>
      <c r="Q118" s="834">
        <f>SUM(E118:P118)</f>
        <v>3808</v>
      </c>
    </row>
    <row r="119" spans="2:17" ht="17.100000000000001" customHeight="1" thickBot="1" x14ac:dyDescent="0.75">
      <c r="B119" s="753"/>
      <c r="C119" s="222"/>
      <c r="D119" s="496"/>
      <c r="E119" s="836"/>
      <c r="F119" s="836"/>
      <c r="G119" s="836"/>
      <c r="H119" s="836"/>
      <c r="I119" s="836"/>
      <c r="J119" s="836"/>
      <c r="K119" s="836"/>
      <c r="L119" s="836"/>
      <c r="M119" s="836"/>
      <c r="N119" s="836"/>
      <c r="O119" s="836"/>
      <c r="P119" s="836"/>
      <c r="Q119" s="836"/>
    </row>
    <row r="120" spans="2:17" ht="60" customHeight="1" x14ac:dyDescent="0.7">
      <c r="B120" s="1362" t="s">
        <v>324</v>
      </c>
      <c r="C120" s="831" t="s">
        <v>99</v>
      </c>
      <c r="D120" s="501"/>
      <c r="E120" s="854">
        <v>70</v>
      </c>
      <c r="F120" s="854">
        <v>35</v>
      </c>
      <c r="G120" s="854">
        <v>35</v>
      </c>
      <c r="H120" s="854">
        <v>70</v>
      </c>
      <c r="I120" s="854">
        <v>70</v>
      </c>
      <c r="J120" s="854">
        <v>70</v>
      </c>
      <c r="K120" s="854">
        <v>70</v>
      </c>
      <c r="L120" s="854">
        <v>0</v>
      </c>
      <c r="M120" s="854">
        <v>0</v>
      </c>
      <c r="N120" s="854">
        <v>0</v>
      </c>
      <c r="O120" s="854">
        <v>0</v>
      </c>
      <c r="P120" s="854">
        <v>71</v>
      </c>
      <c r="Q120" s="839">
        <f>SUM(E120:P120)</f>
        <v>491</v>
      </c>
    </row>
    <row r="121" spans="2:17" ht="60" customHeight="1" thickBot="1" x14ac:dyDescent="0.75">
      <c r="B121" s="1363"/>
      <c r="C121" s="833" t="s">
        <v>17</v>
      </c>
      <c r="D121" s="502"/>
      <c r="E121" s="855">
        <v>55</v>
      </c>
      <c r="F121" s="855">
        <v>72</v>
      </c>
      <c r="G121" s="855">
        <v>56</v>
      </c>
      <c r="H121" s="855">
        <v>51</v>
      </c>
      <c r="I121" s="855">
        <v>76</v>
      </c>
      <c r="J121" s="855">
        <v>35</v>
      </c>
      <c r="K121" s="855">
        <v>58</v>
      </c>
      <c r="L121" s="855">
        <v>66</v>
      </c>
      <c r="M121" s="855">
        <v>21</v>
      </c>
      <c r="N121" s="855">
        <v>2</v>
      </c>
      <c r="O121" s="855">
        <v>2</v>
      </c>
      <c r="P121" s="855">
        <v>62</v>
      </c>
      <c r="Q121" s="843">
        <f>SUM(E121:P121)</f>
        <v>556</v>
      </c>
    </row>
    <row r="122" spans="2:17" ht="17.100000000000001" customHeight="1" thickBot="1" x14ac:dyDescent="0.75">
      <c r="B122" s="726"/>
      <c r="C122" s="835"/>
      <c r="D122" s="383"/>
      <c r="E122" s="836"/>
      <c r="F122" s="836"/>
      <c r="G122" s="836"/>
      <c r="H122" s="836"/>
      <c r="I122" s="836"/>
      <c r="J122" s="836"/>
      <c r="K122" s="836"/>
      <c r="L122" s="836"/>
      <c r="M122" s="836"/>
      <c r="N122" s="836"/>
      <c r="O122" s="836"/>
      <c r="P122" s="836"/>
      <c r="Q122" s="836"/>
    </row>
    <row r="123" spans="2:17" ht="60" customHeight="1" x14ac:dyDescent="0.7">
      <c r="B123" s="1362" t="s">
        <v>325</v>
      </c>
      <c r="C123" s="831" t="s">
        <v>99</v>
      </c>
      <c r="D123" s="501"/>
      <c r="E123" s="854">
        <v>0</v>
      </c>
      <c r="F123" s="854">
        <v>0</v>
      </c>
      <c r="G123" s="854">
        <v>15</v>
      </c>
      <c r="H123" s="854">
        <v>45</v>
      </c>
      <c r="I123" s="854">
        <v>45</v>
      </c>
      <c r="J123" s="854">
        <v>15</v>
      </c>
      <c r="K123" s="854">
        <v>0</v>
      </c>
      <c r="L123" s="854">
        <v>0</v>
      </c>
      <c r="M123" s="854">
        <v>30</v>
      </c>
      <c r="N123" s="854">
        <v>0</v>
      </c>
      <c r="O123" s="854">
        <v>0</v>
      </c>
      <c r="P123" s="854">
        <v>0</v>
      </c>
      <c r="Q123" s="839">
        <f>SUM(E123:P123)</f>
        <v>150</v>
      </c>
    </row>
    <row r="124" spans="2:17" ht="60" customHeight="1" thickBot="1" x14ac:dyDescent="0.75">
      <c r="B124" s="1363"/>
      <c r="C124" s="833" t="s">
        <v>17</v>
      </c>
      <c r="D124" s="502"/>
      <c r="E124" s="855">
        <v>0</v>
      </c>
      <c r="F124" s="855">
        <v>5</v>
      </c>
      <c r="G124" s="855">
        <v>27</v>
      </c>
      <c r="H124" s="855">
        <v>30</v>
      </c>
      <c r="I124" s="855">
        <v>42</v>
      </c>
      <c r="J124" s="855">
        <v>28</v>
      </c>
      <c r="K124" s="855">
        <v>13</v>
      </c>
      <c r="L124" s="855">
        <v>8</v>
      </c>
      <c r="M124" s="855">
        <v>1</v>
      </c>
      <c r="N124" s="855">
        <v>18</v>
      </c>
      <c r="O124" s="855">
        <v>22</v>
      </c>
      <c r="P124" s="855">
        <v>0</v>
      </c>
      <c r="Q124" s="843">
        <f>SUM(E124:P124)</f>
        <v>194</v>
      </c>
    </row>
    <row r="125" spans="2:17" ht="17.100000000000001" customHeight="1" thickBot="1" x14ac:dyDescent="0.75">
      <c r="B125" s="726"/>
      <c r="C125" s="835"/>
      <c r="D125" s="383"/>
      <c r="E125" s="836"/>
      <c r="F125" s="836"/>
      <c r="G125" s="836"/>
      <c r="H125" s="836"/>
      <c r="I125" s="836"/>
      <c r="J125" s="836"/>
      <c r="K125" s="836"/>
      <c r="L125" s="836"/>
      <c r="M125" s="836"/>
      <c r="N125" s="836"/>
      <c r="O125" s="836"/>
      <c r="P125" s="836"/>
      <c r="Q125" s="836"/>
    </row>
    <row r="126" spans="2:17" ht="60" customHeight="1" x14ac:dyDescent="0.7">
      <c r="B126" s="1360" t="s">
        <v>326</v>
      </c>
      <c r="C126" s="831" t="s">
        <v>99</v>
      </c>
      <c r="D126" s="501"/>
      <c r="E126" s="854">
        <v>206</v>
      </c>
      <c r="F126" s="854">
        <v>254</v>
      </c>
      <c r="G126" s="854">
        <v>50</v>
      </c>
      <c r="H126" s="854">
        <v>96</v>
      </c>
      <c r="I126" s="854">
        <v>93</v>
      </c>
      <c r="J126" s="854">
        <v>150</v>
      </c>
      <c r="K126" s="854">
        <v>96</v>
      </c>
      <c r="L126" s="854">
        <v>109</v>
      </c>
      <c r="M126" s="854">
        <v>10</v>
      </c>
      <c r="N126" s="854">
        <v>60</v>
      </c>
      <c r="O126" s="854">
        <v>4</v>
      </c>
      <c r="P126" s="854">
        <v>57</v>
      </c>
      <c r="Q126" s="839">
        <f>SUM(E126:P126)</f>
        <v>1185</v>
      </c>
    </row>
    <row r="127" spans="2:17" ht="60" customHeight="1" thickBot="1" x14ac:dyDescent="0.75">
      <c r="B127" s="1361"/>
      <c r="C127" s="833" t="s">
        <v>17</v>
      </c>
      <c r="D127" s="502"/>
      <c r="E127" s="855">
        <v>97</v>
      </c>
      <c r="F127" s="855">
        <v>129</v>
      </c>
      <c r="G127" s="855">
        <v>121</v>
      </c>
      <c r="H127" s="855">
        <v>73</v>
      </c>
      <c r="I127" s="855">
        <v>86</v>
      </c>
      <c r="J127" s="855">
        <v>63</v>
      </c>
      <c r="K127" s="855">
        <v>156</v>
      </c>
      <c r="L127" s="855">
        <v>123</v>
      </c>
      <c r="M127" s="855">
        <v>150</v>
      </c>
      <c r="N127" s="855">
        <v>136</v>
      </c>
      <c r="O127" s="855">
        <v>105</v>
      </c>
      <c r="P127" s="855">
        <v>80</v>
      </c>
      <c r="Q127" s="843">
        <f>SUM(E127:P127)</f>
        <v>1319</v>
      </c>
    </row>
    <row r="128" spans="2:17" ht="17.100000000000001" customHeight="1" thickBot="1" x14ac:dyDescent="0.75">
      <c r="B128" s="310"/>
      <c r="C128" s="222"/>
      <c r="D128" s="473"/>
      <c r="E128" s="861"/>
      <c r="F128" s="861"/>
      <c r="G128" s="861"/>
      <c r="H128" s="861"/>
      <c r="I128" s="861"/>
      <c r="J128" s="861"/>
      <c r="K128" s="861"/>
      <c r="L128" s="861"/>
      <c r="M128" s="861"/>
      <c r="N128" s="861"/>
      <c r="O128" s="861"/>
      <c r="P128" s="861"/>
      <c r="Q128" s="861"/>
    </row>
    <row r="129" spans="2:19" ht="60" customHeight="1" x14ac:dyDescent="0.7">
      <c r="B129" s="1366" t="s">
        <v>327</v>
      </c>
      <c r="C129" s="844" t="s">
        <v>99</v>
      </c>
      <c r="D129" s="869"/>
      <c r="E129" s="845">
        <f>E93+E96+E99+E102+E105+E108+E111+E114+E117+E120+E123+E126</f>
        <v>3209</v>
      </c>
      <c r="F129" s="845">
        <f>F93+F96+F99+F102+F105+F108+F111+F114+F117+F120+F123+F126</f>
        <v>3526</v>
      </c>
      <c r="G129" s="845">
        <f t="shared" ref="G129:Q130" si="7">G93+G96+G99+G102+G105+G108+G111+G114+G117+G120+G123+G126</f>
        <v>2342</v>
      </c>
      <c r="H129" s="845">
        <f t="shared" si="7"/>
        <v>2635</v>
      </c>
      <c r="I129" s="845">
        <f t="shared" si="7"/>
        <v>2701</v>
      </c>
      <c r="J129" s="845">
        <f t="shared" si="7"/>
        <v>2681</v>
      </c>
      <c r="K129" s="845">
        <f t="shared" si="7"/>
        <v>4347</v>
      </c>
      <c r="L129" s="845">
        <f t="shared" si="7"/>
        <v>2837</v>
      </c>
      <c r="M129" s="845">
        <f t="shared" si="7"/>
        <v>2161</v>
      </c>
      <c r="N129" s="845">
        <f t="shared" si="7"/>
        <v>1477</v>
      </c>
      <c r="O129" s="845">
        <f t="shared" si="7"/>
        <v>1678</v>
      </c>
      <c r="P129" s="845">
        <f t="shared" si="7"/>
        <v>1739</v>
      </c>
      <c r="Q129" s="845">
        <f t="shared" si="7"/>
        <v>31333</v>
      </c>
    </row>
    <row r="130" spans="2:19" ht="60" customHeight="1" thickBot="1" x14ac:dyDescent="0.75">
      <c r="B130" s="1367"/>
      <c r="C130" s="846" t="s">
        <v>17</v>
      </c>
      <c r="D130" s="870"/>
      <c r="E130" s="847">
        <f t="shared" ref="E130:G130" si="8">E94+E97+E100+E103+E106+E109+E112+E115+E118+E121+E124+E127</f>
        <v>1547</v>
      </c>
      <c r="F130" s="847">
        <f t="shared" si="8"/>
        <v>2809</v>
      </c>
      <c r="G130" s="847">
        <f t="shared" si="8"/>
        <v>2075</v>
      </c>
      <c r="H130" s="847">
        <f t="shared" si="7"/>
        <v>2442</v>
      </c>
      <c r="I130" s="847">
        <f t="shared" si="7"/>
        <v>3099</v>
      </c>
      <c r="J130" s="847">
        <f t="shared" si="7"/>
        <v>3232</v>
      </c>
      <c r="K130" s="847">
        <f t="shared" si="7"/>
        <v>5103</v>
      </c>
      <c r="L130" s="847">
        <f t="shared" si="7"/>
        <v>2544</v>
      </c>
      <c r="M130" s="847">
        <f t="shared" si="7"/>
        <v>2271</v>
      </c>
      <c r="N130" s="847">
        <f t="shared" si="7"/>
        <v>1639</v>
      </c>
      <c r="O130" s="847">
        <f t="shared" si="7"/>
        <v>1530</v>
      </c>
      <c r="P130" s="847">
        <f t="shared" si="7"/>
        <v>1776</v>
      </c>
      <c r="Q130" s="847">
        <f t="shared" si="7"/>
        <v>30067</v>
      </c>
    </row>
    <row r="131" spans="2:19" ht="30" customHeight="1" thickBot="1" x14ac:dyDescent="0.3">
      <c r="D131" s="507"/>
      <c r="E131" s="691"/>
      <c r="F131" s="691"/>
      <c r="G131" s="691"/>
      <c r="H131" s="691"/>
      <c r="I131" s="691"/>
      <c r="J131" s="691"/>
      <c r="K131" s="691"/>
      <c r="L131" s="691"/>
      <c r="M131" s="691"/>
      <c r="N131" s="691"/>
      <c r="O131" s="691"/>
      <c r="P131" s="691"/>
      <c r="Q131" s="857"/>
    </row>
    <row r="132" spans="2:19" ht="50.1" customHeight="1" thickBot="1" x14ac:dyDescent="0.25">
      <c r="B132" s="1336" t="s">
        <v>41</v>
      </c>
      <c r="C132" s="1337"/>
      <c r="D132" s="1337"/>
      <c r="E132" s="1337"/>
      <c r="F132" s="1337"/>
      <c r="G132" s="1337"/>
      <c r="H132" s="1337"/>
      <c r="I132" s="1337"/>
      <c r="J132" s="1337"/>
      <c r="K132" s="1337"/>
      <c r="L132" s="1337"/>
      <c r="M132" s="1337"/>
      <c r="N132" s="1337"/>
      <c r="O132" s="1337"/>
      <c r="P132" s="1337"/>
      <c r="Q132" s="1338"/>
    </row>
    <row r="133" spans="2:19" ht="15" customHeight="1" thickBot="1" x14ac:dyDescent="0.75">
      <c r="B133" s="68"/>
      <c r="C133" s="222"/>
      <c r="D133" s="507"/>
      <c r="E133" s="414"/>
      <c r="F133" s="414"/>
      <c r="G133" s="414"/>
      <c r="H133" s="414"/>
      <c r="I133" s="414"/>
      <c r="J133" s="414"/>
      <c r="K133" s="414"/>
      <c r="L133" s="414"/>
      <c r="M133" s="414"/>
      <c r="N133" s="414"/>
      <c r="O133" s="414"/>
      <c r="P133" s="414"/>
      <c r="Q133" s="858"/>
    </row>
    <row r="134" spans="2:19" ht="60" customHeight="1" x14ac:dyDescent="0.7">
      <c r="B134" s="1362" t="s">
        <v>7</v>
      </c>
      <c r="C134" s="831" t="s">
        <v>99</v>
      </c>
      <c r="D134" s="494"/>
      <c r="E134" s="832">
        <v>1273</v>
      </c>
      <c r="F134" s="832">
        <v>1270</v>
      </c>
      <c r="G134" s="832">
        <v>1913</v>
      </c>
      <c r="H134" s="832">
        <v>1398</v>
      </c>
      <c r="I134" s="832">
        <v>759</v>
      </c>
      <c r="J134" s="832">
        <v>51</v>
      </c>
      <c r="K134" s="832">
        <v>20</v>
      </c>
      <c r="L134" s="832">
        <v>742</v>
      </c>
      <c r="M134" s="832">
        <v>555</v>
      </c>
      <c r="N134" s="832">
        <v>1500</v>
      </c>
      <c r="O134" s="832">
        <v>2075</v>
      </c>
      <c r="P134" s="832">
        <v>1073</v>
      </c>
      <c r="Q134" s="832">
        <f>SUM(E134:P134)</f>
        <v>12629</v>
      </c>
    </row>
    <row r="135" spans="2:19" ht="60" customHeight="1" thickBot="1" x14ac:dyDescent="0.75">
      <c r="B135" s="1363"/>
      <c r="C135" s="833" t="s">
        <v>17</v>
      </c>
      <c r="D135" s="495"/>
      <c r="E135" s="834">
        <v>1243</v>
      </c>
      <c r="F135" s="834">
        <v>1420</v>
      </c>
      <c r="G135" s="834">
        <v>1511</v>
      </c>
      <c r="H135" s="834">
        <v>387</v>
      </c>
      <c r="I135" s="834">
        <v>137</v>
      </c>
      <c r="J135" s="834">
        <v>514</v>
      </c>
      <c r="K135" s="834">
        <v>1203</v>
      </c>
      <c r="L135" s="834">
        <v>728</v>
      </c>
      <c r="M135" s="834">
        <v>315</v>
      </c>
      <c r="N135" s="834">
        <v>2005</v>
      </c>
      <c r="O135" s="834">
        <v>2003</v>
      </c>
      <c r="P135" s="834">
        <v>854</v>
      </c>
      <c r="Q135" s="834">
        <f>SUM(E135:P135)</f>
        <v>12320</v>
      </c>
    </row>
    <row r="136" spans="2:19" ht="17.100000000000001" customHeight="1" thickBot="1" x14ac:dyDescent="0.75">
      <c r="B136" s="753"/>
      <c r="C136" s="222"/>
      <c r="D136" s="473"/>
      <c r="E136" s="861"/>
      <c r="F136" s="861"/>
      <c r="G136" s="861"/>
      <c r="H136" s="861"/>
      <c r="I136" s="861"/>
      <c r="J136" s="861"/>
      <c r="K136" s="861"/>
      <c r="L136" s="861"/>
      <c r="M136" s="861"/>
      <c r="N136" s="861"/>
      <c r="O136" s="861"/>
      <c r="P136" s="861"/>
      <c r="Q136" s="861"/>
    </row>
    <row r="137" spans="2:19" ht="60" customHeight="1" x14ac:dyDescent="0.7">
      <c r="B137" s="1368" t="s">
        <v>8</v>
      </c>
      <c r="C137" s="831" t="s">
        <v>99</v>
      </c>
      <c r="D137" s="494"/>
      <c r="E137" s="832">
        <v>1127</v>
      </c>
      <c r="F137" s="832">
        <v>2140</v>
      </c>
      <c r="G137" s="832">
        <v>268</v>
      </c>
      <c r="H137" s="832">
        <v>1638</v>
      </c>
      <c r="I137" s="832">
        <v>1244</v>
      </c>
      <c r="J137" s="832">
        <v>1013</v>
      </c>
      <c r="K137" s="832">
        <v>1572</v>
      </c>
      <c r="L137" s="832">
        <v>2500</v>
      </c>
      <c r="M137" s="832">
        <v>3143</v>
      </c>
      <c r="N137" s="832">
        <v>1445</v>
      </c>
      <c r="O137" s="832">
        <v>1652</v>
      </c>
      <c r="P137" s="832">
        <v>1355</v>
      </c>
      <c r="Q137" s="832">
        <f>SUM(E137:P137)</f>
        <v>19097</v>
      </c>
    </row>
    <row r="138" spans="2:19" ht="60" customHeight="1" thickBot="1" x14ac:dyDescent="0.75">
      <c r="B138" s="1369"/>
      <c r="C138" s="833" t="s">
        <v>17</v>
      </c>
      <c r="D138" s="495"/>
      <c r="E138" s="834">
        <v>1011</v>
      </c>
      <c r="F138" s="834">
        <v>1545</v>
      </c>
      <c r="G138" s="834">
        <v>638</v>
      </c>
      <c r="H138" s="834">
        <v>1503</v>
      </c>
      <c r="I138" s="834">
        <v>1103</v>
      </c>
      <c r="J138" s="834">
        <v>501</v>
      </c>
      <c r="K138" s="834">
        <v>2203</v>
      </c>
      <c r="L138" s="834">
        <v>2602</v>
      </c>
      <c r="M138" s="834">
        <v>2669</v>
      </c>
      <c r="N138" s="834">
        <v>1206</v>
      </c>
      <c r="O138" s="834">
        <v>1505</v>
      </c>
      <c r="P138" s="834">
        <v>2136</v>
      </c>
      <c r="Q138" s="834">
        <f>SUM(E138:P138)</f>
        <v>18622</v>
      </c>
      <c r="S138" s="715"/>
    </row>
    <row r="139" spans="2:19" ht="18.75" customHeight="1" thickBot="1" x14ac:dyDescent="0.75">
      <c r="B139" s="794"/>
      <c r="C139" s="835"/>
      <c r="D139" s="496"/>
      <c r="E139" s="871"/>
      <c r="F139" s="871"/>
      <c r="G139" s="871"/>
      <c r="H139" s="871"/>
      <c r="I139" s="871"/>
      <c r="J139" s="871"/>
      <c r="K139" s="871"/>
      <c r="L139" s="871"/>
      <c r="M139" s="871"/>
      <c r="N139" s="871"/>
      <c r="O139" s="871"/>
      <c r="P139" s="871"/>
      <c r="Q139" s="871"/>
    </row>
    <row r="140" spans="2:19" ht="60" customHeight="1" x14ac:dyDescent="0.7">
      <c r="B140" s="1368" t="s">
        <v>160</v>
      </c>
      <c r="C140" s="831" t="s">
        <v>99</v>
      </c>
      <c r="D140" s="494"/>
      <c r="E140" s="832">
        <v>0</v>
      </c>
      <c r="F140" s="832">
        <v>0</v>
      </c>
      <c r="G140" s="832">
        <v>0</v>
      </c>
      <c r="H140" s="832">
        <v>0</v>
      </c>
      <c r="I140" s="832">
        <v>0</v>
      </c>
      <c r="J140" s="832">
        <v>0</v>
      </c>
      <c r="K140" s="832">
        <v>0</v>
      </c>
      <c r="L140" s="832">
        <v>0</v>
      </c>
      <c r="M140" s="832">
        <v>0</v>
      </c>
      <c r="N140" s="832">
        <v>0</v>
      </c>
      <c r="O140" s="832">
        <v>0</v>
      </c>
      <c r="P140" s="832">
        <v>0</v>
      </c>
      <c r="Q140" s="832">
        <f>SUM(E140:P140)</f>
        <v>0</v>
      </c>
    </row>
    <row r="141" spans="2:19" ht="60" customHeight="1" thickBot="1" x14ac:dyDescent="0.75">
      <c r="B141" s="1369"/>
      <c r="C141" s="833" t="s">
        <v>17</v>
      </c>
      <c r="D141" s="495"/>
      <c r="E141" s="834">
        <v>0</v>
      </c>
      <c r="F141" s="834">
        <v>0</v>
      </c>
      <c r="G141" s="834">
        <v>0</v>
      </c>
      <c r="H141" s="834">
        <v>0</v>
      </c>
      <c r="I141" s="834">
        <v>0</v>
      </c>
      <c r="J141" s="834">
        <v>0</v>
      </c>
      <c r="K141" s="834">
        <v>0</v>
      </c>
      <c r="L141" s="834">
        <v>0</v>
      </c>
      <c r="M141" s="834">
        <v>0</v>
      </c>
      <c r="N141" s="834">
        <v>0</v>
      </c>
      <c r="O141" s="834">
        <v>0</v>
      </c>
      <c r="P141" s="834">
        <v>0</v>
      </c>
      <c r="Q141" s="834">
        <f>SUM(E141:P141)</f>
        <v>0</v>
      </c>
    </row>
    <row r="142" spans="2:19" ht="17.100000000000001" customHeight="1" thickBot="1" x14ac:dyDescent="0.7">
      <c r="B142" s="310"/>
      <c r="C142" s="222"/>
      <c r="D142" s="481"/>
      <c r="E142" s="872"/>
      <c r="F142" s="872"/>
      <c r="G142" s="872"/>
      <c r="H142" s="872"/>
      <c r="I142" s="872"/>
      <c r="J142" s="872"/>
      <c r="K142" s="872"/>
      <c r="L142" s="872"/>
      <c r="M142" s="872"/>
      <c r="N142" s="872"/>
      <c r="O142" s="872"/>
      <c r="P142" s="872"/>
      <c r="Q142" s="872"/>
    </row>
    <row r="143" spans="2:19" ht="60" customHeight="1" x14ac:dyDescent="0.7">
      <c r="B143" s="1366" t="s">
        <v>42</v>
      </c>
      <c r="C143" s="844" t="s">
        <v>99</v>
      </c>
      <c r="D143" s="869"/>
      <c r="E143" s="845">
        <f t="shared" ref="E143:Q144" si="9">E134+E137+E140</f>
        <v>2400</v>
      </c>
      <c r="F143" s="845">
        <f t="shared" si="9"/>
        <v>3410</v>
      </c>
      <c r="G143" s="845">
        <f t="shared" si="9"/>
        <v>2181</v>
      </c>
      <c r="H143" s="845">
        <f t="shared" si="9"/>
        <v>3036</v>
      </c>
      <c r="I143" s="845">
        <f t="shared" si="9"/>
        <v>2003</v>
      </c>
      <c r="J143" s="845">
        <f t="shared" si="9"/>
        <v>1064</v>
      </c>
      <c r="K143" s="845">
        <f t="shared" si="9"/>
        <v>1592</v>
      </c>
      <c r="L143" s="845">
        <f t="shared" si="9"/>
        <v>3242</v>
      </c>
      <c r="M143" s="845">
        <f t="shared" si="9"/>
        <v>3698</v>
      </c>
      <c r="N143" s="845">
        <f t="shared" si="9"/>
        <v>2945</v>
      </c>
      <c r="O143" s="845">
        <f t="shared" si="9"/>
        <v>3727</v>
      </c>
      <c r="P143" s="845">
        <f t="shared" si="9"/>
        <v>2428</v>
      </c>
      <c r="Q143" s="845">
        <f t="shared" si="9"/>
        <v>31726</v>
      </c>
    </row>
    <row r="144" spans="2:19" ht="60" customHeight="1" thickBot="1" x14ac:dyDescent="0.75">
      <c r="B144" s="1367"/>
      <c r="C144" s="846" t="s">
        <v>17</v>
      </c>
      <c r="D144" s="870"/>
      <c r="E144" s="847">
        <f t="shared" si="9"/>
        <v>2254</v>
      </c>
      <c r="F144" s="847">
        <f t="shared" si="9"/>
        <v>2965</v>
      </c>
      <c r="G144" s="847">
        <f t="shared" si="9"/>
        <v>2149</v>
      </c>
      <c r="H144" s="847">
        <f t="shared" si="9"/>
        <v>1890</v>
      </c>
      <c r="I144" s="847">
        <f t="shared" si="9"/>
        <v>1240</v>
      </c>
      <c r="J144" s="847">
        <f t="shared" si="9"/>
        <v>1015</v>
      </c>
      <c r="K144" s="847">
        <f t="shared" si="9"/>
        <v>3406</v>
      </c>
      <c r="L144" s="847">
        <f t="shared" si="9"/>
        <v>3330</v>
      </c>
      <c r="M144" s="847">
        <f t="shared" si="9"/>
        <v>2984</v>
      </c>
      <c r="N144" s="847">
        <f t="shared" si="9"/>
        <v>3211</v>
      </c>
      <c r="O144" s="847">
        <f t="shared" si="9"/>
        <v>3508</v>
      </c>
      <c r="P144" s="847">
        <f t="shared" si="9"/>
        <v>2990</v>
      </c>
      <c r="Q144" s="847">
        <f t="shared" si="9"/>
        <v>30942</v>
      </c>
    </row>
    <row r="145" spans="2:17" ht="34.5" customHeight="1" thickBot="1" x14ac:dyDescent="0.75">
      <c r="D145" s="507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4"/>
      <c r="P145" s="414"/>
      <c r="Q145" s="858"/>
    </row>
    <row r="146" spans="2:17" ht="50.1" customHeight="1" thickBot="1" x14ac:dyDescent="0.65">
      <c r="B146" s="1331" t="s">
        <v>52</v>
      </c>
      <c r="C146" s="1332"/>
      <c r="D146" s="1332"/>
      <c r="E146" s="1332"/>
      <c r="F146" s="1332"/>
      <c r="G146" s="1332"/>
      <c r="H146" s="1332"/>
      <c r="I146" s="1332"/>
      <c r="J146" s="1332"/>
      <c r="K146" s="1332"/>
      <c r="L146" s="1332"/>
      <c r="M146" s="1332"/>
      <c r="N146" s="1332"/>
      <c r="O146" s="1332"/>
      <c r="P146" s="1332"/>
      <c r="Q146" s="1333"/>
    </row>
    <row r="147" spans="2:17" ht="13.5" customHeight="1" thickBot="1" x14ac:dyDescent="0.75">
      <c r="B147" s="129"/>
      <c r="C147" s="824"/>
      <c r="D147" s="507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858"/>
    </row>
    <row r="148" spans="2:17" ht="60" customHeight="1" thickBot="1" x14ac:dyDescent="0.4">
      <c r="B148" s="873"/>
      <c r="C148" s="874"/>
      <c r="D148" s="479"/>
      <c r="E148" s="830" t="s">
        <v>303</v>
      </c>
      <c r="F148" s="830" t="s">
        <v>304</v>
      </c>
      <c r="G148" s="830" t="s">
        <v>305</v>
      </c>
      <c r="H148" s="830" t="s">
        <v>306</v>
      </c>
      <c r="I148" s="830" t="s">
        <v>307</v>
      </c>
      <c r="J148" s="830" t="s">
        <v>308</v>
      </c>
      <c r="K148" s="830" t="s">
        <v>309</v>
      </c>
      <c r="L148" s="830" t="s">
        <v>310</v>
      </c>
      <c r="M148" s="830" t="s">
        <v>311</v>
      </c>
      <c r="N148" s="830" t="s">
        <v>312</v>
      </c>
      <c r="O148" s="830" t="s">
        <v>313</v>
      </c>
      <c r="P148" s="830" t="s">
        <v>314</v>
      </c>
      <c r="Q148" s="898" t="s">
        <v>54</v>
      </c>
    </row>
    <row r="149" spans="2:17" ht="18" customHeight="1" thickBot="1" x14ac:dyDescent="0.75">
      <c r="B149" s="90"/>
      <c r="C149" s="826"/>
      <c r="D149" s="512"/>
      <c r="E149" s="836"/>
      <c r="F149" s="836"/>
      <c r="G149" s="836"/>
      <c r="H149" s="836"/>
      <c r="I149" s="836"/>
      <c r="J149" s="836"/>
      <c r="K149" s="836"/>
      <c r="L149" s="836"/>
      <c r="M149" s="836"/>
      <c r="N149" s="836"/>
      <c r="O149" s="836"/>
      <c r="P149" s="836"/>
      <c r="Q149" s="836"/>
    </row>
    <row r="150" spans="2:17" ht="60" customHeight="1" x14ac:dyDescent="0.6">
      <c r="B150" s="1376" t="s">
        <v>9</v>
      </c>
      <c r="C150" s="831" t="s">
        <v>99</v>
      </c>
      <c r="D150" s="513"/>
      <c r="E150" s="888">
        <v>77730</v>
      </c>
      <c r="F150" s="888">
        <v>85174</v>
      </c>
      <c r="G150" s="888">
        <v>85971</v>
      </c>
      <c r="H150" s="888">
        <v>96512</v>
      </c>
      <c r="I150" s="888">
        <v>90003</v>
      </c>
      <c r="J150" s="888">
        <v>86598</v>
      </c>
      <c r="K150" s="888">
        <v>90248</v>
      </c>
      <c r="L150" s="888">
        <v>84216</v>
      </c>
      <c r="M150" s="888">
        <v>73484</v>
      </c>
      <c r="N150" s="888">
        <v>70302</v>
      </c>
      <c r="O150" s="888">
        <v>90898</v>
      </c>
      <c r="P150" s="888">
        <v>71998</v>
      </c>
      <c r="Q150" s="896">
        <f>SUM(E150:P150)</f>
        <v>1003134</v>
      </c>
    </row>
    <row r="151" spans="2:17" ht="60" customHeight="1" thickBot="1" x14ac:dyDescent="0.65">
      <c r="B151" s="1377"/>
      <c r="C151" s="833" t="s">
        <v>17</v>
      </c>
      <c r="D151" s="514"/>
      <c r="E151" s="889">
        <v>80067</v>
      </c>
      <c r="F151" s="889">
        <v>85023</v>
      </c>
      <c r="G151" s="889">
        <v>85042</v>
      </c>
      <c r="H151" s="889">
        <v>95249</v>
      </c>
      <c r="I151" s="889">
        <v>92327</v>
      </c>
      <c r="J151" s="889">
        <v>85062</v>
      </c>
      <c r="K151" s="889">
        <v>90047</v>
      </c>
      <c r="L151" s="889">
        <v>85047</v>
      </c>
      <c r="M151" s="889">
        <v>71827</v>
      </c>
      <c r="N151" s="889">
        <v>73528</v>
      </c>
      <c r="O151" s="889">
        <v>87133</v>
      </c>
      <c r="P151" s="889">
        <v>75056</v>
      </c>
      <c r="Q151" s="897">
        <f>SUM(E151:P151)</f>
        <v>1005408</v>
      </c>
    </row>
    <row r="152" spans="2:17" ht="20.100000000000001" customHeight="1" thickBot="1" x14ac:dyDescent="0.75">
      <c r="B152" s="753"/>
      <c r="C152" s="222"/>
      <c r="D152" s="496"/>
      <c r="E152" s="890"/>
      <c r="F152" s="890"/>
      <c r="G152" s="890"/>
      <c r="H152" s="890"/>
      <c r="I152" s="890"/>
      <c r="J152" s="890"/>
      <c r="K152" s="890"/>
      <c r="L152" s="890"/>
      <c r="M152" s="890"/>
      <c r="N152" s="890"/>
      <c r="O152" s="890"/>
      <c r="P152" s="890"/>
      <c r="Q152" s="836"/>
    </row>
    <row r="153" spans="2:17" ht="60" customHeight="1" x14ac:dyDescent="0.7">
      <c r="B153" s="1378" t="s">
        <v>11</v>
      </c>
      <c r="C153" s="875" t="s">
        <v>99</v>
      </c>
      <c r="D153" s="501"/>
      <c r="E153" s="891">
        <v>3279</v>
      </c>
      <c r="F153" s="891">
        <v>3652</v>
      </c>
      <c r="G153" s="891">
        <v>3810</v>
      </c>
      <c r="H153" s="891">
        <v>3741</v>
      </c>
      <c r="I153" s="891">
        <v>3752</v>
      </c>
      <c r="J153" s="891">
        <v>3755</v>
      </c>
      <c r="K153" s="891">
        <v>2771</v>
      </c>
      <c r="L153" s="891">
        <v>3032</v>
      </c>
      <c r="M153" s="891">
        <v>1639</v>
      </c>
      <c r="N153" s="891">
        <v>13</v>
      </c>
      <c r="O153" s="891">
        <v>1372</v>
      </c>
      <c r="P153" s="891">
        <v>219</v>
      </c>
      <c r="Q153" s="832">
        <f>SUM(E153:P153)</f>
        <v>31035</v>
      </c>
    </row>
    <row r="154" spans="2:17" ht="60" customHeight="1" thickBot="1" x14ac:dyDescent="0.75">
      <c r="B154" s="1379"/>
      <c r="C154" s="876" t="s">
        <v>17</v>
      </c>
      <c r="D154" s="502"/>
      <c r="E154" s="892">
        <v>3512</v>
      </c>
      <c r="F154" s="892">
        <v>3455</v>
      </c>
      <c r="G154" s="892">
        <v>3040</v>
      </c>
      <c r="H154" s="892">
        <v>3525</v>
      </c>
      <c r="I154" s="892">
        <v>3918</v>
      </c>
      <c r="J154" s="892">
        <v>3312</v>
      </c>
      <c r="K154" s="892">
        <v>2223</v>
      </c>
      <c r="L154" s="892">
        <v>1996</v>
      </c>
      <c r="M154" s="892">
        <v>1954</v>
      </c>
      <c r="N154" s="892">
        <v>1156</v>
      </c>
      <c r="O154" s="892">
        <v>820</v>
      </c>
      <c r="P154" s="892">
        <v>363</v>
      </c>
      <c r="Q154" s="834">
        <f>SUM(E154:P154)</f>
        <v>29274</v>
      </c>
    </row>
    <row r="155" spans="2:17" ht="20.100000000000001" customHeight="1" thickBot="1" x14ac:dyDescent="0.75">
      <c r="B155" s="753"/>
      <c r="C155" s="222"/>
      <c r="D155" s="473"/>
      <c r="E155" s="893"/>
      <c r="F155" s="893"/>
      <c r="G155" s="893"/>
      <c r="H155" s="893"/>
      <c r="I155" s="893"/>
      <c r="J155" s="893"/>
      <c r="K155" s="893"/>
      <c r="L155" s="893"/>
      <c r="M155" s="893"/>
      <c r="N155" s="893"/>
      <c r="O155" s="893"/>
      <c r="P155" s="893"/>
      <c r="Q155" s="861"/>
    </row>
    <row r="156" spans="2:17" ht="60" customHeight="1" x14ac:dyDescent="0.7">
      <c r="B156" s="1380" t="s">
        <v>328</v>
      </c>
      <c r="C156" s="875" t="s">
        <v>99</v>
      </c>
      <c r="D156" s="501"/>
      <c r="E156" s="891">
        <v>10</v>
      </c>
      <c r="F156" s="891">
        <v>18</v>
      </c>
      <c r="G156" s="891">
        <v>0</v>
      </c>
      <c r="H156" s="891">
        <v>0</v>
      </c>
      <c r="I156" s="891">
        <v>10</v>
      </c>
      <c r="J156" s="891">
        <v>0</v>
      </c>
      <c r="K156" s="891">
        <v>0</v>
      </c>
      <c r="L156" s="891">
        <v>0</v>
      </c>
      <c r="M156" s="891">
        <v>1</v>
      </c>
      <c r="N156" s="891">
        <v>6</v>
      </c>
      <c r="O156" s="891">
        <v>20</v>
      </c>
      <c r="P156" s="891">
        <v>24</v>
      </c>
      <c r="Q156" s="832">
        <f>SUM(E156:P156)</f>
        <v>89</v>
      </c>
    </row>
    <row r="157" spans="2:17" ht="60" customHeight="1" thickBot="1" x14ac:dyDescent="0.75">
      <c r="B157" s="1381"/>
      <c r="C157" s="876" t="s">
        <v>17</v>
      </c>
      <c r="D157" s="502"/>
      <c r="E157" s="892">
        <v>18</v>
      </c>
      <c r="F157" s="892">
        <v>22</v>
      </c>
      <c r="G157" s="892">
        <v>1</v>
      </c>
      <c r="H157" s="892">
        <v>1</v>
      </c>
      <c r="I157" s="892">
        <v>1</v>
      </c>
      <c r="J157" s="892">
        <v>8</v>
      </c>
      <c r="K157" s="892">
        <v>0</v>
      </c>
      <c r="L157" s="892">
        <v>0</v>
      </c>
      <c r="M157" s="892">
        <v>1</v>
      </c>
      <c r="N157" s="892">
        <v>0</v>
      </c>
      <c r="O157" s="892">
        <v>6</v>
      </c>
      <c r="P157" s="892">
        <v>17</v>
      </c>
      <c r="Q157" s="834">
        <f>SUM(E157:P157)</f>
        <v>75</v>
      </c>
    </row>
    <row r="158" spans="2:17" ht="20.100000000000001" customHeight="1" thickBot="1" x14ac:dyDescent="0.75">
      <c r="B158" s="753"/>
      <c r="C158" s="222"/>
      <c r="D158" s="470"/>
      <c r="E158" s="894"/>
      <c r="F158" s="894"/>
      <c r="G158" s="894"/>
      <c r="H158" s="894"/>
      <c r="I158" s="894"/>
      <c r="J158" s="894"/>
      <c r="K158" s="894"/>
      <c r="L158" s="894"/>
      <c r="M158" s="894"/>
      <c r="N158" s="894"/>
      <c r="O158" s="894"/>
      <c r="P158" s="894"/>
      <c r="Q158" s="851"/>
    </row>
    <row r="159" spans="2:17" ht="60" customHeight="1" x14ac:dyDescent="0.7">
      <c r="B159" s="1382" t="s">
        <v>60</v>
      </c>
      <c r="C159" s="875" t="s">
        <v>99</v>
      </c>
      <c r="D159" s="501"/>
      <c r="E159" s="891">
        <v>203</v>
      </c>
      <c r="F159" s="891">
        <v>482</v>
      </c>
      <c r="G159" s="891">
        <v>285</v>
      </c>
      <c r="H159" s="891">
        <v>349</v>
      </c>
      <c r="I159" s="891">
        <v>547</v>
      </c>
      <c r="J159" s="891">
        <v>700</v>
      </c>
      <c r="K159" s="891">
        <v>840</v>
      </c>
      <c r="L159" s="891">
        <v>871</v>
      </c>
      <c r="M159" s="891">
        <v>670</v>
      </c>
      <c r="N159" s="891">
        <v>278</v>
      </c>
      <c r="O159" s="891">
        <v>443</v>
      </c>
      <c r="P159" s="891">
        <v>421</v>
      </c>
      <c r="Q159" s="832">
        <f>SUM(E159:P159)</f>
        <v>6089</v>
      </c>
    </row>
    <row r="160" spans="2:17" ht="60" customHeight="1" thickBot="1" x14ac:dyDescent="0.75">
      <c r="B160" s="1383"/>
      <c r="C160" s="876" t="s">
        <v>17</v>
      </c>
      <c r="D160" s="502"/>
      <c r="E160" s="892">
        <v>306</v>
      </c>
      <c r="F160" s="892">
        <v>585</v>
      </c>
      <c r="G160" s="892">
        <v>474</v>
      </c>
      <c r="H160" s="892">
        <v>612</v>
      </c>
      <c r="I160" s="892">
        <v>509</v>
      </c>
      <c r="J160" s="892">
        <v>995</v>
      </c>
      <c r="K160" s="892">
        <v>929</v>
      </c>
      <c r="L160" s="892">
        <v>819</v>
      </c>
      <c r="M160" s="892">
        <v>410</v>
      </c>
      <c r="N160" s="892">
        <v>277</v>
      </c>
      <c r="O160" s="892">
        <v>384</v>
      </c>
      <c r="P160" s="892">
        <v>264</v>
      </c>
      <c r="Q160" s="834">
        <f>SUM(E160:P160)</f>
        <v>6564</v>
      </c>
    </row>
    <row r="161" spans="2:25" ht="20.100000000000001" customHeight="1" thickBot="1" x14ac:dyDescent="0.75">
      <c r="B161" s="753"/>
      <c r="C161" s="222"/>
      <c r="D161" s="470"/>
      <c r="E161" s="894"/>
      <c r="F161" s="894"/>
      <c r="G161" s="894"/>
      <c r="H161" s="894"/>
      <c r="I161" s="894"/>
      <c r="J161" s="894"/>
      <c r="K161" s="894"/>
      <c r="L161" s="894"/>
      <c r="M161" s="894"/>
      <c r="N161" s="894"/>
      <c r="O161" s="894"/>
      <c r="P161" s="894"/>
      <c r="Q161" s="851"/>
    </row>
    <row r="162" spans="2:25" ht="60" customHeight="1" x14ac:dyDescent="0.7">
      <c r="B162" s="1378" t="s">
        <v>57</v>
      </c>
      <c r="C162" s="875" t="s">
        <v>99</v>
      </c>
      <c r="D162" s="501"/>
      <c r="E162" s="891">
        <v>39</v>
      </c>
      <c r="F162" s="891">
        <v>175</v>
      </c>
      <c r="G162" s="891">
        <v>37</v>
      </c>
      <c r="H162" s="891">
        <v>44</v>
      </c>
      <c r="I162" s="891">
        <v>72</v>
      </c>
      <c r="J162" s="891">
        <v>115</v>
      </c>
      <c r="K162" s="891">
        <v>31</v>
      </c>
      <c r="L162" s="891">
        <v>52</v>
      </c>
      <c r="M162" s="891">
        <v>53</v>
      </c>
      <c r="N162" s="891">
        <v>9</v>
      </c>
      <c r="O162" s="891">
        <v>0</v>
      </c>
      <c r="P162" s="891">
        <v>1</v>
      </c>
      <c r="Q162" s="832">
        <f>SUM(E162:P162)</f>
        <v>628</v>
      </c>
    </row>
    <row r="163" spans="2:25" ht="60" customHeight="1" thickBot="1" x14ac:dyDescent="0.75">
      <c r="B163" s="1379"/>
      <c r="C163" s="876" t="s">
        <v>17</v>
      </c>
      <c r="D163" s="502"/>
      <c r="E163" s="892">
        <v>39</v>
      </c>
      <c r="F163" s="892">
        <v>175</v>
      </c>
      <c r="G163" s="892">
        <v>37</v>
      </c>
      <c r="H163" s="892">
        <v>44</v>
      </c>
      <c r="I163" s="892">
        <v>72</v>
      </c>
      <c r="J163" s="892">
        <v>115</v>
      </c>
      <c r="K163" s="892">
        <v>31</v>
      </c>
      <c r="L163" s="892">
        <v>52</v>
      </c>
      <c r="M163" s="892">
        <v>53</v>
      </c>
      <c r="N163" s="892">
        <v>9</v>
      </c>
      <c r="O163" s="892">
        <v>0</v>
      </c>
      <c r="P163" s="892">
        <v>1</v>
      </c>
      <c r="Q163" s="834">
        <f>SUM(E163:P163)</f>
        <v>628</v>
      </c>
    </row>
    <row r="164" spans="2:25" ht="20.100000000000001" customHeight="1" thickBot="1" x14ac:dyDescent="0.75">
      <c r="B164" s="804"/>
      <c r="C164" s="835"/>
      <c r="D164" s="496"/>
      <c r="E164" s="890"/>
      <c r="F164" s="890"/>
      <c r="G164" s="890"/>
      <c r="H164" s="890"/>
      <c r="I164" s="890"/>
      <c r="J164" s="890"/>
      <c r="K164" s="890"/>
      <c r="L164" s="890"/>
      <c r="M164" s="890"/>
      <c r="N164" s="890"/>
      <c r="O164" s="890"/>
      <c r="P164" s="890"/>
      <c r="Q164" s="836"/>
    </row>
    <row r="165" spans="2:25" ht="60" customHeight="1" x14ac:dyDescent="0.7">
      <c r="B165" s="1382" t="s">
        <v>65</v>
      </c>
      <c r="C165" s="875" t="s">
        <v>99</v>
      </c>
      <c r="D165" s="501"/>
      <c r="E165" s="891">
        <v>244</v>
      </c>
      <c r="F165" s="891">
        <v>752</v>
      </c>
      <c r="G165" s="891">
        <v>1130</v>
      </c>
      <c r="H165" s="891">
        <v>973</v>
      </c>
      <c r="I165" s="891">
        <v>1034</v>
      </c>
      <c r="J165" s="891">
        <v>1115</v>
      </c>
      <c r="K165" s="891">
        <v>990</v>
      </c>
      <c r="L165" s="891">
        <v>760</v>
      </c>
      <c r="M165" s="891">
        <v>692</v>
      </c>
      <c r="N165" s="891">
        <v>244</v>
      </c>
      <c r="O165" s="891">
        <v>637</v>
      </c>
      <c r="P165" s="891">
        <v>570</v>
      </c>
      <c r="Q165" s="832">
        <f>SUM(E165:P165)</f>
        <v>9141</v>
      </c>
    </row>
    <row r="166" spans="2:25" ht="60" customHeight="1" thickBot="1" x14ac:dyDescent="0.75">
      <c r="B166" s="1383"/>
      <c r="C166" s="876" t="s">
        <v>17</v>
      </c>
      <c r="D166" s="502"/>
      <c r="E166" s="892">
        <v>259</v>
      </c>
      <c r="F166" s="892">
        <v>740</v>
      </c>
      <c r="G166" s="892">
        <v>1194</v>
      </c>
      <c r="H166" s="892">
        <v>714</v>
      </c>
      <c r="I166" s="892">
        <v>533</v>
      </c>
      <c r="J166" s="892">
        <v>428</v>
      </c>
      <c r="K166" s="892">
        <v>2003</v>
      </c>
      <c r="L166" s="892">
        <v>1464</v>
      </c>
      <c r="M166" s="892">
        <v>526</v>
      </c>
      <c r="N166" s="892">
        <v>406</v>
      </c>
      <c r="O166" s="892">
        <v>522</v>
      </c>
      <c r="P166" s="892">
        <v>592</v>
      </c>
      <c r="Q166" s="834">
        <f>SUM(E166:P166)</f>
        <v>9381</v>
      </c>
    </row>
    <row r="167" spans="2:25" ht="20.100000000000001" customHeight="1" thickBot="1" x14ac:dyDescent="0.75">
      <c r="B167" s="804"/>
      <c r="C167" s="835"/>
      <c r="D167" s="466"/>
      <c r="E167" s="895"/>
      <c r="F167" s="895"/>
      <c r="G167" s="895"/>
      <c r="H167" s="895"/>
      <c r="I167" s="895"/>
      <c r="J167" s="895"/>
      <c r="K167" s="895"/>
      <c r="L167" s="895"/>
      <c r="M167" s="895"/>
      <c r="N167" s="895"/>
      <c r="O167" s="895"/>
      <c r="P167" s="895"/>
      <c r="Q167" s="877"/>
    </row>
    <row r="168" spans="2:25" ht="60" customHeight="1" x14ac:dyDescent="0.7">
      <c r="B168" s="1378" t="s">
        <v>190</v>
      </c>
      <c r="C168" s="875" t="s">
        <v>99</v>
      </c>
      <c r="D168" s="501"/>
      <c r="E168" s="891">
        <v>1339</v>
      </c>
      <c r="F168" s="891">
        <v>2160</v>
      </c>
      <c r="G168" s="891">
        <v>1501</v>
      </c>
      <c r="H168" s="891">
        <v>1098</v>
      </c>
      <c r="I168" s="891">
        <v>1101</v>
      </c>
      <c r="J168" s="891">
        <v>1300</v>
      </c>
      <c r="K168" s="891">
        <v>700</v>
      </c>
      <c r="L168" s="891">
        <v>500</v>
      </c>
      <c r="M168" s="891">
        <v>900</v>
      </c>
      <c r="N168" s="891">
        <v>825</v>
      </c>
      <c r="O168" s="891">
        <v>1575</v>
      </c>
      <c r="P168" s="891">
        <v>1200</v>
      </c>
      <c r="Q168" s="832">
        <f>SUM(E168:P168)</f>
        <v>14199</v>
      </c>
    </row>
    <row r="169" spans="2:25" ht="60" customHeight="1" thickBot="1" x14ac:dyDescent="0.75">
      <c r="B169" s="1379"/>
      <c r="C169" s="876" t="s">
        <v>17</v>
      </c>
      <c r="D169" s="502"/>
      <c r="E169" s="892">
        <v>1261</v>
      </c>
      <c r="F169" s="892">
        <v>1242</v>
      </c>
      <c r="G169" s="892">
        <v>1223</v>
      </c>
      <c r="H169" s="892">
        <v>1130</v>
      </c>
      <c r="I169" s="892">
        <v>940</v>
      </c>
      <c r="J169" s="892">
        <v>1027</v>
      </c>
      <c r="K169" s="892">
        <v>754</v>
      </c>
      <c r="L169" s="892">
        <v>1046</v>
      </c>
      <c r="M169" s="892">
        <v>1697</v>
      </c>
      <c r="N169" s="892">
        <v>841</v>
      </c>
      <c r="O169" s="892">
        <v>1114</v>
      </c>
      <c r="P169" s="892">
        <v>942</v>
      </c>
      <c r="Q169" s="834">
        <f>SUM(E169:P169)</f>
        <v>13217</v>
      </c>
    </row>
    <row r="170" spans="2:25" ht="20.100000000000001" customHeight="1" thickBot="1" x14ac:dyDescent="0.75">
      <c r="B170" s="804"/>
      <c r="C170" s="835"/>
      <c r="D170" s="383"/>
      <c r="E170" s="890"/>
      <c r="F170" s="890"/>
      <c r="G170" s="890"/>
      <c r="H170" s="890"/>
      <c r="I170" s="890"/>
      <c r="J170" s="890"/>
      <c r="K170" s="890"/>
      <c r="L170" s="890"/>
      <c r="M170" s="890"/>
      <c r="N170" s="890"/>
      <c r="O170" s="890"/>
      <c r="P170" s="890"/>
      <c r="Q170" s="836"/>
    </row>
    <row r="171" spans="2:25" ht="60" customHeight="1" x14ac:dyDescent="0.7">
      <c r="B171" s="1380" t="s">
        <v>191</v>
      </c>
      <c r="C171" s="875" t="s">
        <v>99</v>
      </c>
      <c r="D171" s="501"/>
      <c r="E171" s="891">
        <v>2932</v>
      </c>
      <c r="F171" s="891">
        <v>3173</v>
      </c>
      <c r="G171" s="891">
        <v>3168</v>
      </c>
      <c r="H171" s="891">
        <v>2921</v>
      </c>
      <c r="I171" s="891">
        <v>2346</v>
      </c>
      <c r="J171" s="891">
        <v>2796</v>
      </c>
      <c r="K171" s="891">
        <v>2370</v>
      </c>
      <c r="L171" s="891">
        <v>2403</v>
      </c>
      <c r="M171" s="891">
        <v>1533</v>
      </c>
      <c r="N171" s="891">
        <v>1052</v>
      </c>
      <c r="O171" s="891">
        <v>1908</v>
      </c>
      <c r="P171" s="891">
        <v>1088</v>
      </c>
      <c r="Q171" s="832">
        <f>SUM(E171:P171)</f>
        <v>27690</v>
      </c>
      <c r="Y171" s="807"/>
    </row>
    <row r="172" spans="2:25" ht="60" customHeight="1" thickBot="1" x14ac:dyDescent="0.75">
      <c r="B172" s="1381"/>
      <c r="C172" s="876" t="s">
        <v>17</v>
      </c>
      <c r="D172" s="502"/>
      <c r="E172" s="892">
        <v>2932</v>
      </c>
      <c r="F172" s="892">
        <v>3173</v>
      </c>
      <c r="G172" s="892">
        <v>3168</v>
      </c>
      <c r="H172" s="892">
        <v>2921</v>
      </c>
      <c r="I172" s="892">
        <v>2346</v>
      </c>
      <c r="J172" s="892">
        <v>2796</v>
      </c>
      <c r="K172" s="892">
        <v>2370</v>
      </c>
      <c r="L172" s="892">
        <v>2403</v>
      </c>
      <c r="M172" s="892">
        <v>1533</v>
      </c>
      <c r="N172" s="892">
        <v>1052</v>
      </c>
      <c r="O172" s="892">
        <v>1908</v>
      </c>
      <c r="P172" s="892">
        <v>1088</v>
      </c>
      <c r="Q172" s="834">
        <f>SUM(E172:P172)</f>
        <v>27690</v>
      </c>
      <c r="W172" s="807"/>
    </row>
    <row r="173" spans="2:25" ht="20.100000000000001" customHeight="1" thickBot="1" x14ac:dyDescent="0.75">
      <c r="B173" s="804"/>
      <c r="C173" s="835"/>
      <c r="D173" s="383"/>
      <c r="E173" s="890"/>
      <c r="F173" s="890"/>
      <c r="G173" s="890"/>
      <c r="H173" s="890"/>
      <c r="I173" s="890"/>
      <c r="J173" s="890"/>
      <c r="K173" s="890"/>
      <c r="L173" s="890"/>
      <c r="M173" s="890"/>
      <c r="N173" s="890"/>
      <c r="O173" s="890"/>
      <c r="P173" s="890"/>
      <c r="Q173" s="836"/>
    </row>
    <row r="174" spans="2:25" ht="60" customHeight="1" x14ac:dyDescent="0.7">
      <c r="B174" s="1380" t="s">
        <v>192</v>
      </c>
      <c r="C174" s="875" t="s">
        <v>99</v>
      </c>
      <c r="D174" s="501"/>
      <c r="E174" s="891">
        <v>258</v>
      </c>
      <c r="F174" s="891">
        <v>202</v>
      </c>
      <c r="G174" s="891">
        <v>176</v>
      </c>
      <c r="H174" s="891">
        <v>147</v>
      </c>
      <c r="I174" s="891">
        <v>177</v>
      </c>
      <c r="J174" s="891">
        <v>148</v>
      </c>
      <c r="K174" s="891">
        <v>158</v>
      </c>
      <c r="L174" s="891">
        <v>60</v>
      </c>
      <c r="M174" s="891">
        <v>111</v>
      </c>
      <c r="N174" s="891">
        <v>66</v>
      </c>
      <c r="O174" s="891">
        <v>108</v>
      </c>
      <c r="P174" s="891">
        <v>66</v>
      </c>
      <c r="Q174" s="832">
        <f>SUM(E174:P174)</f>
        <v>1677</v>
      </c>
    </row>
    <row r="175" spans="2:25" ht="60" customHeight="1" thickBot="1" x14ac:dyDescent="0.75">
      <c r="B175" s="1381"/>
      <c r="C175" s="876" t="s">
        <v>17</v>
      </c>
      <c r="D175" s="502"/>
      <c r="E175" s="892">
        <v>258</v>
      </c>
      <c r="F175" s="892">
        <v>202</v>
      </c>
      <c r="G175" s="892">
        <v>176</v>
      </c>
      <c r="H175" s="892">
        <v>147</v>
      </c>
      <c r="I175" s="892">
        <v>177</v>
      </c>
      <c r="J175" s="892">
        <v>148</v>
      </c>
      <c r="K175" s="892">
        <v>158</v>
      </c>
      <c r="L175" s="892">
        <v>60</v>
      </c>
      <c r="M175" s="892">
        <v>111</v>
      </c>
      <c r="N175" s="892">
        <v>66</v>
      </c>
      <c r="O175" s="892">
        <v>108</v>
      </c>
      <c r="P175" s="892">
        <v>66</v>
      </c>
      <c r="Q175" s="834">
        <f>SUM(E175:P175)</f>
        <v>1677</v>
      </c>
      <c r="W175" s="808"/>
      <c r="X175" s="808"/>
    </row>
    <row r="176" spans="2:25" ht="20.100000000000001" customHeight="1" thickBot="1" x14ac:dyDescent="0.75">
      <c r="B176" s="804"/>
      <c r="C176" s="835"/>
      <c r="D176" s="383"/>
      <c r="E176" s="890"/>
      <c r="F176" s="890"/>
      <c r="G176" s="890"/>
      <c r="H176" s="890"/>
      <c r="I176" s="890"/>
      <c r="J176" s="890"/>
      <c r="K176" s="890"/>
      <c r="L176" s="890"/>
      <c r="M176" s="890"/>
      <c r="N176" s="890"/>
      <c r="O176" s="890"/>
      <c r="P176" s="890"/>
      <c r="Q176" s="836"/>
    </row>
    <row r="177" spans="2:24" ht="60" customHeight="1" x14ac:dyDescent="0.7">
      <c r="B177" s="1380" t="s">
        <v>193</v>
      </c>
      <c r="C177" s="875" t="s">
        <v>99</v>
      </c>
      <c r="D177" s="501"/>
      <c r="E177" s="891">
        <v>7072</v>
      </c>
      <c r="F177" s="891">
        <v>7378</v>
      </c>
      <c r="G177" s="891">
        <v>4030</v>
      </c>
      <c r="H177" s="891">
        <v>10479</v>
      </c>
      <c r="I177" s="891">
        <v>9998</v>
      </c>
      <c r="J177" s="891">
        <v>10590</v>
      </c>
      <c r="K177" s="891">
        <v>10236</v>
      </c>
      <c r="L177" s="891">
        <v>10454</v>
      </c>
      <c r="M177" s="891">
        <v>6226</v>
      </c>
      <c r="N177" s="891">
        <v>4645</v>
      </c>
      <c r="O177" s="891">
        <v>5007</v>
      </c>
      <c r="P177" s="891">
        <v>4046</v>
      </c>
      <c r="Q177" s="832">
        <f>SUM(E177:P177)</f>
        <v>90161</v>
      </c>
      <c r="W177" s="638"/>
      <c r="X177" s="638"/>
    </row>
    <row r="178" spans="2:24" ht="60" customHeight="1" thickBot="1" x14ac:dyDescent="0.75">
      <c r="B178" s="1381"/>
      <c r="C178" s="876" t="s">
        <v>17</v>
      </c>
      <c r="D178" s="502"/>
      <c r="E178" s="892">
        <v>7666</v>
      </c>
      <c r="F178" s="892">
        <v>7598</v>
      </c>
      <c r="G178" s="892">
        <v>5105</v>
      </c>
      <c r="H178" s="892">
        <v>9968</v>
      </c>
      <c r="I178" s="892">
        <v>10167</v>
      </c>
      <c r="J178" s="892">
        <v>9880</v>
      </c>
      <c r="K178" s="892">
        <v>10876</v>
      </c>
      <c r="L178" s="892">
        <v>9953</v>
      </c>
      <c r="M178" s="892">
        <v>6084</v>
      </c>
      <c r="N178" s="892">
        <v>4772</v>
      </c>
      <c r="O178" s="892">
        <v>5036</v>
      </c>
      <c r="P178" s="892">
        <v>4242</v>
      </c>
      <c r="Q178" s="834">
        <f>SUM(E178:P178)</f>
        <v>91347</v>
      </c>
      <c r="W178" s="638"/>
      <c r="X178" s="638"/>
    </row>
    <row r="179" spans="2:24" ht="20.100000000000001" customHeight="1" thickBot="1" x14ac:dyDescent="0.75">
      <c r="B179" s="804"/>
      <c r="C179" s="835"/>
      <c r="D179" s="383"/>
      <c r="E179" s="890"/>
      <c r="F179" s="890"/>
      <c r="G179" s="890"/>
      <c r="H179" s="890"/>
      <c r="I179" s="890"/>
      <c r="J179" s="890"/>
      <c r="K179" s="890"/>
      <c r="L179" s="890"/>
      <c r="M179" s="890"/>
      <c r="N179" s="890"/>
      <c r="O179" s="890"/>
      <c r="P179" s="890"/>
      <c r="Q179" s="836"/>
      <c r="W179" s="807"/>
      <c r="X179" s="807"/>
    </row>
    <row r="180" spans="2:24" ht="60" customHeight="1" x14ac:dyDescent="0.7">
      <c r="B180" s="1380" t="s">
        <v>194</v>
      </c>
      <c r="C180" s="875" t="s">
        <v>99</v>
      </c>
      <c r="D180" s="501"/>
      <c r="E180" s="891">
        <v>93</v>
      </c>
      <c r="F180" s="891">
        <v>179</v>
      </c>
      <c r="G180" s="891">
        <v>123</v>
      </c>
      <c r="H180" s="891">
        <v>112</v>
      </c>
      <c r="I180" s="891">
        <v>81</v>
      </c>
      <c r="J180" s="891">
        <v>121</v>
      </c>
      <c r="K180" s="891">
        <v>161</v>
      </c>
      <c r="L180" s="891">
        <v>151</v>
      </c>
      <c r="M180" s="891">
        <v>120</v>
      </c>
      <c r="N180" s="891">
        <v>17</v>
      </c>
      <c r="O180" s="891">
        <v>261</v>
      </c>
      <c r="P180" s="891">
        <v>270</v>
      </c>
      <c r="Q180" s="832">
        <f>SUM(E180:P180)</f>
        <v>1689</v>
      </c>
      <c r="W180" s="638"/>
      <c r="X180" s="638"/>
    </row>
    <row r="181" spans="2:24" ht="60" customHeight="1" thickBot="1" x14ac:dyDescent="0.75">
      <c r="B181" s="1381"/>
      <c r="C181" s="876" t="s">
        <v>17</v>
      </c>
      <c r="D181" s="502"/>
      <c r="E181" s="892">
        <v>103</v>
      </c>
      <c r="F181" s="892">
        <v>188</v>
      </c>
      <c r="G181" s="892">
        <v>121</v>
      </c>
      <c r="H181" s="892">
        <v>109</v>
      </c>
      <c r="I181" s="892">
        <v>121</v>
      </c>
      <c r="J181" s="892">
        <v>128</v>
      </c>
      <c r="K181" s="892">
        <v>167</v>
      </c>
      <c r="L181" s="892">
        <v>163</v>
      </c>
      <c r="M181" s="892">
        <v>111</v>
      </c>
      <c r="N181" s="892">
        <v>29</v>
      </c>
      <c r="O181" s="892">
        <v>158</v>
      </c>
      <c r="P181" s="892">
        <v>310</v>
      </c>
      <c r="Q181" s="834">
        <f>SUM(E181:P181)</f>
        <v>1708</v>
      </c>
    </row>
    <row r="182" spans="2:24" ht="20.100000000000001" customHeight="1" thickBot="1" x14ac:dyDescent="0.75">
      <c r="B182" s="347"/>
      <c r="C182" s="835"/>
      <c r="D182" s="466"/>
      <c r="E182" s="877"/>
      <c r="F182" s="877"/>
      <c r="G182" s="877"/>
      <c r="H182" s="877"/>
      <c r="I182" s="877"/>
      <c r="J182" s="877"/>
      <c r="K182" s="877"/>
      <c r="L182" s="877"/>
      <c r="M182" s="877"/>
      <c r="N182" s="877"/>
      <c r="O182" s="877"/>
      <c r="P182" s="877"/>
      <c r="Q182" s="877"/>
    </row>
    <row r="183" spans="2:24" ht="60" customHeight="1" x14ac:dyDescent="0.6">
      <c r="B183" s="1374" t="s">
        <v>329</v>
      </c>
      <c r="C183" s="878" t="s">
        <v>99</v>
      </c>
      <c r="D183" s="498"/>
      <c r="E183" s="884">
        <f t="shared" ref="E183:Q184" si="10">E150+E153+E156+E159+E162+E165+E168+E171+E174+E177+E180</f>
        <v>93199</v>
      </c>
      <c r="F183" s="884">
        <f t="shared" si="10"/>
        <v>103345</v>
      </c>
      <c r="G183" s="884">
        <f t="shared" si="10"/>
        <v>100231</v>
      </c>
      <c r="H183" s="884">
        <f t="shared" si="10"/>
        <v>116376</v>
      </c>
      <c r="I183" s="884">
        <f t="shared" si="10"/>
        <v>109121</v>
      </c>
      <c r="J183" s="884">
        <f t="shared" si="10"/>
        <v>107238</v>
      </c>
      <c r="K183" s="884">
        <f t="shared" si="10"/>
        <v>108505</v>
      </c>
      <c r="L183" s="884">
        <f t="shared" si="10"/>
        <v>102499</v>
      </c>
      <c r="M183" s="884">
        <f t="shared" si="10"/>
        <v>85429</v>
      </c>
      <c r="N183" s="884">
        <f t="shared" si="10"/>
        <v>77457</v>
      </c>
      <c r="O183" s="884">
        <f t="shared" si="10"/>
        <v>102229</v>
      </c>
      <c r="P183" s="884">
        <f t="shared" si="10"/>
        <v>79903</v>
      </c>
      <c r="Q183" s="886">
        <f t="shared" si="10"/>
        <v>1185532</v>
      </c>
    </row>
    <row r="184" spans="2:24" ht="60" customHeight="1" thickBot="1" x14ac:dyDescent="0.65">
      <c r="B184" s="1375"/>
      <c r="C184" s="880" t="s">
        <v>17</v>
      </c>
      <c r="D184" s="499"/>
      <c r="E184" s="885">
        <f t="shared" si="10"/>
        <v>96421</v>
      </c>
      <c r="F184" s="885">
        <f t="shared" si="10"/>
        <v>102403</v>
      </c>
      <c r="G184" s="885">
        <f t="shared" si="10"/>
        <v>99581</v>
      </c>
      <c r="H184" s="885">
        <f t="shared" si="10"/>
        <v>114420</v>
      </c>
      <c r="I184" s="885">
        <f t="shared" si="10"/>
        <v>111111</v>
      </c>
      <c r="J184" s="885">
        <f t="shared" si="10"/>
        <v>103899</v>
      </c>
      <c r="K184" s="885">
        <f t="shared" si="10"/>
        <v>109558</v>
      </c>
      <c r="L184" s="885">
        <f t="shared" si="10"/>
        <v>103003</v>
      </c>
      <c r="M184" s="885">
        <f t="shared" si="10"/>
        <v>84307</v>
      </c>
      <c r="N184" s="885">
        <f t="shared" si="10"/>
        <v>82136</v>
      </c>
      <c r="O184" s="885">
        <f t="shared" si="10"/>
        <v>97189</v>
      </c>
      <c r="P184" s="885">
        <f t="shared" si="10"/>
        <v>82941</v>
      </c>
      <c r="Q184" s="887">
        <f t="shared" si="10"/>
        <v>1186969</v>
      </c>
    </row>
    <row r="186" spans="2:24" ht="27" customHeight="1" x14ac:dyDescent="0.7">
      <c r="E186" s="814"/>
      <c r="F186" s="814"/>
      <c r="G186" s="814"/>
      <c r="H186" s="814"/>
      <c r="I186" s="814"/>
      <c r="J186" s="814"/>
      <c r="K186" s="814"/>
      <c r="L186" s="814"/>
      <c r="M186" s="814"/>
      <c r="N186" s="814"/>
      <c r="O186" s="814"/>
      <c r="P186" s="814"/>
      <c r="Q186" s="882"/>
    </row>
    <row r="188" spans="2:24" ht="50.25" x14ac:dyDescent="0.7">
      <c r="D188" s="460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851"/>
    </row>
    <row r="189" spans="2:24" ht="50.25" x14ac:dyDescent="0.7">
      <c r="D189" s="521"/>
      <c r="E189" s="433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836"/>
    </row>
    <row r="190" spans="2:24" ht="50.25" x14ac:dyDescent="0.7">
      <c r="D190" s="521"/>
      <c r="E190" s="433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836"/>
    </row>
    <row r="191" spans="2:24" ht="50.25" x14ac:dyDescent="0.7">
      <c r="D191" s="460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851"/>
    </row>
    <row r="192" spans="2:24" ht="50.25" x14ac:dyDescent="0.7">
      <c r="D192" s="521"/>
      <c r="E192" s="433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836"/>
    </row>
    <row r="193" spans="4:17" ht="50.25" x14ac:dyDescent="0.7">
      <c r="D193" s="521"/>
      <c r="E193" s="433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836"/>
    </row>
    <row r="194" spans="4:17" ht="50.25" x14ac:dyDescent="0.7">
      <c r="D194" s="460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851"/>
    </row>
    <row r="195" spans="4:17" ht="50.25" x14ac:dyDescent="0.7">
      <c r="D195" s="521"/>
      <c r="E195" s="433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836"/>
    </row>
    <row r="196" spans="4:17" ht="50.25" x14ac:dyDescent="0.7">
      <c r="D196" s="521"/>
      <c r="E196" s="433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836"/>
    </row>
    <row r="197" spans="4:17" ht="50.25" x14ac:dyDescent="0.7">
      <c r="D197" s="460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851"/>
    </row>
    <row r="198" spans="4:17" ht="50.25" x14ac:dyDescent="0.7">
      <c r="D198" s="521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836"/>
    </row>
    <row r="199" spans="4:17" ht="50.25" x14ac:dyDescent="0.7">
      <c r="D199" s="521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836"/>
    </row>
    <row r="200" spans="4:17" ht="50.25" x14ac:dyDescent="0.7">
      <c r="D200" s="460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851"/>
    </row>
    <row r="201" spans="4:17" ht="50.25" x14ac:dyDescent="0.7">
      <c r="D201" s="521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836"/>
    </row>
    <row r="202" spans="4:17" ht="50.25" x14ac:dyDescent="0.7">
      <c r="D202" s="521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836"/>
    </row>
    <row r="203" spans="4:17" ht="50.25" x14ac:dyDescent="0.7">
      <c r="D203" s="460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851"/>
    </row>
    <row r="204" spans="4:17" ht="50.25" x14ac:dyDescent="0.7">
      <c r="D204" s="521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836"/>
    </row>
    <row r="205" spans="4:17" ht="50.25" x14ac:dyDescent="0.7">
      <c r="D205" s="521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836"/>
    </row>
    <row r="206" spans="4:17" ht="50.25" x14ac:dyDescent="0.7">
      <c r="D206" s="521"/>
      <c r="E206" s="433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836"/>
    </row>
    <row r="207" spans="4:17" ht="50.25" x14ac:dyDescent="0.7">
      <c r="D207" s="521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836"/>
    </row>
    <row r="208" spans="4:17" ht="50.25" x14ac:dyDescent="0.7">
      <c r="D208" s="521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836"/>
    </row>
    <row r="213" spans="4:17" x14ac:dyDescent="0.65">
      <c r="D213" s="45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883"/>
    </row>
    <row r="214" spans="4:17" x14ac:dyDescent="0.65">
      <c r="D214" s="45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883"/>
    </row>
    <row r="215" spans="4:17" x14ac:dyDescent="0.65">
      <c r="D215" s="45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883"/>
    </row>
    <row r="216" spans="4:17" x14ac:dyDescent="0.65">
      <c r="D216" s="45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883"/>
    </row>
    <row r="217" spans="4:17" x14ac:dyDescent="0.65">
      <c r="D217" s="45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883"/>
    </row>
    <row r="218" spans="4:17" x14ac:dyDescent="0.65">
      <c r="D218" s="45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883"/>
    </row>
    <row r="219" spans="4:17" x14ac:dyDescent="0.65">
      <c r="D219" s="45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883"/>
    </row>
  </sheetData>
  <mergeCells count="60">
    <mergeCell ref="B36:B37"/>
    <mergeCell ref="B2:Q2"/>
    <mergeCell ref="B3:Q3"/>
    <mergeCell ref="B7:B8"/>
    <mergeCell ref="B10:B11"/>
    <mergeCell ref="B13:B14"/>
    <mergeCell ref="B16:B17"/>
    <mergeCell ref="B19:B20"/>
    <mergeCell ref="B22:B23"/>
    <mergeCell ref="B25:B26"/>
    <mergeCell ref="B30:B31"/>
    <mergeCell ref="B33:B34"/>
    <mergeCell ref="B74:B75"/>
    <mergeCell ref="B41:B42"/>
    <mergeCell ref="B44:B45"/>
    <mergeCell ref="B47:B48"/>
    <mergeCell ref="B50:B51"/>
    <mergeCell ref="B53:Q53"/>
    <mergeCell ref="B57:B58"/>
    <mergeCell ref="B60:B61"/>
    <mergeCell ref="B63:B64"/>
    <mergeCell ref="B66:B67"/>
    <mergeCell ref="B69:B70"/>
    <mergeCell ref="B72:Q72"/>
    <mergeCell ref="B111:B112"/>
    <mergeCell ref="B77:B78"/>
    <mergeCell ref="B80:B81"/>
    <mergeCell ref="B83:B84"/>
    <mergeCell ref="B86:B87"/>
    <mergeCell ref="B89:Q89"/>
    <mergeCell ref="B93:B94"/>
    <mergeCell ref="B96:B97"/>
    <mergeCell ref="B99:B100"/>
    <mergeCell ref="B102:B103"/>
    <mergeCell ref="B105:B106"/>
    <mergeCell ref="B108:B109"/>
    <mergeCell ref="B146:Q146"/>
    <mergeCell ref="B114:B115"/>
    <mergeCell ref="B117:B118"/>
    <mergeCell ref="B120:B121"/>
    <mergeCell ref="B123:B124"/>
    <mergeCell ref="B126:B127"/>
    <mergeCell ref="B129:B130"/>
    <mergeCell ref="B132:Q132"/>
    <mergeCell ref="B134:B135"/>
    <mergeCell ref="B137:B138"/>
    <mergeCell ref="B140:B141"/>
    <mergeCell ref="B143:B144"/>
    <mergeCell ref="B183:B184"/>
    <mergeCell ref="B150:B151"/>
    <mergeCell ref="B153:B154"/>
    <mergeCell ref="B156:B157"/>
    <mergeCell ref="B159:B160"/>
    <mergeCell ref="B162:B163"/>
    <mergeCell ref="B165:B166"/>
    <mergeCell ref="B168:B169"/>
    <mergeCell ref="B171:B172"/>
    <mergeCell ref="B174:B175"/>
    <mergeCell ref="B177:B178"/>
    <mergeCell ref="B180:B181"/>
  </mergeCells>
  <pageMargins left="0.21" right="0.2" top="0.52" bottom="0.21" header="0.3" footer="0.21"/>
  <pageSetup scale="13" fitToHeight="0" orientation="landscape" r:id="rId1"/>
  <headerFooter alignWithMargins="0">
    <oddFooter>&amp;RPage &amp;P of &amp;N&amp;LPakistan Automotive Manufacturers Association</oddFooter>
  </headerFooter>
  <rowBreaks count="3" manualBreakCount="3">
    <brk id="51" max="28" man="1"/>
    <brk id="87" max="16383" man="1"/>
    <brk id="144" max="28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B1:AJ220"/>
  <sheetViews>
    <sheetView zoomScale="30" zoomScaleNormal="30" zoomScaleSheetLayoutView="3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19" sqref="W19"/>
    </sheetView>
  </sheetViews>
  <sheetFormatPr defaultRowHeight="56.25" x14ac:dyDescent="0.7"/>
  <cols>
    <col min="1" max="1" width="5.5703125" style="923" customWidth="1"/>
    <col min="2" max="2" width="53.140625" style="923" customWidth="1"/>
    <col min="3" max="3" width="11.85546875" style="928" customWidth="1"/>
    <col min="4" max="4" width="6.140625" style="926" customWidth="1"/>
    <col min="5" max="16" width="40.7109375" style="923" customWidth="1"/>
    <col min="17" max="17" width="50.140625" style="929" bestFit="1" customWidth="1"/>
    <col min="18" max="18" width="9.140625" style="923"/>
    <col min="19" max="19" width="20.5703125" style="923" customWidth="1"/>
    <col min="20" max="22" width="9.140625" style="923"/>
    <col min="23" max="23" width="39.28515625" style="923" customWidth="1"/>
    <col min="24" max="24" width="23.7109375" style="923" customWidth="1"/>
    <col min="25" max="25" width="19.5703125" style="923" customWidth="1"/>
    <col min="26" max="16384" width="9.140625" style="923"/>
  </cols>
  <sheetData>
    <row r="1" spans="2:18" x14ac:dyDescent="0.75">
      <c r="B1" s="924"/>
      <c r="C1" s="925"/>
      <c r="E1" s="1074" t="s">
        <v>347</v>
      </c>
      <c r="Q1" s="1055" t="s">
        <v>347</v>
      </c>
      <c r="R1" s="923" t="s">
        <v>70</v>
      </c>
    </row>
    <row r="2" spans="2:18" ht="42.75" customHeight="1" thickBot="1" x14ac:dyDescent="0.25">
      <c r="B2" s="1386" t="s">
        <v>161</v>
      </c>
      <c r="C2" s="1387"/>
      <c r="D2" s="1387"/>
      <c r="E2" s="1387"/>
      <c r="F2" s="1387"/>
      <c r="G2" s="1387"/>
      <c r="H2" s="1387"/>
      <c r="I2" s="1387"/>
      <c r="J2" s="1387"/>
      <c r="K2" s="1387"/>
      <c r="L2" s="1387"/>
      <c r="M2" s="1387"/>
      <c r="N2" s="1387"/>
      <c r="O2" s="1387"/>
      <c r="P2" s="1387"/>
      <c r="Q2" s="1387"/>
    </row>
    <row r="3" spans="2:18" ht="96" customHeight="1" thickBot="1" x14ac:dyDescent="0.85">
      <c r="B3" s="1388" t="s">
        <v>46</v>
      </c>
      <c r="C3" s="1389"/>
      <c r="D3" s="1389"/>
      <c r="E3" s="1389"/>
      <c r="F3" s="1389"/>
      <c r="G3" s="1389"/>
      <c r="H3" s="1389"/>
      <c r="I3" s="1389"/>
      <c r="J3" s="1389"/>
      <c r="K3" s="1389"/>
      <c r="L3" s="1389"/>
      <c r="M3" s="1389"/>
      <c r="N3" s="1389"/>
      <c r="O3" s="1389"/>
      <c r="P3" s="1389"/>
      <c r="Q3" s="1390"/>
    </row>
    <row r="4" spans="2:18" ht="12.75" hidden="1" customHeight="1" thickBot="1" x14ac:dyDescent="0.75">
      <c r="B4" s="927"/>
    </row>
    <row r="5" spans="2:18" ht="75.75" customHeight="1" thickBot="1" x14ac:dyDescent="0.4">
      <c r="B5" s="930" t="s">
        <v>230</v>
      </c>
      <c r="C5" s="931"/>
      <c r="D5" s="932"/>
      <c r="E5" s="933" t="s">
        <v>333</v>
      </c>
      <c r="F5" s="933" t="s">
        <v>334</v>
      </c>
      <c r="G5" s="933" t="s">
        <v>335</v>
      </c>
      <c r="H5" s="933" t="s">
        <v>336</v>
      </c>
      <c r="I5" s="933" t="s">
        <v>337</v>
      </c>
      <c r="J5" s="933" t="s">
        <v>338</v>
      </c>
      <c r="K5" s="933" t="s">
        <v>339</v>
      </c>
      <c r="L5" s="933" t="s">
        <v>340</v>
      </c>
      <c r="M5" s="933" t="s">
        <v>341</v>
      </c>
      <c r="N5" s="933" t="s">
        <v>342</v>
      </c>
      <c r="O5" s="933" t="s">
        <v>343</v>
      </c>
      <c r="P5" s="933" t="s">
        <v>344</v>
      </c>
      <c r="Q5" s="934" t="s">
        <v>54</v>
      </c>
    </row>
    <row r="6" spans="2:18" ht="27" customHeight="1" thickBot="1" x14ac:dyDescent="0.75">
      <c r="B6" s="935"/>
      <c r="D6" s="936"/>
      <c r="E6" s="937"/>
      <c r="F6" s="937"/>
      <c r="G6" s="937"/>
      <c r="H6" s="937"/>
      <c r="I6" s="937"/>
      <c r="J6" s="937"/>
      <c r="K6" s="937"/>
      <c r="L6" s="937"/>
      <c r="M6" s="937"/>
      <c r="N6" s="937"/>
      <c r="O6" s="937"/>
      <c r="P6" s="937"/>
    </row>
    <row r="7" spans="2:18" ht="80.099999999999994" customHeight="1" x14ac:dyDescent="0.75">
      <c r="B7" s="1391" t="s">
        <v>243</v>
      </c>
      <c r="C7" s="938" t="s">
        <v>99</v>
      </c>
      <c r="D7" s="939"/>
      <c r="E7" s="940">
        <v>179</v>
      </c>
      <c r="F7" s="940">
        <v>540</v>
      </c>
      <c r="G7" s="940">
        <v>1143</v>
      </c>
      <c r="H7" s="940">
        <v>897</v>
      </c>
      <c r="I7" s="940">
        <v>821</v>
      </c>
      <c r="J7" s="940">
        <v>1100</v>
      </c>
      <c r="K7" s="940">
        <v>1437</v>
      </c>
      <c r="L7" s="940">
        <v>1498</v>
      </c>
      <c r="M7" s="940">
        <v>1444</v>
      </c>
      <c r="N7" s="940">
        <v>1165</v>
      </c>
      <c r="O7" s="940">
        <v>1020</v>
      </c>
      <c r="P7" s="940">
        <v>915</v>
      </c>
      <c r="Q7" s="941">
        <f>SUM(E7:P7)</f>
        <v>12159</v>
      </c>
    </row>
    <row r="8" spans="2:18" ht="80.099999999999994" customHeight="1" thickBot="1" x14ac:dyDescent="0.8">
      <c r="B8" s="1392"/>
      <c r="C8" s="942" t="s">
        <v>17</v>
      </c>
      <c r="D8" s="943"/>
      <c r="E8" s="944">
        <v>208</v>
      </c>
      <c r="F8" s="944">
        <v>492</v>
      </c>
      <c r="G8" s="944">
        <v>1160</v>
      </c>
      <c r="H8" s="944">
        <v>379</v>
      </c>
      <c r="I8" s="944">
        <v>912</v>
      </c>
      <c r="J8" s="944">
        <v>787</v>
      </c>
      <c r="K8" s="944">
        <v>1207</v>
      </c>
      <c r="L8" s="944">
        <v>1375</v>
      </c>
      <c r="M8" s="944">
        <v>1994</v>
      </c>
      <c r="N8" s="944">
        <v>956</v>
      </c>
      <c r="O8" s="944">
        <v>1049</v>
      </c>
      <c r="P8" s="944">
        <v>982</v>
      </c>
      <c r="Q8" s="945">
        <f>SUM(E8:P8)</f>
        <v>11501</v>
      </c>
    </row>
    <row r="9" spans="2:18" ht="35.1" customHeight="1" thickBot="1" x14ac:dyDescent="0.8">
      <c r="B9" s="946"/>
      <c r="C9" s="947"/>
      <c r="D9" s="948"/>
      <c r="E9" s="949"/>
      <c r="F9" s="949"/>
      <c r="G9" s="949"/>
      <c r="H9" s="949"/>
      <c r="I9" s="949"/>
      <c r="J9" s="949"/>
      <c r="K9" s="949"/>
      <c r="L9" s="949"/>
      <c r="M9" s="949"/>
      <c r="N9" s="949"/>
      <c r="O9" s="949"/>
      <c r="P9" s="949"/>
      <c r="Q9" s="950"/>
    </row>
    <row r="10" spans="2:18" ht="80.099999999999994" customHeight="1" x14ac:dyDescent="0.75">
      <c r="B10" s="1393" t="s">
        <v>98</v>
      </c>
      <c r="C10" s="938" t="s">
        <v>99</v>
      </c>
      <c r="D10" s="939"/>
      <c r="E10" s="940">
        <v>386</v>
      </c>
      <c r="F10" s="940">
        <v>670</v>
      </c>
      <c r="G10" s="940">
        <v>404</v>
      </c>
      <c r="H10" s="940">
        <v>243</v>
      </c>
      <c r="I10" s="940">
        <v>411</v>
      </c>
      <c r="J10" s="940">
        <v>460</v>
      </c>
      <c r="K10" s="940">
        <v>567</v>
      </c>
      <c r="L10" s="940">
        <v>585</v>
      </c>
      <c r="M10" s="940">
        <v>326</v>
      </c>
      <c r="N10" s="940">
        <v>295</v>
      </c>
      <c r="O10" s="940">
        <v>217</v>
      </c>
      <c r="P10" s="940">
        <v>644</v>
      </c>
      <c r="Q10" s="941">
        <f>SUM(E10:P10)</f>
        <v>5208</v>
      </c>
    </row>
    <row r="11" spans="2:18" ht="80.099999999999994" customHeight="1" thickBot="1" x14ac:dyDescent="0.8">
      <c r="B11" s="1394"/>
      <c r="C11" s="942" t="s">
        <v>17</v>
      </c>
      <c r="D11" s="943"/>
      <c r="E11" s="944">
        <v>249</v>
      </c>
      <c r="F11" s="944">
        <v>506</v>
      </c>
      <c r="G11" s="944">
        <v>506</v>
      </c>
      <c r="H11" s="944">
        <v>315</v>
      </c>
      <c r="I11" s="944">
        <v>276</v>
      </c>
      <c r="J11" s="944">
        <v>378</v>
      </c>
      <c r="K11" s="944">
        <v>552</v>
      </c>
      <c r="L11" s="944">
        <v>663</v>
      </c>
      <c r="M11" s="944">
        <v>141</v>
      </c>
      <c r="N11" s="944">
        <v>328</v>
      </c>
      <c r="O11" s="944">
        <v>714</v>
      </c>
      <c r="P11" s="944">
        <v>939</v>
      </c>
      <c r="Q11" s="945">
        <f>SUM(E11:P11)</f>
        <v>5567</v>
      </c>
    </row>
    <row r="12" spans="2:18" ht="35.1" customHeight="1" thickBot="1" x14ac:dyDescent="0.8">
      <c r="B12" s="951"/>
      <c r="C12" s="947"/>
      <c r="D12" s="952"/>
      <c r="E12" s="953"/>
      <c r="F12" s="953"/>
      <c r="G12" s="953"/>
      <c r="H12" s="953"/>
      <c r="I12" s="953"/>
      <c r="J12" s="953"/>
      <c r="K12" s="953"/>
      <c r="L12" s="953"/>
      <c r="M12" s="953"/>
      <c r="N12" s="953"/>
      <c r="O12" s="953"/>
      <c r="P12" s="953"/>
      <c r="Q12" s="954"/>
    </row>
    <row r="13" spans="2:18" ht="80.099999999999994" customHeight="1" x14ac:dyDescent="0.75">
      <c r="B13" s="1391" t="s">
        <v>345</v>
      </c>
      <c r="C13" s="938" t="s">
        <v>99</v>
      </c>
      <c r="D13" s="955"/>
      <c r="E13" s="956">
        <v>1165</v>
      </c>
      <c r="F13" s="957">
        <v>932</v>
      </c>
      <c r="G13" s="957">
        <v>1134</v>
      </c>
      <c r="H13" s="957">
        <v>482</v>
      </c>
      <c r="I13" s="957">
        <v>419</v>
      </c>
      <c r="J13" s="957">
        <v>577</v>
      </c>
      <c r="K13" s="957">
        <v>2659</v>
      </c>
      <c r="L13" s="957">
        <v>1676</v>
      </c>
      <c r="M13" s="957">
        <v>1547</v>
      </c>
      <c r="N13" s="957">
        <v>1524</v>
      </c>
      <c r="O13" s="957">
        <v>1641</v>
      </c>
      <c r="P13" s="957">
        <v>1970</v>
      </c>
      <c r="Q13" s="958">
        <f>SUM(E13:P13)</f>
        <v>15726</v>
      </c>
    </row>
    <row r="14" spans="2:18" ht="80.099999999999994" customHeight="1" thickBot="1" x14ac:dyDescent="0.8">
      <c r="B14" s="1392"/>
      <c r="C14" s="942" t="s">
        <v>17</v>
      </c>
      <c r="D14" s="959"/>
      <c r="E14" s="960">
        <v>1067</v>
      </c>
      <c r="F14" s="944">
        <v>1119</v>
      </c>
      <c r="G14" s="944">
        <v>1050</v>
      </c>
      <c r="H14" s="944">
        <v>796</v>
      </c>
      <c r="I14" s="944">
        <v>693</v>
      </c>
      <c r="J14" s="944">
        <v>554</v>
      </c>
      <c r="K14" s="944">
        <v>2143</v>
      </c>
      <c r="L14" s="944">
        <v>1761</v>
      </c>
      <c r="M14" s="944">
        <v>1547</v>
      </c>
      <c r="N14" s="944">
        <v>1722</v>
      </c>
      <c r="O14" s="944">
        <v>1562</v>
      </c>
      <c r="P14" s="944">
        <v>2293</v>
      </c>
      <c r="Q14" s="945">
        <f>SUM(E14:P14)</f>
        <v>16307</v>
      </c>
    </row>
    <row r="15" spans="2:18" ht="30.95" customHeight="1" thickBot="1" x14ac:dyDescent="0.8">
      <c r="B15" s="946"/>
      <c r="C15" s="947"/>
      <c r="D15" s="961"/>
      <c r="E15" s="949"/>
      <c r="F15" s="949"/>
      <c r="G15" s="949"/>
      <c r="H15" s="949"/>
      <c r="I15" s="949"/>
      <c r="J15" s="949"/>
      <c r="K15" s="949"/>
      <c r="L15" s="949"/>
      <c r="M15" s="949"/>
      <c r="N15" s="949"/>
      <c r="O15" s="949"/>
      <c r="P15" s="949"/>
      <c r="Q15" s="950"/>
    </row>
    <row r="16" spans="2:18" ht="80.099999999999994" customHeight="1" x14ac:dyDescent="0.75">
      <c r="B16" s="1393" t="s">
        <v>280</v>
      </c>
      <c r="C16" s="938" t="s">
        <v>99</v>
      </c>
      <c r="D16" s="939"/>
      <c r="E16" s="940">
        <v>48</v>
      </c>
      <c r="F16" s="940">
        <v>15</v>
      </c>
      <c r="G16" s="940">
        <v>2</v>
      </c>
      <c r="H16" s="940">
        <v>8</v>
      </c>
      <c r="I16" s="940">
        <v>1</v>
      </c>
      <c r="J16" s="940">
        <v>59</v>
      </c>
      <c r="K16" s="940">
        <v>60</v>
      </c>
      <c r="L16" s="940">
        <v>60</v>
      </c>
      <c r="M16" s="940">
        <v>152</v>
      </c>
      <c r="N16" s="940">
        <v>21</v>
      </c>
      <c r="O16" s="940">
        <v>43</v>
      </c>
      <c r="P16" s="940">
        <v>243</v>
      </c>
      <c r="Q16" s="941">
        <f>SUM(E16:P16)</f>
        <v>712</v>
      </c>
    </row>
    <row r="17" spans="2:17" ht="80.099999999999994" customHeight="1" thickBot="1" x14ac:dyDescent="0.8">
      <c r="B17" s="1394"/>
      <c r="C17" s="942" t="s">
        <v>17</v>
      </c>
      <c r="D17" s="943"/>
      <c r="E17" s="944">
        <v>80</v>
      </c>
      <c r="F17" s="944">
        <v>92</v>
      </c>
      <c r="G17" s="944">
        <v>97</v>
      </c>
      <c r="H17" s="944">
        <v>52</v>
      </c>
      <c r="I17" s="944">
        <v>105</v>
      </c>
      <c r="J17" s="944">
        <v>39</v>
      </c>
      <c r="K17" s="944">
        <v>132</v>
      </c>
      <c r="L17" s="944">
        <v>89</v>
      </c>
      <c r="M17" s="944">
        <v>92</v>
      </c>
      <c r="N17" s="944">
        <v>111</v>
      </c>
      <c r="O17" s="944">
        <v>108</v>
      </c>
      <c r="P17" s="944">
        <v>196</v>
      </c>
      <c r="Q17" s="945">
        <f>SUM(E17:P17)</f>
        <v>1193</v>
      </c>
    </row>
    <row r="18" spans="2:17" ht="30.95" customHeight="1" thickBot="1" x14ac:dyDescent="0.8">
      <c r="B18" s="946"/>
      <c r="C18" s="947"/>
      <c r="D18" s="961"/>
      <c r="E18" s="949"/>
      <c r="F18" s="949"/>
      <c r="G18" s="949"/>
      <c r="H18" s="949"/>
      <c r="I18" s="949"/>
      <c r="J18" s="949"/>
      <c r="K18" s="949"/>
      <c r="L18" s="949"/>
      <c r="M18" s="949"/>
      <c r="N18" s="949"/>
      <c r="O18" s="949"/>
      <c r="P18" s="949"/>
      <c r="Q18" s="950"/>
    </row>
    <row r="19" spans="2:17" ht="80.099999999999994" customHeight="1" x14ac:dyDescent="0.75">
      <c r="B19" s="1393" t="s">
        <v>298</v>
      </c>
      <c r="C19" s="938" t="s">
        <v>99</v>
      </c>
      <c r="D19" s="939"/>
      <c r="E19" s="940">
        <v>194</v>
      </c>
      <c r="F19" s="940">
        <v>142</v>
      </c>
      <c r="G19" s="940">
        <v>106</v>
      </c>
      <c r="H19" s="940">
        <v>77</v>
      </c>
      <c r="I19" s="940">
        <v>51</v>
      </c>
      <c r="J19" s="940">
        <v>52</v>
      </c>
      <c r="K19" s="940">
        <v>4</v>
      </c>
      <c r="L19" s="940">
        <v>2</v>
      </c>
      <c r="M19" s="940">
        <v>115</v>
      </c>
      <c r="N19" s="940">
        <v>5</v>
      </c>
      <c r="O19" s="940">
        <v>0</v>
      </c>
      <c r="P19" s="940">
        <v>23</v>
      </c>
      <c r="Q19" s="941">
        <f>SUM(E19:P19)</f>
        <v>771</v>
      </c>
    </row>
    <row r="20" spans="2:17" ht="80.099999999999994" customHeight="1" thickBot="1" x14ac:dyDescent="0.8">
      <c r="B20" s="1394"/>
      <c r="C20" s="942" t="s">
        <v>17</v>
      </c>
      <c r="D20" s="943"/>
      <c r="E20" s="944">
        <v>90</v>
      </c>
      <c r="F20" s="944">
        <v>101</v>
      </c>
      <c r="G20" s="944">
        <v>126</v>
      </c>
      <c r="H20" s="944">
        <v>38</v>
      </c>
      <c r="I20" s="944">
        <v>47</v>
      </c>
      <c r="J20" s="944">
        <v>27</v>
      </c>
      <c r="K20" s="944">
        <v>57</v>
      </c>
      <c r="L20" s="944">
        <v>55</v>
      </c>
      <c r="M20" s="944">
        <v>70</v>
      </c>
      <c r="N20" s="944">
        <v>95</v>
      </c>
      <c r="O20" s="944">
        <v>63</v>
      </c>
      <c r="P20" s="944">
        <v>112</v>
      </c>
      <c r="Q20" s="945">
        <f>SUM(E20:P20)</f>
        <v>881</v>
      </c>
    </row>
    <row r="21" spans="2:17" ht="30.95" customHeight="1" thickBot="1" x14ac:dyDescent="0.8">
      <c r="B21" s="946"/>
      <c r="C21" s="947"/>
      <c r="D21" s="961"/>
      <c r="E21" s="949"/>
      <c r="F21" s="949"/>
      <c r="G21" s="949"/>
      <c r="H21" s="949"/>
      <c r="I21" s="949"/>
      <c r="J21" s="949"/>
      <c r="K21" s="949"/>
      <c r="L21" s="949"/>
      <c r="M21" s="949"/>
      <c r="N21" s="949"/>
      <c r="O21" s="949"/>
      <c r="P21" s="949"/>
      <c r="Q21" s="950"/>
    </row>
    <row r="22" spans="2:17" ht="80.099999999999994" customHeight="1" x14ac:dyDescent="0.75">
      <c r="B22" s="1393" t="s">
        <v>299</v>
      </c>
      <c r="C22" s="938" t="s">
        <v>99</v>
      </c>
      <c r="D22" s="939"/>
      <c r="E22" s="940">
        <v>0</v>
      </c>
      <c r="F22" s="940">
        <v>0</v>
      </c>
      <c r="G22" s="940">
        <v>0</v>
      </c>
      <c r="H22" s="940">
        <v>0</v>
      </c>
      <c r="I22" s="940">
        <v>0</v>
      </c>
      <c r="J22" s="940">
        <v>0</v>
      </c>
      <c r="K22" s="940">
        <v>0</v>
      </c>
      <c r="L22" s="940">
        <v>0</v>
      </c>
      <c r="M22" s="940">
        <v>0</v>
      </c>
      <c r="N22" s="940">
        <v>0</v>
      </c>
      <c r="O22" s="940">
        <v>0</v>
      </c>
      <c r="P22" s="940">
        <v>0</v>
      </c>
      <c r="Q22" s="941">
        <f>SUM(E22:P22)</f>
        <v>0</v>
      </c>
    </row>
    <row r="23" spans="2:17" ht="80.099999999999994" customHeight="1" thickBot="1" x14ac:dyDescent="0.8">
      <c r="B23" s="1394"/>
      <c r="C23" s="942" t="s">
        <v>17</v>
      </c>
      <c r="D23" s="943"/>
      <c r="E23" s="944">
        <v>0</v>
      </c>
      <c r="F23" s="944">
        <v>0</v>
      </c>
      <c r="G23" s="944">
        <v>0</v>
      </c>
      <c r="H23" s="944">
        <v>0</v>
      </c>
      <c r="I23" s="944">
        <v>0</v>
      </c>
      <c r="J23" s="944">
        <v>0</v>
      </c>
      <c r="K23" s="944">
        <v>0</v>
      </c>
      <c r="L23" s="944">
        <v>0</v>
      </c>
      <c r="M23" s="944">
        <v>0</v>
      </c>
      <c r="N23" s="944">
        <v>0</v>
      </c>
      <c r="O23" s="944">
        <v>0</v>
      </c>
      <c r="P23" s="944">
        <v>0</v>
      </c>
      <c r="Q23" s="945">
        <f>SUM(E23:P23)</f>
        <v>0</v>
      </c>
    </row>
    <row r="24" spans="2:17" ht="35.1" customHeight="1" thickBot="1" x14ac:dyDescent="0.8">
      <c r="B24" s="951"/>
      <c r="C24" s="947"/>
      <c r="D24" s="952"/>
      <c r="E24" s="953"/>
      <c r="F24" s="953"/>
      <c r="G24" s="953"/>
      <c r="H24" s="953"/>
      <c r="I24" s="953"/>
      <c r="J24" s="953"/>
      <c r="K24" s="953"/>
      <c r="L24" s="953"/>
      <c r="M24" s="953"/>
      <c r="N24" s="953"/>
      <c r="O24" s="953"/>
      <c r="P24" s="953"/>
      <c r="Q24" s="954"/>
    </row>
    <row r="25" spans="2:17" ht="80.099999999999994" customHeight="1" x14ac:dyDescent="0.75">
      <c r="B25" s="1384" t="s">
        <v>21</v>
      </c>
      <c r="C25" s="962" t="s">
        <v>99</v>
      </c>
      <c r="D25" s="963"/>
      <c r="E25" s="964">
        <f t="shared" ref="E25:Q26" si="0">E7+E10+E13+E16+E19+E22</f>
        <v>1972</v>
      </c>
      <c r="F25" s="964">
        <f t="shared" si="0"/>
        <v>2299</v>
      </c>
      <c r="G25" s="964">
        <f t="shared" si="0"/>
        <v>2789</v>
      </c>
      <c r="H25" s="964">
        <f t="shared" si="0"/>
        <v>1707</v>
      </c>
      <c r="I25" s="964">
        <f t="shared" si="0"/>
        <v>1703</v>
      </c>
      <c r="J25" s="964">
        <f t="shared" si="0"/>
        <v>2248</v>
      </c>
      <c r="K25" s="964">
        <f t="shared" si="0"/>
        <v>4727</v>
      </c>
      <c r="L25" s="964">
        <f t="shared" si="0"/>
        <v>3821</v>
      </c>
      <c r="M25" s="964">
        <f t="shared" si="0"/>
        <v>3584</v>
      </c>
      <c r="N25" s="964">
        <f t="shared" si="0"/>
        <v>3010</v>
      </c>
      <c r="O25" s="964">
        <f t="shared" si="0"/>
        <v>2921</v>
      </c>
      <c r="P25" s="964">
        <f t="shared" si="0"/>
        <v>3795</v>
      </c>
      <c r="Q25" s="965">
        <f t="shared" si="0"/>
        <v>34576</v>
      </c>
    </row>
    <row r="26" spans="2:17" ht="80.099999999999994" customHeight="1" thickBot="1" x14ac:dyDescent="0.8">
      <c r="B26" s="1385"/>
      <c r="C26" s="966" t="s">
        <v>17</v>
      </c>
      <c r="D26" s="967"/>
      <c r="E26" s="968">
        <f t="shared" si="0"/>
        <v>1694</v>
      </c>
      <c r="F26" s="968">
        <f t="shared" si="0"/>
        <v>2310</v>
      </c>
      <c r="G26" s="968">
        <f t="shared" si="0"/>
        <v>2939</v>
      </c>
      <c r="H26" s="968">
        <f t="shared" si="0"/>
        <v>1580</v>
      </c>
      <c r="I26" s="968">
        <f t="shared" si="0"/>
        <v>2033</v>
      </c>
      <c r="J26" s="968">
        <f t="shared" si="0"/>
        <v>1785</v>
      </c>
      <c r="K26" s="968">
        <f t="shared" si="0"/>
        <v>4091</v>
      </c>
      <c r="L26" s="968">
        <f t="shared" si="0"/>
        <v>3943</v>
      </c>
      <c r="M26" s="968">
        <f t="shared" si="0"/>
        <v>3844</v>
      </c>
      <c r="N26" s="968">
        <f t="shared" si="0"/>
        <v>3212</v>
      </c>
      <c r="O26" s="968">
        <f t="shared" si="0"/>
        <v>3496</v>
      </c>
      <c r="P26" s="968">
        <f t="shared" si="0"/>
        <v>4522</v>
      </c>
      <c r="Q26" s="969">
        <f t="shared" si="0"/>
        <v>35449</v>
      </c>
    </row>
    <row r="27" spans="2:17" ht="35.1" customHeight="1" thickBot="1" x14ac:dyDescent="0.8">
      <c r="B27" s="970"/>
      <c r="C27" s="947"/>
      <c r="D27" s="948"/>
      <c r="E27" s="949"/>
      <c r="F27" s="949"/>
      <c r="G27" s="949"/>
      <c r="H27" s="949"/>
      <c r="I27" s="949"/>
      <c r="J27" s="949"/>
      <c r="K27" s="949"/>
      <c r="L27" s="949"/>
      <c r="M27" s="949"/>
      <c r="N27" s="949"/>
      <c r="O27" s="949"/>
      <c r="P27" s="949"/>
      <c r="Q27" s="950"/>
    </row>
    <row r="28" spans="2:17" ht="80.099999999999994" customHeight="1" thickBot="1" x14ac:dyDescent="0.8">
      <c r="B28" s="971" t="s">
        <v>50</v>
      </c>
      <c r="C28" s="972"/>
      <c r="D28" s="948"/>
      <c r="E28" s="949"/>
      <c r="F28" s="949"/>
      <c r="G28" s="949"/>
      <c r="H28" s="949"/>
      <c r="I28" s="949"/>
      <c r="J28" s="949"/>
      <c r="K28" s="949"/>
      <c r="L28" s="949"/>
      <c r="M28" s="949"/>
      <c r="N28" s="949"/>
      <c r="O28" s="949"/>
      <c r="P28" s="949"/>
      <c r="Q28" s="950"/>
    </row>
    <row r="29" spans="2:17" ht="35.1" customHeight="1" thickBot="1" x14ac:dyDescent="0.8">
      <c r="B29" s="973"/>
      <c r="C29" s="974"/>
      <c r="D29" s="948"/>
      <c r="E29" s="949"/>
      <c r="F29" s="949"/>
      <c r="G29" s="949"/>
      <c r="H29" s="949"/>
      <c r="I29" s="949"/>
      <c r="J29" s="949"/>
      <c r="K29" s="949"/>
      <c r="L29" s="949"/>
      <c r="M29" s="949"/>
      <c r="N29" s="949"/>
      <c r="O29" s="949"/>
      <c r="P29" s="949"/>
      <c r="Q29" s="950"/>
    </row>
    <row r="30" spans="2:17" ht="80.099999999999994" customHeight="1" x14ac:dyDescent="0.75">
      <c r="B30" s="1393" t="s">
        <v>23</v>
      </c>
      <c r="C30" s="938" t="s">
        <v>99</v>
      </c>
      <c r="D30" s="939"/>
      <c r="E30" s="940">
        <v>0</v>
      </c>
      <c r="F30" s="940">
        <v>158</v>
      </c>
      <c r="G30" s="940">
        <v>147</v>
      </c>
      <c r="H30" s="940">
        <v>173</v>
      </c>
      <c r="I30" s="940">
        <v>225</v>
      </c>
      <c r="J30" s="940">
        <v>359</v>
      </c>
      <c r="K30" s="940">
        <v>288</v>
      </c>
      <c r="L30" s="940">
        <v>240</v>
      </c>
      <c r="M30" s="940">
        <v>192</v>
      </c>
      <c r="N30" s="940">
        <v>287</v>
      </c>
      <c r="O30" s="940">
        <v>383</v>
      </c>
      <c r="P30" s="940">
        <v>237</v>
      </c>
      <c r="Q30" s="941">
        <f>SUM(E30:P30)</f>
        <v>2689</v>
      </c>
    </row>
    <row r="31" spans="2:17" ht="80.099999999999994" customHeight="1" thickBot="1" x14ac:dyDescent="0.8">
      <c r="B31" s="1394"/>
      <c r="C31" s="942" t="s">
        <v>17</v>
      </c>
      <c r="D31" s="943"/>
      <c r="E31" s="944">
        <v>177</v>
      </c>
      <c r="F31" s="944">
        <v>305</v>
      </c>
      <c r="G31" s="944">
        <v>332</v>
      </c>
      <c r="H31" s="944">
        <v>328</v>
      </c>
      <c r="I31" s="944">
        <v>469</v>
      </c>
      <c r="J31" s="944">
        <v>297</v>
      </c>
      <c r="K31" s="944">
        <v>273</v>
      </c>
      <c r="L31" s="944">
        <v>320</v>
      </c>
      <c r="M31" s="944">
        <v>302</v>
      </c>
      <c r="N31" s="944">
        <v>320</v>
      </c>
      <c r="O31" s="944">
        <v>229</v>
      </c>
      <c r="P31" s="944">
        <v>526</v>
      </c>
      <c r="Q31" s="945">
        <f>SUM(E31:P31)</f>
        <v>3878</v>
      </c>
    </row>
    <row r="32" spans="2:17" ht="35.1" customHeight="1" thickBot="1" x14ac:dyDescent="0.8">
      <c r="B32" s="951"/>
      <c r="C32" s="974"/>
      <c r="D32" s="975"/>
      <c r="E32" s="976"/>
      <c r="F32" s="976"/>
      <c r="G32" s="976"/>
      <c r="H32" s="976"/>
      <c r="I32" s="976"/>
      <c r="J32" s="976"/>
      <c r="K32" s="976"/>
      <c r="L32" s="976"/>
      <c r="M32" s="976"/>
      <c r="N32" s="976"/>
      <c r="O32" s="976"/>
      <c r="P32" s="976"/>
      <c r="Q32" s="977"/>
    </row>
    <row r="33" spans="2:36" ht="80.099999999999994" customHeight="1" x14ac:dyDescent="0.75">
      <c r="B33" s="1393" t="s">
        <v>159</v>
      </c>
      <c r="C33" s="938" t="s">
        <v>99</v>
      </c>
      <c r="D33" s="978"/>
      <c r="E33" s="940">
        <v>203</v>
      </c>
      <c r="F33" s="940">
        <v>229</v>
      </c>
      <c r="G33" s="940">
        <v>142</v>
      </c>
      <c r="H33" s="940">
        <v>155</v>
      </c>
      <c r="I33" s="940">
        <v>0</v>
      </c>
      <c r="J33" s="940">
        <v>0</v>
      </c>
      <c r="K33" s="940">
        <v>0</v>
      </c>
      <c r="L33" s="940">
        <v>97</v>
      </c>
      <c r="M33" s="940">
        <v>144</v>
      </c>
      <c r="N33" s="940">
        <v>287</v>
      </c>
      <c r="O33" s="940">
        <v>240</v>
      </c>
      <c r="P33" s="940">
        <v>286</v>
      </c>
      <c r="Q33" s="941">
        <f>SUM(E33:P33)</f>
        <v>1783</v>
      </c>
    </row>
    <row r="34" spans="2:36" ht="80.099999999999994" customHeight="1" thickBot="1" x14ac:dyDescent="0.8">
      <c r="B34" s="1394"/>
      <c r="C34" s="942" t="s">
        <v>17</v>
      </c>
      <c r="D34" s="979"/>
      <c r="E34" s="944">
        <v>245</v>
      </c>
      <c r="F34" s="944">
        <v>359</v>
      </c>
      <c r="G34" s="944">
        <v>359</v>
      </c>
      <c r="H34" s="944">
        <v>197</v>
      </c>
      <c r="I34" s="944">
        <v>260</v>
      </c>
      <c r="J34" s="944">
        <v>409</v>
      </c>
      <c r="K34" s="944">
        <v>320</v>
      </c>
      <c r="L34" s="944">
        <v>136</v>
      </c>
      <c r="M34" s="944">
        <v>367</v>
      </c>
      <c r="N34" s="944">
        <v>318</v>
      </c>
      <c r="O34" s="944">
        <v>253</v>
      </c>
      <c r="P34" s="944">
        <v>372</v>
      </c>
      <c r="Q34" s="945">
        <f>SUM(E34:P34)</f>
        <v>3595</v>
      </c>
    </row>
    <row r="35" spans="2:36" ht="35.1" customHeight="1" thickBot="1" x14ac:dyDescent="0.8">
      <c r="B35" s="980"/>
      <c r="C35" s="974"/>
      <c r="D35" s="981"/>
      <c r="E35" s="982"/>
      <c r="F35" s="982"/>
      <c r="G35" s="982"/>
      <c r="H35" s="982"/>
      <c r="I35" s="982"/>
      <c r="J35" s="982"/>
      <c r="K35" s="982"/>
      <c r="L35" s="982"/>
      <c r="M35" s="982"/>
      <c r="N35" s="982"/>
      <c r="O35" s="982"/>
      <c r="P35" s="982"/>
      <c r="Q35" s="983"/>
    </row>
    <row r="36" spans="2:36" ht="80.099999999999994" customHeight="1" x14ac:dyDescent="0.75">
      <c r="B36" s="1384" t="s">
        <v>21</v>
      </c>
      <c r="C36" s="962" t="s">
        <v>99</v>
      </c>
      <c r="D36" s="963"/>
      <c r="E36" s="964">
        <f t="shared" ref="E36:Q37" si="1">E30+E33</f>
        <v>203</v>
      </c>
      <c r="F36" s="964">
        <f t="shared" si="1"/>
        <v>387</v>
      </c>
      <c r="G36" s="964">
        <f t="shared" si="1"/>
        <v>289</v>
      </c>
      <c r="H36" s="964">
        <f t="shared" si="1"/>
        <v>328</v>
      </c>
      <c r="I36" s="964">
        <f t="shared" si="1"/>
        <v>225</v>
      </c>
      <c r="J36" s="964">
        <f t="shared" si="1"/>
        <v>359</v>
      </c>
      <c r="K36" s="964">
        <f t="shared" si="1"/>
        <v>288</v>
      </c>
      <c r="L36" s="964">
        <f t="shared" si="1"/>
        <v>337</v>
      </c>
      <c r="M36" s="964">
        <f t="shared" si="1"/>
        <v>336</v>
      </c>
      <c r="N36" s="964">
        <f t="shared" si="1"/>
        <v>574</v>
      </c>
      <c r="O36" s="964">
        <f t="shared" si="1"/>
        <v>623</v>
      </c>
      <c r="P36" s="964">
        <f t="shared" si="1"/>
        <v>523</v>
      </c>
      <c r="Q36" s="965">
        <f t="shared" si="1"/>
        <v>4472</v>
      </c>
      <c r="Z36" s="984"/>
      <c r="AA36" s="984"/>
      <c r="AB36" s="984"/>
      <c r="AC36" s="984"/>
      <c r="AD36" s="984"/>
      <c r="AE36" s="984"/>
      <c r="AF36" s="984"/>
      <c r="AG36" s="984"/>
      <c r="AH36" s="984"/>
      <c r="AI36" s="984"/>
      <c r="AJ36" s="984"/>
    </row>
    <row r="37" spans="2:36" ht="80.099999999999994" customHeight="1" thickBot="1" x14ac:dyDescent="0.8">
      <c r="B37" s="1385"/>
      <c r="C37" s="966" t="s">
        <v>17</v>
      </c>
      <c r="D37" s="967"/>
      <c r="E37" s="968">
        <f t="shared" si="1"/>
        <v>422</v>
      </c>
      <c r="F37" s="968">
        <f t="shared" si="1"/>
        <v>664</v>
      </c>
      <c r="G37" s="968">
        <f t="shared" si="1"/>
        <v>691</v>
      </c>
      <c r="H37" s="968">
        <f t="shared" si="1"/>
        <v>525</v>
      </c>
      <c r="I37" s="968">
        <f t="shared" si="1"/>
        <v>729</v>
      </c>
      <c r="J37" s="968">
        <f t="shared" si="1"/>
        <v>706</v>
      </c>
      <c r="K37" s="968">
        <f t="shared" si="1"/>
        <v>593</v>
      </c>
      <c r="L37" s="968">
        <f t="shared" si="1"/>
        <v>456</v>
      </c>
      <c r="M37" s="968">
        <f t="shared" si="1"/>
        <v>669</v>
      </c>
      <c r="N37" s="968">
        <f t="shared" si="1"/>
        <v>638</v>
      </c>
      <c r="O37" s="968">
        <f t="shared" si="1"/>
        <v>482</v>
      </c>
      <c r="P37" s="968">
        <f t="shared" si="1"/>
        <v>898</v>
      </c>
      <c r="Q37" s="969">
        <f t="shared" si="1"/>
        <v>7473</v>
      </c>
    </row>
    <row r="38" spans="2:36" ht="35.1" customHeight="1" thickBot="1" x14ac:dyDescent="0.8">
      <c r="B38" s="970"/>
      <c r="C38" s="947"/>
      <c r="D38" s="981"/>
      <c r="E38" s="982"/>
      <c r="F38" s="982"/>
      <c r="G38" s="982"/>
      <c r="H38" s="982"/>
      <c r="I38" s="982"/>
      <c r="J38" s="982"/>
      <c r="K38" s="982"/>
      <c r="L38" s="982"/>
      <c r="M38" s="982"/>
      <c r="N38" s="982"/>
      <c r="O38" s="982"/>
      <c r="P38" s="982"/>
      <c r="Q38" s="983"/>
    </row>
    <row r="39" spans="2:36" ht="69.95" customHeight="1" thickBot="1" x14ac:dyDescent="0.8">
      <c r="B39" s="971" t="s">
        <v>244</v>
      </c>
      <c r="C39" s="985"/>
      <c r="D39" s="948"/>
      <c r="E39" s="949"/>
      <c r="F39" s="949"/>
      <c r="G39" s="949"/>
      <c r="H39" s="949"/>
      <c r="I39" s="949"/>
      <c r="J39" s="949"/>
      <c r="K39" s="949"/>
      <c r="L39" s="949"/>
      <c r="M39" s="949"/>
      <c r="N39" s="949"/>
      <c r="O39" s="949"/>
      <c r="P39" s="949"/>
      <c r="Q39" s="950"/>
    </row>
    <row r="40" spans="2:36" ht="35.1" customHeight="1" thickBot="1" x14ac:dyDescent="0.8">
      <c r="B40" s="980"/>
      <c r="C40" s="974"/>
      <c r="D40" s="986"/>
      <c r="E40" s="987"/>
      <c r="F40" s="987"/>
      <c r="G40" s="987"/>
      <c r="H40" s="987"/>
      <c r="I40" s="987"/>
      <c r="J40" s="987"/>
      <c r="K40" s="987"/>
      <c r="L40" s="987"/>
      <c r="M40" s="987"/>
      <c r="N40" s="987"/>
      <c r="O40" s="987"/>
      <c r="P40" s="987"/>
      <c r="Q40" s="988"/>
    </row>
    <row r="41" spans="2:36" ht="80.099999999999994" customHeight="1" x14ac:dyDescent="0.75">
      <c r="B41" s="1393" t="s">
        <v>47</v>
      </c>
      <c r="C41" s="938" t="s">
        <v>99</v>
      </c>
      <c r="D41" s="978"/>
      <c r="E41" s="940">
        <v>90</v>
      </c>
      <c r="F41" s="940">
        <v>141</v>
      </c>
      <c r="G41" s="940">
        <v>155</v>
      </c>
      <c r="H41" s="940">
        <v>157</v>
      </c>
      <c r="I41" s="940">
        <v>39</v>
      </c>
      <c r="J41" s="940">
        <v>292</v>
      </c>
      <c r="K41" s="940">
        <v>192</v>
      </c>
      <c r="L41" s="940">
        <v>192</v>
      </c>
      <c r="M41" s="940">
        <v>191</v>
      </c>
      <c r="N41" s="940">
        <v>202</v>
      </c>
      <c r="O41" s="940">
        <v>840</v>
      </c>
      <c r="P41" s="940">
        <v>995</v>
      </c>
      <c r="Q41" s="941">
        <f>SUM(E41:P41)</f>
        <v>3486</v>
      </c>
    </row>
    <row r="42" spans="2:36" ht="80.099999999999994" customHeight="1" thickBot="1" x14ac:dyDescent="0.8">
      <c r="B42" s="1394"/>
      <c r="C42" s="942" t="s">
        <v>17</v>
      </c>
      <c r="D42" s="979"/>
      <c r="E42" s="944">
        <v>146</v>
      </c>
      <c r="F42" s="944">
        <v>166</v>
      </c>
      <c r="G42" s="944">
        <v>229</v>
      </c>
      <c r="H42" s="944">
        <v>143</v>
      </c>
      <c r="I42" s="944">
        <v>169</v>
      </c>
      <c r="J42" s="944">
        <v>326</v>
      </c>
      <c r="K42" s="944">
        <v>135</v>
      </c>
      <c r="L42" s="944">
        <v>183</v>
      </c>
      <c r="M42" s="944">
        <v>237</v>
      </c>
      <c r="N42" s="944">
        <v>237</v>
      </c>
      <c r="O42" s="944">
        <v>447</v>
      </c>
      <c r="P42" s="944">
        <v>356</v>
      </c>
      <c r="Q42" s="945">
        <f>SUM(E42:P42)</f>
        <v>2774</v>
      </c>
    </row>
    <row r="43" spans="2:36" ht="35.1" customHeight="1" thickBot="1" x14ac:dyDescent="0.8">
      <c r="B43" s="946"/>
      <c r="C43" s="947"/>
      <c r="D43" s="961"/>
      <c r="E43" s="949"/>
      <c r="F43" s="949"/>
      <c r="G43" s="949"/>
      <c r="H43" s="949"/>
      <c r="I43" s="949"/>
      <c r="J43" s="949"/>
      <c r="K43" s="949"/>
      <c r="L43" s="949"/>
      <c r="M43" s="949"/>
      <c r="N43" s="949"/>
      <c r="O43" s="949"/>
      <c r="P43" s="949"/>
      <c r="Q43" s="950"/>
    </row>
    <row r="44" spans="2:36" ht="80.099999999999994" customHeight="1" x14ac:dyDescent="0.75">
      <c r="B44" s="1391" t="s">
        <v>24</v>
      </c>
      <c r="C44" s="938" t="s">
        <v>99</v>
      </c>
      <c r="D44" s="978"/>
      <c r="E44" s="989">
        <v>1233</v>
      </c>
      <c r="F44" s="989">
        <v>3404</v>
      </c>
      <c r="G44" s="989">
        <v>3031</v>
      </c>
      <c r="H44" s="989">
        <v>1676</v>
      </c>
      <c r="I44" s="989">
        <v>2304</v>
      </c>
      <c r="J44" s="989">
        <v>3755</v>
      </c>
      <c r="K44" s="989">
        <v>4411</v>
      </c>
      <c r="L44" s="989">
        <v>3654</v>
      </c>
      <c r="M44" s="989">
        <v>3159</v>
      </c>
      <c r="N44" s="989">
        <v>3020</v>
      </c>
      <c r="O44" s="989">
        <v>4096</v>
      </c>
      <c r="P44" s="989">
        <v>3317</v>
      </c>
      <c r="Q44" s="990">
        <f>SUM(E44:P44)</f>
        <v>37060</v>
      </c>
    </row>
    <row r="45" spans="2:36" ht="80.099999999999994" customHeight="1" thickBot="1" x14ac:dyDescent="0.8">
      <c r="B45" s="1392"/>
      <c r="C45" s="942" t="s">
        <v>17</v>
      </c>
      <c r="D45" s="979"/>
      <c r="E45" s="991">
        <v>1440</v>
      </c>
      <c r="F45" s="991">
        <v>2769</v>
      </c>
      <c r="G45" s="991">
        <v>2551</v>
      </c>
      <c r="H45" s="991">
        <v>2602</v>
      </c>
      <c r="I45" s="991">
        <v>1944</v>
      </c>
      <c r="J45" s="991">
        <v>2099</v>
      </c>
      <c r="K45" s="991">
        <v>2983</v>
      </c>
      <c r="L45" s="991">
        <v>3373</v>
      </c>
      <c r="M45" s="991">
        <v>2922</v>
      </c>
      <c r="N45" s="991">
        <v>4786</v>
      </c>
      <c r="O45" s="991">
        <v>4062</v>
      </c>
      <c r="P45" s="991">
        <v>4352</v>
      </c>
      <c r="Q45" s="992">
        <f>SUM(E45:P45)</f>
        <v>35883</v>
      </c>
    </row>
    <row r="46" spans="2:36" ht="35.1" customHeight="1" thickBot="1" x14ac:dyDescent="0.75">
      <c r="B46" s="993"/>
      <c r="C46" s="974"/>
      <c r="D46" s="994"/>
      <c r="E46" s="995"/>
      <c r="F46" s="995"/>
      <c r="G46" s="995"/>
      <c r="H46" s="995"/>
      <c r="I46" s="995"/>
      <c r="J46" s="995"/>
      <c r="K46" s="995"/>
      <c r="L46" s="995"/>
      <c r="M46" s="995"/>
      <c r="N46" s="995"/>
      <c r="O46" s="995"/>
      <c r="P46" s="995"/>
      <c r="Q46" s="996"/>
    </row>
    <row r="47" spans="2:36" ht="80.099999999999994" customHeight="1" x14ac:dyDescent="0.75">
      <c r="B47" s="1384" t="s">
        <v>21</v>
      </c>
      <c r="C47" s="962" t="s">
        <v>99</v>
      </c>
      <c r="D47" s="963"/>
      <c r="E47" s="964">
        <f t="shared" ref="E47:Q48" si="2">E41+E44</f>
        <v>1323</v>
      </c>
      <c r="F47" s="964">
        <f t="shared" si="2"/>
        <v>3545</v>
      </c>
      <c r="G47" s="964">
        <f t="shared" si="2"/>
        <v>3186</v>
      </c>
      <c r="H47" s="964">
        <f t="shared" si="2"/>
        <v>1833</v>
      </c>
      <c r="I47" s="964">
        <f t="shared" si="2"/>
        <v>2343</v>
      </c>
      <c r="J47" s="964">
        <f t="shared" si="2"/>
        <v>4047</v>
      </c>
      <c r="K47" s="964">
        <f t="shared" si="2"/>
        <v>4603</v>
      </c>
      <c r="L47" s="964">
        <f t="shared" si="2"/>
        <v>3846</v>
      </c>
      <c r="M47" s="964">
        <f t="shared" si="2"/>
        <v>3350</v>
      </c>
      <c r="N47" s="964">
        <f t="shared" si="2"/>
        <v>3222</v>
      </c>
      <c r="O47" s="964">
        <f t="shared" si="2"/>
        <v>4936</v>
      </c>
      <c r="P47" s="964">
        <f t="shared" si="2"/>
        <v>4312</v>
      </c>
      <c r="Q47" s="965">
        <f t="shared" si="2"/>
        <v>40546</v>
      </c>
    </row>
    <row r="48" spans="2:36" ht="80.099999999999994" customHeight="1" thickBot="1" x14ac:dyDescent="0.8">
      <c r="B48" s="1385"/>
      <c r="C48" s="966" t="s">
        <v>17</v>
      </c>
      <c r="D48" s="967"/>
      <c r="E48" s="968">
        <f t="shared" si="2"/>
        <v>1586</v>
      </c>
      <c r="F48" s="968">
        <f t="shared" si="2"/>
        <v>2935</v>
      </c>
      <c r="G48" s="968">
        <f t="shared" si="2"/>
        <v>2780</v>
      </c>
      <c r="H48" s="968">
        <f t="shared" si="2"/>
        <v>2745</v>
      </c>
      <c r="I48" s="968">
        <f t="shared" si="2"/>
        <v>2113</v>
      </c>
      <c r="J48" s="968">
        <f t="shared" si="2"/>
        <v>2425</v>
      </c>
      <c r="K48" s="968">
        <f t="shared" si="2"/>
        <v>3118</v>
      </c>
      <c r="L48" s="968">
        <f t="shared" si="2"/>
        <v>3556</v>
      </c>
      <c r="M48" s="968">
        <f t="shared" si="2"/>
        <v>3159</v>
      </c>
      <c r="N48" s="968">
        <f t="shared" si="2"/>
        <v>5023</v>
      </c>
      <c r="O48" s="968">
        <f t="shared" si="2"/>
        <v>4509</v>
      </c>
      <c r="P48" s="968">
        <f t="shared" si="2"/>
        <v>4708</v>
      </c>
      <c r="Q48" s="969">
        <f t="shared" si="2"/>
        <v>38657</v>
      </c>
    </row>
    <row r="49" spans="2:21" ht="35.1" customHeight="1" thickBot="1" x14ac:dyDescent="0.75">
      <c r="B49" s="997"/>
      <c r="C49" s="974"/>
      <c r="D49" s="998"/>
      <c r="E49" s="995"/>
      <c r="F49" s="995"/>
      <c r="G49" s="995"/>
      <c r="H49" s="995"/>
      <c r="I49" s="995"/>
      <c r="J49" s="995"/>
      <c r="K49" s="995"/>
      <c r="L49" s="995"/>
      <c r="M49" s="995"/>
      <c r="N49" s="995"/>
      <c r="O49" s="995"/>
      <c r="P49" s="995"/>
      <c r="Q49" s="996"/>
    </row>
    <row r="50" spans="2:21" ht="80.099999999999994" customHeight="1" x14ac:dyDescent="0.85">
      <c r="B50" s="1395" t="s">
        <v>245</v>
      </c>
      <c r="C50" s="962" t="s">
        <v>99</v>
      </c>
      <c r="D50" s="963"/>
      <c r="E50" s="964">
        <f t="shared" ref="E50:Q51" si="3">E25+E36+E47</f>
        <v>3498</v>
      </c>
      <c r="F50" s="964">
        <f t="shared" si="3"/>
        <v>6231</v>
      </c>
      <c r="G50" s="964">
        <f t="shared" si="3"/>
        <v>6264</v>
      </c>
      <c r="H50" s="964">
        <f t="shared" si="3"/>
        <v>3868</v>
      </c>
      <c r="I50" s="964">
        <f t="shared" si="3"/>
        <v>4271</v>
      </c>
      <c r="J50" s="964">
        <f t="shared" si="3"/>
        <v>6654</v>
      </c>
      <c r="K50" s="964">
        <f t="shared" si="3"/>
        <v>9618</v>
      </c>
      <c r="L50" s="964">
        <f t="shared" si="3"/>
        <v>8004</v>
      </c>
      <c r="M50" s="964">
        <f t="shared" si="3"/>
        <v>7270</v>
      </c>
      <c r="N50" s="964">
        <f t="shared" si="3"/>
        <v>6806</v>
      </c>
      <c r="O50" s="964">
        <f t="shared" si="3"/>
        <v>8480</v>
      </c>
      <c r="P50" s="964">
        <f t="shared" si="3"/>
        <v>8630</v>
      </c>
      <c r="Q50" s="999">
        <f t="shared" si="3"/>
        <v>79594</v>
      </c>
      <c r="S50" s="1000"/>
    </row>
    <row r="51" spans="2:21" ht="80.099999999999994" customHeight="1" thickBot="1" x14ac:dyDescent="0.9">
      <c r="B51" s="1396"/>
      <c r="C51" s="966" t="s">
        <v>17</v>
      </c>
      <c r="D51" s="967"/>
      <c r="E51" s="968">
        <f t="shared" si="3"/>
        <v>3702</v>
      </c>
      <c r="F51" s="968">
        <f t="shared" si="3"/>
        <v>5909</v>
      </c>
      <c r="G51" s="968">
        <f t="shared" si="3"/>
        <v>6410</v>
      </c>
      <c r="H51" s="968">
        <f t="shared" si="3"/>
        <v>4850</v>
      </c>
      <c r="I51" s="968">
        <f t="shared" si="3"/>
        <v>4875</v>
      </c>
      <c r="J51" s="968">
        <f t="shared" si="3"/>
        <v>4916</v>
      </c>
      <c r="K51" s="968">
        <f t="shared" si="3"/>
        <v>7802</v>
      </c>
      <c r="L51" s="968">
        <f t="shared" si="3"/>
        <v>7955</v>
      </c>
      <c r="M51" s="968">
        <f t="shared" si="3"/>
        <v>7672</v>
      </c>
      <c r="N51" s="968">
        <f t="shared" si="3"/>
        <v>8873</v>
      </c>
      <c r="O51" s="968">
        <f t="shared" si="3"/>
        <v>8487</v>
      </c>
      <c r="P51" s="968">
        <f t="shared" si="3"/>
        <v>10128</v>
      </c>
      <c r="Q51" s="1001">
        <f t="shared" si="3"/>
        <v>81579</v>
      </c>
      <c r="S51" s="1002"/>
    </row>
    <row r="52" spans="2:21" ht="35.1" customHeight="1" thickBot="1" x14ac:dyDescent="0.45">
      <c r="C52" s="974"/>
      <c r="D52" s="1003"/>
      <c r="E52" s="1004"/>
      <c r="F52" s="1004"/>
      <c r="G52" s="1004"/>
      <c r="H52" s="1004"/>
      <c r="I52" s="1004"/>
      <c r="J52" s="1004"/>
      <c r="K52" s="1004"/>
      <c r="L52" s="1004"/>
      <c r="M52" s="1004"/>
      <c r="N52" s="1004"/>
      <c r="O52" s="1004"/>
      <c r="P52" s="1004"/>
      <c r="Q52" s="1005"/>
    </row>
    <row r="53" spans="2:21" ht="50.1" customHeight="1" thickBot="1" x14ac:dyDescent="0.85">
      <c r="B53" s="1388" t="s">
        <v>28</v>
      </c>
      <c r="C53" s="1389"/>
      <c r="D53" s="1389"/>
      <c r="E53" s="1389"/>
      <c r="F53" s="1389"/>
      <c r="G53" s="1389"/>
      <c r="H53" s="1389"/>
      <c r="I53" s="1389"/>
      <c r="J53" s="1389"/>
      <c r="K53" s="1389"/>
      <c r="L53" s="1389"/>
      <c r="M53" s="1389"/>
      <c r="N53" s="1389"/>
      <c r="O53" s="1389"/>
      <c r="P53" s="1389"/>
      <c r="Q53" s="1390"/>
    </row>
    <row r="54" spans="2:21" ht="12" customHeight="1" thickBot="1" x14ac:dyDescent="0.8">
      <c r="B54" s="1006"/>
      <c r="C54" s="1007"/>
      <c r="D54" s="1003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008"/>
    </row>
    <row r="55" spans="2:21" ht="60" customHeight="1" thickBot="1" x14ac:dyDescent="0.4">
      <c r="B55" s="1009"/>
      <c r="C55" s="1010"/>
      <c r="D55" s="932"/>
      <c r="E55" s="933" t="s">
        <v>333</v>
      </c>
      <c r="F55" s="933" t="s">
        <v>334</v>
      </c>
      <c r="G55" s="933" t="s">
        <v>335</v>
      </c>
      <c r="H55" s="933" t="s">
        <v>336</v>
      </c>
      <c r="I55" s="933" t="s">
        <v>337</v>
      </c>
      <c r="J55" s="933" t="s">
        <v>338</v>
      </c>
      <c r="K55" s="933" t="s">
        <v>339</v>
      </c>
      <c r="L55" s="933" t="s">
        <v>340</v>
      </c>
      <c r="M55" s="933" t="s">
        <v>341</v>
      </c>
      <c r="N55" s="933" t="s">
        <v>342</v>
      </c>
      <c r="O55" s="933" t="s">
        <v>343</v>
      </c>
      <c r="P55" s="933" t="s">
        <v>344</v>
      </c>
      <c r="Q55" s="934" t="s">
        <v>54</v>
      </c>
    </row>
    <row r="56" spans="2:21" ht="18.75" customHeight="1" thickBot="1" x14ac:dyDescent="0.8">
      <c r="B56" s="1011"/>
      <c r="D56" s="1012"/>
      <c r="E56" s="1013"/>
      <c r="F56" s="1013"/>
      <c r="G56" s="1013"/>
      <c r="H56" s="1013"/>
      <c r="I56" s="1013"/>
      <c r="J56" s="1013"/>
      <c r="K56" s="1013"/>
      <c r="L56" s="1013"/>
      <c r="M56" s="1013"/>
      <c r="N56" s="1013"/>
      <c r="O56" s="1013"/>
      <c r="P56" s="1013"/>
      <c r="Q56" s="1014"/>
    </row>
    <row r="57" spans="2:21" ht="69.95" customHeight="1" x14ac:dyDescent="0.75">
      <c r="B57" s="1393" t="s">
        <v>281</v>
      </c>
      <c r="C57" s="938" t="s">
        <v>99</v>
      </c>
      <c r="D57" s="978"/>
      <c r="E57" s="940">
        <v>22</v>
      </c>
      <c r="F57" s="940">
        <v>6</v>
      </c>
      <c r="G57" s="940">
        <v>34</v>
      </c>
      <c r="H57" s="940">
        <v>42</v>
      </c>
      <c r="I57" s="940">
        <v>18</v>
      </c>
      <c r="J57" s="940">
        <v>6</v>
      </c>
      <c r="K57" s="940">
        <v>16</v>
      </c>
      <c r="L57" s="940">
        <v>30</v>
      </c>
      <c r="M57" s="940">
        <v>6</v>
      </c>
      <c r="N57" s="940">
        <v>22</v>
      </c>
      <c r="O57" s="940">
        <v>26</v>
      </c>
      <c r="P57" s="940">
        <v>18</v>
      </c>
      <c r="Q57" s="941">
        <f>SUM(E57:P57)</f>
        <v>246</v>
      </c>
    </row>
    <row r="58" spans="2:21" ht="69.95" customHeight="1" thickBot="1" x14ac:dyDescent="0.8">
      <c r="B58" s="1394"/>
      <c r="C58" s="942" t="s">
        <v>17</v>
      </c>
      <c r="D58" s="979"/>
      <c r="E58" s="944">
        <v>14</v>
      </c>
      <c r="F58" s="944">
        <v>10</v>
      </c>
      <c r="G58" s="944">
        <v>22</v>
      </c>
      <c r="H58" s="944">
        <v>11</v>
      </c>
      <c r="I58" s="944">
        <v>13</v>
      </c>
      <c r="J58" s="944">
        <v>14</v>
      </c>
      <c r="K58" s="944">
        <v>12</v>
      </c>
      <c r="L58" s="944">
        <v>42</v>
      </c>
      <c r="M58" s="944">
        <v>9</v>
      </c>
      <c r="N58" s="944">
        <v>21</v>
      </c>
      <c r="O58" s="944">
        <v>17</v>
      </c>
      <c r="P58" s="944">
        <v>14</v>
      </c>
      <c r="Q58" s="945">
        <f>SUM(E58:P58)</f>
        <v>199</v>
      </c>
    </row>
    <row r="59" spans="2:21" ht="35.1" customHeight="1" thickBot="1" x14ac:dyDescent="0.8">
      <c r="B59" s="980"/>
      <c r="C59" s="974"/>
      <c r="D59" s="948"/>
      <c r="E59" s="949"/>
      <c r="F59" s="949"/>
      <c r="G59" s="949"/>
      <c r="H59" s="949"/>
      <c r="I59" s="949"/>
      <c r="J59" s="949"/>
      <c r="K59" s="949"/>
      <c r="L59" s="949"/>
      <c r="M59" s="949"/>
      <c r="N59" s="949"/>
      <c r="O59" s="949"/>
      <c r="P59" s="949"/>
      <c r="Q59" s="950"/>
    </row>
    <row r="60" spans="2:21" ht="69.95" customHeight="1" x14ac:dyDescent="0.75">
      <c r="B60" s="1393" t="s">
        <v>282</v>
      </c>
      <c r="C60" s="938" t="s">
        <v>99</v>
      </c>
      <c r="D60" s="978"/>
      <c r="E60" s="940">
        <v>59</v>
      </c>
      <c r="F60" s="940">
        <v>30</v>
      </c>
      <c r="G60" s="940">
        <v>56</v>
      </c>
      <c r="H60" s="940">
        <v>42</v>
      </c>
      <c r="I60" s="940">
        <v>19</v>
      </c>
      <c r="J60" s="940">
        <v>17</v>
      </c>
      <c r="K60" s="940">
        <v>29</v>
      </c>
      <c r="L60" s="940">
        <v>16</v>
      </c>
      <c r="M60" s="940">
        <v>54</v>
      </c>
      <c r="N60" s="940">
        <v>16</v>
      </c>
      <c r="O60" s="940">
        <v>89</v>
      </c>
      <c r="P60" s="940">
        <v>97</v>
      </c>
      <c r="Q60" s="941">
        <f>SUM(E60:P60)</f>
        <v>524</v>
      </c>
    </row>
    <row r="61" spans="2:21" ht="69.95" customHeight="1" thickBot="1" x14ac:dyDescent="0.8">
      <c r="B61" s="1394"/>
      <c r="C61" s="942" t="s">
        <v>17</v>
      </c>
      <c r="D61" s="979"/>
      <c r="E61" s="944">
        <v>101</v>
      </c>
      <c r="F61" s="944">
        <v>50</v>
      </c>
      <c r="G61" s="944">
        <v>48</v>
      </c>
      <c r="H61" s="944">
        <v>19</v>
      </c>
      <c r="I61" s="944">
        <v>46</v>
      </c>
      <c r="J61" s="944">
        <v>11</v>
      </c>
      <c r="K61" s="944">
        <v>64</v>
      </c>
      <c r="L61" s="944">
        <v>19</v>
      </c>
      <c r="M61" s="944">
        <v>33</v>
      </c>
      <c r="N61" s="944">
        <v>34</v>
      </c>
      <c r="O61" s="944">
        <v>57</v>
      </c>
      <c r="P61" s="944">
        <v>99</v>
      </c>
      <c r="Q61" s="945">
        <f>SUM(E61:P61)</f>
        <v>581</v>
      </c>
    </row>
    <row r="62" spans="2:21" ht="35.1" customHeight="1" thickBot="1" x14ac:dyDescent="0.8">
      <c r="B62" s="980"/>
      <c r="C62" s="974"/>
      <c r="D62" s="986"/>
      <c r="E62" s="987"/>
      <c r="F62" s="987"/>
      <c r="G62" s="987"/>
      <c r="H62" s="987"/>
      <c r="I62" s="987"/>
      <c r="J62" s="987"/>
      <c r="K62" s="987"/>
      <c r="L62" s="987"/>
      <c r="M62" s="987"/>
      <c r="N62" s="987"/>
      <c r="O62" s="987"/>
      <c r="P62" s="987"/>
      <c r="Q62" s="988"/>
      <c r="U62" s="1015"/>
    </row>
    <row r="63" spans="2:21" ht="69.95" customHeight="1" x14ac:dyDescent="0.75">
      <c r="B63" s="1393" t="s">
        <v>283</v>
      </c>
      <c r="C63" s="938" t="s">
        <v>99</v>
      </c>
      <c r="D63" s="978"/>
      <c r="E63" s="940">
        <v>26</v>
      </c>
      <c r="F63" s="940">
        <v>91</v>
      </c>
      <c r="G63" s="940">
        <v>35</v>
      </c>
      <c r="H63" s="940">
        <v>122</v>
      </c>
      <c r="I63" s="940">
        <v>72</v>
      </c>
      <c r="J63" s="940">
        <v>82</v>
      </c>
      <c r="K63" s="940">
        <v>24</v>
      </c>
      <c r="L63" s="940">
        <v>249</v>
      </c>
      <c r="M63" s="940">
        <v>216</v>
      </c>
      <c r="N63" s="940">
        <v>123</v>
      </c>
      <c r="O63" s="940">
        <v>130</v>
      </c>
      <c r="P63" s="940">
        <v>114</v>
      </c>
      <c r="Q63" s="941">
        <f>SUM(E63:P63)</f>
        <v>1284</v>
      </c>
      <c r="U63" s="1015"/>
    </row>
    <row r="64" spans="2:21" ht="69.95" customHeight="1" thickBot="1" x14ac:dyDescent="0.8">
      <c r="B64" s="1394"/>
      <c r="C64" s="942" t="s">
        <v>17</v>
      </c>
      <c r="D64" s="979"/>
      <c r="E64" s="944">
        <v>43</v>
      </c>
      <c r="F64" s="944">
        <v>66</v>
      </c>
      <c r="G64" s="944">
        <v>59</v>
      </c>
      <c r="H64" s="944">
        <v>112</v>
      </c>
      <c r="I64" s="944">
        <v>61</v>
      </c>
      <c r="J64" s="944">
        <v>41</v>
      </c>
      <c r="K64" s="944">
        <v>90</v>
      </c>
      <c r="L64" s="944">
        <v>197</v>
      </c>
      <c r="M64" s="944">
        <v>212</v>
      </c>
      <c r="N64" s="944">
        <v>131</v>
      </c>
      <c r="O64" s="944">
        <v>111</v>
      </c>
      <c r="P64" s="944">
        <v>120</v>
      </c>
      <c r="Q64" s="945">
        <f>SUM(E64:P64)</f>
        <v>1243</v>
      </c>
      <c r="U64" s="1015"/>
    </row>
    <row r="65" spans="2:21" ht="35.1" customHeight="1" thickBot="1" x14ac:dyDescent="0.8">
      <c r="B65" s="946"/>
      <c r="C65" s="947"/>
      <c r="D65" s="961"/>
      <c r="E65" s="949"/>
      <c r="F65" s="949"/>
      <c r="G65" s="949"/>
      <c r="H65" s="949"/>
      <c r="I65" s="949"/>
      <c r="J65" s="949"/>
      <c r="K65" s="949"/>
      <c r="L65" s="949"/>
      <c r="M65" s="949"/>
      <c r="N65" s="949"/>
      <c r="O65" s="949"/>
      <c r="P65" s="949"/>
      <c r="Q65" s="1016"/>
      <c r="U65" s="1015"/>
    </row>
    <row r="66" spans="2:21" ht="69.95" customHeight="1" x14ac:dyDescent="0.75">
      <c r="B66" s="1393" t="s">
        <v>227</v>
      </c>
      <c r="C66" s="938" t="s">
        <v>99</v>
      </c>
      <c r="D66" s="978"/>
      <c r="E66" s="940">
        <v>0</v>
      </c>
      <c r="F66" s="940">
        <v>0</v>
      </c>
      <c r="G66" s="940">
        <v>32</v>
      </c>
      <c r="H66" s="940">
        <v>0</v>
      </c>
      <c r="I66" s="940">
        <v>0</v>
      </c>
      <c r="J66" s="940">
        <v>0</v>
      </c>
      <c r="K66" s="940">
        <v>0</v>
      </c>
      <c r="L66" s="940">
        <v>32</v>
      </c>
      <c r="M66" s="940">
        <v>18</v>
      </c>
      <c r="N66" s="940">
        <v>32</v>
      </c>
      <c r="O66" s="940">
        <v>18</v>
      </c>
      <c r="P66" s="940">
        <v>18</v>
      </c>
      <c r="Q66" s="941">
        <f>SUM(E66:P66)</f>
        <v>150</v>
      </c>
      <c r="U66" s="1015"/>
    </row>
    <row r="67" spans="2:21" ht="69.95" customHeight="1" thickBot="1" x14ac:dyDescent="0.8">
      <c r="B67" s="1394"/>
      <c r="C67" s="942" t="s">
        <v>17</v>
      </c>
      <c r="D67" s="979"/>
      <c r="E67" s="944">
        <v>3</v>
      </c>
      <c r="F67" s="944">
        <v>4</v>
      </c>
      <c r="G67" s="944">
        <v>22</v>
      </c>
      <c r="H67" s="944">
        <v>6</v>
      </c>
      <c r="I67" s="944">
        <v>6</v>
      </c>
      <c r="J67" s="944">
        <v>8</v>
      </c>
      <c r="K67" s="944">
        <v>11</v>
      </c>
      <c r="L67" s="944">
        <v>31</v>
      </c>
      <c r="M67" s="944">
        <v>19</v>
      </c>
      <c r="N67" s="944">
        <v>12</v>
      </c>
      <c r="O67" s="944">
        <v>17</v>
      </c>
      <c r="P67" s="944">
        <v>25</v>
      </c>
      <c r="Q67" s="945">
        <f>SUM(E67:P67)</f>
        <v>164</v>
      </c>
      <c r="U67" s="1015"/>
    </row>
    <row r="68" spans="2:21" ht="35.1" customHeight="1" thickBot="1" x14ac:dyDescent="0.8">
      <c r="B68" s="993"/>
      <c r="C68" s="974"/>
      <c r="D68" s="948"/>
      <c r="E68" s="949"/>
      <c r="F68" s="949"/>
      <c r="G68" s="949"/>
      <c r="H68" s="949"/>
      <c r="I68" s="949"/>
      <c r="J68" s="949"/>
      <c r="K68" s="949"/>
      <c r="L68" s="949"/>
      <c r="M68" s="949"/>
      <c r="N68" s="949"/>
      <c r="O68" s="949"/>
      <c r="P68" s="949"/>
      <c r="Q68" s="950"/>
      <c r="U68" s="1015"/>
    </row>
    <row r="69" spans="2:21" ht="69.95" customHeight="1" x14ac:dyDescent="0.85">
      <c r="B69" s="1397" t="s">
        <v>6</v>
      </c>
      <c r="C69" s="962" t="s">
        <v>99</v>
      </c>
      <c r="D69" s="963"/>
      <c r="E69" s="964">
        <f t="shared" ref="E69:Q70" si="4">E57+E60+E63+E66</f>
        <v>107</v>
      </c>
      <c r="F69" s="964">
        <f t="shared" si="4"/>
        <v>127</v>
      </c>
      <c r="G69" s="964">
        <f t="shared" si="4"/>
        <v>157</v>
      </c>
      <c r="H69" s="964">
        <f t="shared" si="4"/>
        <v>206</v>
      </c>
      <c r="I69" s="964">
        <f t="shared" si="4"/>
        <v>109</v>
      </c>
      <c r="J69" s="964">
        <f t="shared" si="4"/>
        <v>105</v>
      </c>
      <c r="K69" s="964">
        <f t="shared" si="4"/>
        <v>69</v>
      </c>
      <c r="L69" s="964">
        <f t="shared" si="4"/>
        <v>327</v>
      </c>
      <c r="M69" s="964">
        <f t="shared" si="4"/>
        <v>294</v>
      </c>
      <c r="N69" s="964">
        <f t="shared" si="4"/>
        <v>193</v>
      </c>
      <c r="O69" s="964">
        <f t="shared" si="4"/>
        <v>263</v>
      </c>
      <c r="P69" s="964">
        <f t="shared" si="4"/>
        <v>247</v>
      </c>
      <c r="Q69" s="999">
        <f t="shared" si="4"/>
        <v>2204</v>
      </c>
      <c r="U69" s="1015"/>
    </row>
    <row r="70" spans="2:21" ht="69.95" customHeight="1" thickBot="1" x14ac:dyDescent="0.9">
      <c r="B70" s="1398"/>
      <c r="C70" s="966" t="s">
        <v>17</v>
      </c>
      <c r="D70" s="967"/>
      <c r="E70" s="968">
        <f t="shared" si="4"/>
        <v>161</v>
      </c>
      <c r="F70" s="968">
        <f t="shared" si="4"/>
        <v>130</v>
      </c>
      <c r="G70" s="968">
        <f t="shared" si="4"/>
        <v>151</v>
      </c>
      <c r="H70" s="968">
        <f t="shared" si="4"/>
        <v>148</v>
      </c>
      <c r="I70" s="968">
        <f t="shared" si="4"/>
        <v>126</v>
      </c>
      <c r="J70" s="968">
        <f t="shared" si="4"/>
        <v>74</v>
      </c>
      <c r="K70" s="968">
        <f t="shared" si="4"/>
        <v>177</v>
      </c>
      <c r="L70" s="968">
        <f t="shared" si="4"/>
        <v>289</v>
      </c>
      <c r="M70" s="968">
        <f t="shared" si="4"/>
        <v>273</v>
      </c>
      <c r="N70" s="968">
        <f t="shared" si="4"/>
        <v>198</v>
      </c>
      <c r="O70" s="968">
        <f t="shared" si="4"/>
        <v>202</v>
      </c>
      <c r="P70" s="968">
        <f t="shared" si="4"/>
        <v>258</v>
      </c>
      <c r="Q70" s="1001">
        <f t="shared" si="4"/>
        <v>2187</v>
      </c>
    </row>
    <row r="71" spans="2:21" ht="35.1" customHeight="1" thickBot="1" x14ac:dyDescent="0.8">
      <c r="C71" s="974"/>
      <c r="D71" s="1003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008"/>
    </row>
    <row r="72" spans="2:21" ht="50.1" customHeight="1" thickBot="1" x14ac:dyDescent="0.25">
      <c r="B72" s="1399" t="s">
        <v>29</v>
      </c>
      <c r="C72" s="1400"/>
      <c r="D72" s="1400"/>
      <c r="E72" s="1400"/>
      <c r="F72" s="1400"/>
      <c r="G72" s="1400"/>
      <c r="H72" s="1400"/>
      <c r="I72" s="1400"/>
      <c r="J72" s="1400"/>
      <c r="K72" s="1400"/>
      <c r="L72" s="1400"/>
      <c r="M72" s="1400"/>
      <c r="N72" s="1400"/>
      <c r="O72" s="1400"/>
      <c r="P72" s="1400"/>
      <c r="Q72" s="1401"/>
    </row>
    <row r="73" spans="2:21" ht="35.1" customHeight="1" thickBot="1" x14ac:dyDescent="0.8">
      <c r="B73" s="924"/>
      <c r="D73" s="1003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008"/>
    </row>
    <row r="74" spans="2:21" ht="69.95" customHeight="1" x14ac:dyDescent="0.75">
      <c r="B74" s="1393" t="s">
        <v>281</v>
      </c>
      <c r="C74" s="938" t="s">
        <v>99</v>
      </c>
      <c r="D74" s="978"/>
      <c r="E74" s="940">
        <v>0</v>
      </c>
      <c r="F74" s="940">
        <v>34</v>
      </c>
      <c r="G74" s="940">
        <v>29</v>
      </c>
      <c r="H74" s="940">
        <v>19</v>
      </c>
      <c r="I74" s="940">
        <v>10</v>
      </c>
      <c r="J74" s="940">
        <v>6</v>
      </c>
      <c r="K74" s="940">
        <v>6</v>
      </c>
      <c r="L74" s="940">
        <v>6</v>
      </c>
      <c r="M74" s="940">
        <v>0</v>
      </c>
      <c r="N74" s="940">
        <v>0</v>
      </c>
      <c r="O74" s="940">
        <v>6</v>
      </c>
      <c r="P74" s="940">
        <v>12</v>
      </c>
      <c r="Q74" s="941">
        <f>SUM(E74:P74)</f>
        <v>128</v>
      </c>
    </row>
    <row r="75" spans="2:21" ht="69.95" customHeight="1" thickBot="1" x14ac:dyDescent="0.8">
      <c r="B75" s="1394"/>
      <c r="C75" s="942" t="s">
        <v>17</v>
      </c>
      <c r="D75" s="979"/>
      <c r="E75" s="944">
        <v>6</v>
      </c>
      <c r="F75" s="944">
        <v>20</v>
      </c>
      <c r="G75" s="944">
        <v>13</v>
      </c>
      <c r="H75" s="944">
        <v>12</v>
      </c>
      <c r="I75" s="944">
        <v>14</v>
      </c>
      <c r="J75" s="944">
        <v>15</v>
      </c>
      <c r="K75" s="944">
        <v>4</v>
      </c>
      <c r="L75" s="944">
        <v>22</v>
      </c>
      <c r="M75" s="944">
        <v>3</v>
      </c>
      <c r="N75" s="944">
        <v>8</v>
      </c>
      <c r="O75" s="944">
        <v>7</v>
      </c>
      <c r="P75" s="944">
        <v>9</v>
      </c>
      <c r="Q75" s="945">
        <f>SUM(E75:P75)</f>
        <v>133</v>
      </c>
    </row>
    <row r="76" spans="2:21" ht="35.1" customHeight="1" thickBot="1" x14ac:dyDescent="0.8">
      <c r="B76" s="980"/>
      <c r="C76" s="974"/>
      <c r="D76" s="948"/>
      <c r="E76" s="949"/>
      <c r="F76" s="949"/>
      <c r="G76" s="949"/>
      <c r="H76" s="949"/>
      <c r="I76" s="949"/>
      <c r="J76" s="949"/>
      <c r="K76" s="949"/>
      <c r="L76" s="949"/>
      <c r="M76" s="949"/>
      <c r="N76" s="949"/>
      <c r="O76" s="949"/>
      <c r="P76" s="949"/>
      <c r="Q76" s="950"/>
    </row>
    <row r="77" spans="2:21" ht="69.95" customHeight="1" x14ac:dyDescent="0.75">
      <c r="B77" s="1393" t="s">
        <v>282</v>
      </c>
      <c r="C77" s="938" t="s">
        <v>99</v>
      </c>
      <c r="D77" s="978"/>
      <c r="E77" s="940">
        <v>4</v>
      </c>
      <c r="F77" s="940">
        <v>11</v>
      </c>
      <c r="G77" s="940">
        <v>8</v>
      </c>
      <c r="H77" s="940">
        <v>25</v>
      </c>
      <c r="I77" s="940">
        <v>6</v>
      </c>
      <c r="J77" s="940">
        <v>23</v>
      </c>
      <c r="K77" s="940">
        <v>29</v>
      </c>
      <c r="L77" s="940">
        <v>20</v>
      </c>
      <c r="M77" s="940">
        <v>25</v>
      </c>
      <c r="N77" s="940">
        <v>20</v>
      </c>
      <c r="O77" s="940">
        <v>32</v>
      </c>
      <c r="P77" s="940">
        <v>28</v>
      </c>
      <c r="Q77" s="941">
        <f>SUM(E77:P77)</f>
        <v>231</v>
      </c>
    </row>
    <row r="78" spans="2:21" ht="69.95" customHeight="1" thickBot="1" x14ac:dyDescent="0.8">
      <c r="B78" s="1394"/>
      <c r="C78" s="942" t="s">
        <v>17</v>
      </c>
      <c r="D78" s="979"/>
      <c r="E78" s="944">
        <v>4</v>
      </c>
      <c r="F78" s="944">
        <v>10</v>
      </c>
      <c r="G78" s="944">
        <v>7</v>
      </c>
      <c r="H78" s="944">
        <v>13</v>
      </c>
      <c r="I78" s="944">
        <v>2</v>
      </c>
      <c r="J78" s="944">
        <v>0</v>
      </c>
      <c r="K78" s="944">
        <v>57</v>
      </c>
      <c r="L78" s="944">
        <v>34</v>
      </c>
      <c r="M78" s="944">
        <v>28</v>
      </c>
      <c r="N78" s="944">
        <v>17</v>
      </c>
      <c r="O78" s="944">
        <v>30</v>
      </c>
      <c r="P78" s="944">
        <v>29</v>
      </c>
      <c r="Q78" s="945">
        <f>SUM(E78:P78)</f>
        <v>231</v>
      </c>
    </row>
    <row r="79" spans="2:21" ht="35.1" customHeight="1" thickBot="1" x14ac:dyDescent="0.8">
      <c r="B79" s="980"/>
      <c r="C79" s="974"/>
      <c r="D79" s="975"/>
      <c r="E79" s="976"/>
      <c r="F79" s="976"/>
      <c r="G79" s="976"/>
      <c r="H79" s="976"/>
      <c r="I79" s="976"/>
      <c r="J79" s="976"/>
      <c r="K79" s="976"/>
      <c r="L79" s="976"/>
      <c r="M79" s="976"/>
      <c r="N79" s="976"/>
      <c r="O79" s="976"/>
      <c r="P79" s="976"/>
      <c r="Q79" s="977"/>
    </row>
    <row r="80" spans="2:21" ht="69.95" customHeight="1" x14ac:dyDescent="0.75">
      <c r="B80" s="1393" t="s">
        <v>283</v>
      </c>
      <c r="C80" s="938" t="s">
        <v>99</v>
      </c>
      <c r="D80" s="978"/>
      <c r="E80" s="940">
        <v>0</v>
      </c>
      <c r="F80" s="940">
        <v>6</v>
      </c>
      <c r="G80" s="940">
        <v>6</v>
      </c>
      <c r="H80" s="940">
        <v>0</v>
      </c>
      <c r="I80" s="940">
        <v>0</v>
      </c>
      <c r="J80" s="940">
        <v>0</v>
      </c>
      <c r="K80" s="940">
        <v>6</v>
      </c>
      <c r="L80" s="940">
        <v>18</v>
      </c>
      <c r="M80" s="940">
        <v>0</v>
      </c>
      <c r="N80" s="940">
        <v>6</v>
      </c>
      <c r="O80" s="940">
        <v>6</v>
      </c>
      <c r="P80" s="940">
        <v>12</v>
      </c>
      <c r="Q80" s="941">
        <f>SUM(E80:P80)</f>
        <v>60</v>
      </c>
    </row>
    <row r="81" spans="2:17" ht="69.95" customHeight="1" thickBot="1" x14ac:dyDescent="0.8">
      <c r="B81" s="1394"/>
      <c r="C81" s="942" t="s">
        <v>17</v>
      </c>
      <c r="D81" s="979"/>
      <c r="E81" s="944">
        <v>20</v>
      </c>
      <c r="F81" s="944">
        <v>4</v>
      </c>
      <c r="G81" s="944">
        <v>12</v>
      </c>
      <c r="H81" s="944">
        <v>1</v>
      </c>
      <c r="I81" s="944">
        <v>3</v>
      </c>
      <c r="J81" s="944">
        <v>16</v>
      </c>
      <c r="K81" s="944">
        <v>4</v>
      </c>
      <c r="L81" s="944">
        <v>7</v>
      </c>
      <c r="M81" s="944">
        <v>8</v>
      </c>
      <c r="N81" s="944">
        <v>6</v>
      </c>
      <c r="O81" s="944">
        <v>8</v>
      </c>
      <c r="P81" s="944">
        <v>1</v>
      </c>
      <c r="Q81" s="945">
        <f>SUM(E81:P81)</f>
        <v>90</v>
      </c>
    </row>
    <row r="82" spans="2:17" ht="35.1" customHeight="1" thickBot="1" x14ac:dyDescent="0.8">
      <c r="B82" s="993"/>
      <c r="C82" s="974"/>
      <c r="D82" s="986"/>
      <c r="E82" s="987"/>
      <c r="F82" s="987"/>
      <c r="G82" s="987"/>
      <c r="H82" s="987"/>
      <c r="I82" s="987"/>
      <c r="J82" s="987"/>
      <c r="K82" s="987"/>
      <c r="L82" s="987"/>
      <c r="M82" s="987"/>
      <c r="N82" s="987"/>
      <c r="O82" s="987"/>
      <c r="P82" s="987"/>
      <c r="Q82" s="988"/>
    </row>
    <row r="83" spans="2:17" ht="69.95" customHeight="1" x14ac:dyDescent="0.85">
      <c r="B83" s="1397" t="s">
        <v>316</v>
      </c>
      <c r="C83" s="962" t="s">
        <v>99</v>
      </c>
      <c r="D83" s="963"/>
      <c r="E83" s="964">
        <f t="shared" ref="E83:Q84" si="5">E74+E77+E80</f>
        <v>4</v>
      </c>
      <c r="F83" s="964">
        <f t="shared" si="5"/>
        <v>51</v>
      </c>
      <c r="G83" s="964">
        <f t="shared" si="5"/>
        <v>43</v>
      </c>
      <c r="H83" s="964">
        <f t="shared" si="5"/>
        <v>44</v>
      </c>
      <c r="I83" s="964">
        <f t="shared" si="5"/>
        <v>16</v>
      </c>
      <c r="J83" s="964">
        <f t="shared" si="5"/>
        <v>29</v>
      </c>
      <c r="K83" s="964">
        <f t="shared" si="5"/>
        <v>41</v>
      </c>
      <c r="L83" s="964">
        <f t="shared" si="5"/>
        <v>44</v>
      </c>
      <c r="M83" s="964">
        <f t="shared" si="5"/>
        <v>25</v>
      </c>
      <c r="N83" s="964">
        <f t="shared" si="5"/>
        <v>26</v>
      </c>
      <c r="O83" s="964">
        <f t="shared" si="5"/>
        <v>44</v>
      </c>
      <c r="P83" s="964">
        <f t="shared" si="5"/>
        <v>52</v>
      </c>
      <c r="Q83" s="999">
        <f t="shared" si="5"/>
        <v>419</v>
      </c>
    </row>
    <row r="84" spans="2:17" ht="69.95" customHeight="1" thickBot="1" x14ac:dyDescent="0.9">
      <c r="B84" s="1398"/>
      <c r="C84" s="966" t="s">
        <v>17</v>
      </c>
      <c r="D84" s="967"/>
      <c r="E84" s="968">
        <f t="shared" si="5"/>
        <v>30</v>
      </c>
      <c r="F84" s="968">
        <f t="shared" si="5"/>
        <v>34</v>
      </c>
      <c r="G84" s="968">
        <f t="shared" si="5"/>
        <v>32</v>
      </c>
      <c r="H84" s="968">
        <f t="shared" si="5"/>
        <v>26</v>
      </c>
      <c r="I84" s="968">
        <f t="shared" si="5"/>
        <v>19</v>
      </c>
      <c r="J84" s="968">
        <f t="shared" si="5"/>
        <v>31</v>
      </c>
      <c r="K84" s="968">
        <f t="shared" si="5"/>
        <v>65</v>
      </c>
      <c r="L84" s="968">
        <f t="shared" si="5"/>
        <v>63</v>
      </c>
      <c r="M84" s="968">
        <f t="shared" si="5"/>
        <v>39</v>
      </c>
      <c r="N84" s="968">
        <f t="shared" si="5"/>
        <v>31</v>
      </c>
      <c r="O84" s="968">
        <f t="shared" si="5"/>
        <v>45</v>
      </c>
      <c r="P84" s="968">
        <f t="shared" si="5"/>
        <v>39</v>
      </c>
      <c r="Q84" s="1001">
        <f t="shared" si="5"/>
        <v>454</v>
      </c>
    </row>
    <row r="85" spans="2:17" ht="35.1" customHeight="1" thickBot="1" x14ac:dyDescent="0.75">
      <c r="B85" s="1017"/>
      <c r="C85" s="974"/>
      <c r="D85" s="998"/>
      <c r="E85" s="995"/>
      <c r="F85" s="995"/>
      <c r="G85" s="995"/>
      <c r="H85" s="995"/>
      <c r="I85" s="995"/>
      <c r="J85" s="995"/>
      <c r="K85" s="995"/>
      <c r="L85" s="995"/>
      <c r="M85" s="995"/>
      <c r="N85" s="995"/>
      <c r="O85" s="995"/>
      <c r="P85" s="995"/>
      <c r="Q85" s="996"/>
    </row>
    <row r="86" spans="2:17" ht="69.95" customHeight="1" x14ac:dyDescent="0.75">
      <c r="B86" s="1404" t="s">
        <v>31</v>
      </c>
      <c r="C86" s="962" t="s">
        <v>99</v>
      </c>
      <c r="D86" s="963"/>
      <c r="E86" s="964">
        <f t="shared" ref="E86:Q87" si="6">E69+E83</f>
        <v>111</v>
      </c>
      <c r="F86" s="964">
        <f t="shared" si="6"/>
        <v>178</v>
      </c>
      <c r="G86" s="964">
        <f t="shared" si="6"/>
        <v>200</v>
      </c>
      <c r="H86" s="964">
        <f t="shared" si="6"/>
        <v>250</v>
      </c>
      <c r="I86" s="964">
        <f t="shared" si="6"/>
        <v>125</v>
      </c>
      <c r="J86" s="964">
        <f t="shared" si="6"/>
        <v>134</v>
      </c>
      <c r="K86" s="964">
        <f t="shared" si="6"/>
        <v>110</v>
      </c>
      <c r="L86" s="964">
        <f t="shared" si="6"/>
        <v>371</v>
      </c>
      <c r="M86" s="964">
        <f t="shared" si="6"/>
        <v>319</v>
      </c>
      <c r="N86" s="964">
        <f t="shared" si="6"/>
        <v>219</v>
      </c>
      <c r="O86" s="964">
        <f t="shared" si="6"/>
        <v>307</v>
      </c>
      <c r="P86" s="964">
        <f t="shared" si="6"/>
        <v>299</v>
      </c>
      <c r="Q86" s="965">
        <f t="shared" si="6"/>
        <v>2623</v>
      </c>
    </row>
    <row r="87" spans="2:17" ht="69.95" customHeight="1" thickBot="1" x14ac:dyDescent="0.8">
      <c r="B87" s="1405"/>
      <c r="C87" s="966" t="s">
        <v>17</v>
      </c>
      <c r="D87" s="967"/>
      <c r="E87" s="968">
        <f t="shared" si="6"/>
        <v>191</v>
      </c>
      <c r="F87" s="968">
        <f t="shared" si="6"/>
        <v>164</v>
      </c>
      <c r="G87" s="968">
        <f t="shared" si="6"/>
        <v>183</v>
      </c>
      <c r="H87" s="968">
        <f t="shared" si="6"/>
        <v>174</v>
      </c>
      <c r="I87" s="968">
        <f t="shared" si="6"/>
        <v>145</v>
      </c>
      <c r="J87" s="968">
        <f t="shared" si="6"/>
        <v>105</v>
      </c>
      <c r="K87" s="968">
        <f t="shared" si="6"/>
        <v>242</v>
      </c>
      <c r="L87" s="968">
        <f t="shared" si="6"/>
        <v>352</v>
      </c>
      <c r="M87" s="968">
        <f t="shared" si="6"/>
        <v>312</v>
      </c>
      <c r="N87" s="968">
        <f t="shared" si="6"/>
        <v>229</v>
      </c>
      <c r="O87" s="968">
        <f t="shared" si="6"/>
        <v>247</v>
      </c>
      <c r="P87" s="968">
        <f t="shared" si="6"/>
        <v>297</v>
      </c>
      <c r="Q87" s="969">
        <f t="shared" si="6"/>
        <v>2641</v>
      </c>
    </row>
    <row r="88" spans="2:17" ht="57.75" thickBot="1" x14ac:dyDescent="0.8">
      <c r="D88" s="1003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008"/>
    </row>
    <row r="89" spans="2:17" ht="50.1" customHeight="1" thickBot="1" x14ac:dyDescent="0.85">
      <c r="B89" s="1388" t="s">
        <v>264</v>
      </c>
      <c r="C89" s="1389"/>
      <c r="D89" s="1389"/>
      <c r="E89" s="1389"/>
      <c r="F89" s="1389"/>
      <c r="G89" s="1389"/>
      <c r="H89" s="1389"/>
      <c r="I89" s="1389"/>
      <c r="J89" s="1389"/>
      <c r="K89" s="1389"/>
      <c r="L89" s="1389"/>
      <c r="M89" s="1389"/>
      <c r="N89" s="1389"/>
      <c r="O89" s="1389"/>
      <c r="P89" s="1389"/>
      <c r="Q89" s="1390"/>
    </row>
    <row r="90" spans="2:17" ht="12.75" customHeight="1" thickBot="1" x14ac:dyDescent="0.8">
      <c r="B90" s="1018"/>
      <c r="C90" s="974"/>
      <c r="D90" s="1003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008"/>
    </row>
    <row r="91" spans="2:17" ht="60" customHeight="1" thickBot="1" x14ac:dyDescent="0.45">
      <c r="B91" s="1019"/>
      <c r="C91" s="1020"/>
      <c r="D91" s="932"/>
      <c r="E91" s="933" t="s">
        <v>333</v>
      </c>
      <c r="F91" s="933" t="s">
        <v>334</v>
      </c>
      <c r="G91" s="933" t="s">
        <v>335</v>
      </c>
      <c r="H91" s="933" t="s">
        <v>336</v>
      </c>
      <c r="I91" s="933" t="s">
        <v>337</v>
      </c>
      <c r="J91" s="933" t="s">
        <v>338</v>
      </c>
      <c r="K91" s="933" t="s">
        <v>339</v>
      </c>
      <c r="L91" s="933" t="s">
        <v>340</v>
      </c>
      <c r="M91" s="933" t="s">
        <v>341</v>
      </c>
      <c r="N91" s="933" t="s">
        <v>342</v>
      </c>
      <c r="O91" s="933" t="s">
        <v>343</v>
      </c>
      <c r="P91" s="933" t="s">
        <v>344</v>
      </c>
      <c r="Q91" s="934" t="s">
        <v>54</v>
      </c>
    </row>
    <row r="92" spans="2:17" ht="55.5" customHeight="1" thickBot="1" x14ac:dyDescent="0.8">
      <c r="B92" s="1021" t="s">
        <v>300</v>
      </c>
      <c r="C92" s="1022"/>
      <c r="D92" s="1023"/>
      <c r="E92" s="1024"/>
      <c r="F92" s="1024"/>
      <c r="G92" s="1024"/>
      <c r="H92" s="1024"/>
      <c r="I92" s="1024"/>
      <c r="J92" s="1024"/>
      <c r="K92" s="1024"/>
      <c r="L92" s="1024"/>
      <c r="M92" s="1024"/>
      <c r="N92" s="1024"/>
      <c r="O92" s="1024"/>
      <c r="P92" s="1024"/>
      <c r="Q92" s="977"/>
    </row>
    <row r="93" spans="2:17" ht="60" customHeight="1" x14ac:dyDescent="0.75">
      <c r="B93" s="1406" t="s">
        <v>317</v>
      </c>
      <c r="C93" s="938" t="s">
        <v>99</v>
      </c>
      <c r="D93" s="955"/>
      <c r="E93" s="1025">
        <v>512</v>
      </c>
      <c r="F93" s="1026">
        <v>455</v>
      </c>
      <c r="G93" s="1026">
        <v>416</v>
      </c>
      <c r="H93" s="1026">
        <v>188</v>
      </c>
      <c r="I93" s="1026">
        <v>68</v>
      </c>
      <c r="J93" s="1026">
        <v>46</v>
      </c>
      <c r="K93" s="1026">
        <v>632</v>
      </c>
      <c r="L93" s="1026">
        <v>191</v>
      </c>
      <c r="M93" s="1026">
        <v>121</v>
      </c>
      <c r="N93" s="1026">
        <v>398</v>
      </c>
      <c r="O93" s="1026">
        <v>391</v>
      </c>
      <c r="P93" s="1026">
        <v>453</v>
      </c>
      <c r="Q93" s="1027">
        <f>SUM(E93:P93)</f>
        <v>3871</v>
      </c>
    </row>
    <row r="94" spans="2:17" ht="60" customHeight="1" thickBot="1" x14ac:dyDescent="0.8">
      <c r="B94" s="1407"/>
      <c r="C94" s="942" t="s">
        <v>17</v>
      </c>
      <c r="D94" s="959"/>
      <c r="E94" s="1028">
        <v>301</v>
      </c>
      <c r="F94" s="1028">
        <v>429</v>
      </c>
      <c r="G94" s="1028">
        <v>545</v>
      </c>
      <c r="H94" s="1028">
        <v>251</v>
      </c>
      <c r="I94" s="1028">
        <v>263</v>
      </c>
      <c r="J94" s="1028">
        <v>130</v>
      </c>
      <c r="K94" s="1028">
        <v>619</v>
      </c>
      <c r="L94" s="1028">
        <v>277</v>
      </c>
      <c r="M94" s="1028">
        <v>158</v>
      </c>
      <c r="N94" s="1028">
        <v>343</v>
      </c>
      <c r="O94" s="1028">
        <v>485</v>
      </c>
      <c r="P94" s="1028">
        <v>664</v>
      </c>
      <c r="Q94" s="1029">
        <f>SUM(E94:P94)</f>
        <v>4465</v>
      </c>
    </row>
    <row r="95" spans="2:17" ht="17.100000000000001" customHeight="1" thickBot="1" x14ac:dyDescent="0.8">
      <c r="B95" s="1030"/>
      <c r="C95" s="974"/>
      <c r="D95" s="975"/>
      <c r="E95" s="976"/>
      <c r="F95" s="976"/>
      <c r="G95" s="976"/>
      <c r="H95" s="976"/>
      <c r="I95" s="976"/>
      <c r="J95" s="976"/>
      <c r="K95" s="976"/>
      <c r="L95" s="976"/>
      <c r="M95" s="976"/>
      <c r="N95" s="976"/>
      <c r="O95" s="976"/>
      <c r="P95" s="976"/>
      <c r="Q95" s="977"/>
    </row>
    <row r="96" spans="2:17" ht="60" customHeight="1" x14ac:dyDescent="0.75">
      <c r="B96" s="1402" t="s">
        <v>318</v>
      </c>
      <c r="C96" s="938" t="s">
        <v>99</v>
      </c>
      <c r="D96" s="978"/>
      <c r="E96" s="940">
        <v>0</v>
      </c>
      <c r="F96" s="940">
        <v>0</v>
      </c>
      <c r="G96" s="940">
        <v>0</v>
      </c>
      <c r="H96" s="940">
        <v>0</v>
      </c>
      <c r="I96" s="940">
        <v>0</v>
      </c>
      <c r="J96" s="940">
        <v>0</v>
      </c>
      <c r="K96" s="940">
        <v>0</v>
      </c>
      <c r="L96" s="940">
        <v>0</v>
      </c>
      <c r="M96" s="940">
        <v>0</v>
      </c>
      <c r="N96" s="940">
        <v>0</v>
      </c>
      <c r="O96" s="940">
        <v>0</v>
      </c>
      <c r="P96" s="940">
        <v>0</v>
      </c>
      <c r="Q96" s="941">
        <f>SUM(E96:P96)</f>
        <v>0</v>
      </c>
    </row>
    <row r="97" spans="2:17" ht="60" customHeight="1" thickBot="1" x14ac:dyDescent="0.8">
      <c r="B97" s="1403"/>
      <c r="C97" s="942" t="s">
        <v>17</v>
      </c>
      <c r="D97" s="979"/>
      <c r="E97" s="944">
        <v>0</v>
      </c>
      <c r="F97" s="944">
        <v>0</v>
      </c>
      <c r="G97" s="944">
        <v>0</v>
      </c>
      <c r="H97" s="944">
        <v>0</v>
      </c>
      <c r="I97" s="944">
        <v>0</v>
      </c>
      <c r="J97" s="944">
        <v>0</v>
      </c>
      <c r="K97" s="944">
        <v>0</v>
      </c>
      <c r="L97" s="944">
        <v>0</v>
      </c>
      <c r="M97" s="944">
        <v>0</v>
      </c>
      <c r="N97" s="944">
        <v>0</v>
      </c>
      <c r="O97" s="944">
        <v>0</v>
      </c>
      <c r="P97" s="944">
        <v>0</v>
      </c>
      <c r="Q97" s="945">
        <f>SUM(E97:P97)</f>
        <v>0</v>
      </c>
    </row>
    <row r="98" spans="2:17" ht="17.100000000000001" customHeight="1" thickBot="1" x14ac:dyDescent="0.8">
      <c r="B98" s="1030"/>
      <c r="C98" s="974"/>
      <c r="D98" s="975"/>
      <c r="E98" s="976"/>
      <c r="F98" s="976"/>
      <c r="G98" s="976"/>
      <c r="H98" s="976"/>
      <c r="I98" s="976"/>
      <c r="J98" s="976"/>
      <c r="K98" s="976"/>
      <c r="L98" s="976"/>
      <c r="M98" s="976"/>
      <c r="N98" s="976"/>
      <c r="O98" s="976"/>
      <c r="P98" s="976"/>
      <c r="Q98" s="977"/>
    </row>
    <row r="99" spans="2:17" ht="60" customHeight="1" x14ac:dyDescent="0.75">
      <c r="B99" s="1402" t="s">
        <v>319</v>
      </c>
      <c r="C99" s="938" t="s">
        <v>99</v>
      </c>
      <c r="D99" s="978"/>
      <c r="E99" s="940">
        <v>542</v>
      </c>
      <c r="F99" s="940">
        <v>468</v>
      </c>
      <c r="G99" s="940">
        <v>543</v>
      </c>
      <c r="H99" s="940">
        <v>240</v>
      </c>
      <c r="I99" s="940">
        <v>416</v>
      </c>
      <c r="J99" s="940">
        <v>140</v>
      </c>
      <c r="K99" s="940">
        <v>311</v>
      </c>
      <c r="L99" s="940">
        <v>134</v>
      </c>
      <c r="M99" s="940">
        <v>120</v>
      </c>
      <c r="N99" s="940">
        <v>122</v>
      </c>
      <c r="O99" s="940">
        <v>255</v>
      </c>
      <c r="P99" s="940">
        <v>192</v>
      </c>
      <c r="Q99" s="941">
        <f>SUM(E99:P99)</f>
        <v>3483</v>
      </c>
    </row>
    <row r="100" spans="2:17" ht="60" customHeight="1" thickBot="1" x14ac:dyDescent="0.8">
      <c r="B100" s="1403"/>
      <c r="C100" s="942" t="s">
        <v>17</v>
      </c>
      <c r="D100" s="979"/>
      <c r="E100" s="944">
        <v>328</v>
      </c>
      <c r="F100" s="944">
        <v>465</v>
      </c>
      <c r="G100" s="944">
        <v>420</v>
      </c>
      <c r="H100" s="944">
        <v>136</v>
      </c>
      <c r="I100" s="944">
        <v>209</v>
      </c>
      <c r="J100" s="944">
        <v>101</v>
      </c>
      <c r="K100" s="944">
        <v>298</v>
      </c>
      <c r="L100" s="944">
        <v>222</v>
      </c>
      <c r="M100" s="944">
        <v>250</v>
      </c>
      <c r="N100" s="944">
        <v>253</v>
      </c>
      <c r="O100" s="944">
        <v>298</v>
      </c>
      <c r="P100" s="944">
        <v>495</v>
      </c>
      <c r="Q100" s="945">
        <f>SUM(E100:P100)</f>
        <v>3475</v>
      </c>
    </row>
    <row r="101" spans="2:17" ht="17.100000000000001" customHeight="1" thickBot="1" x14ac:dyDescent="0.8">
      <c r="B101" s="1031"/>
      <c r="C101" s="947"/>
      <c r="D101" s="961"/>
      <c r="E101" s="949"/>
      <c r="F101" s="949"/>
      <c r="G101" s="949"/>
      <c r="H101" s="949"/>
      <c r="I101" s="949"/>
      <c r="J101" s="949"/>
      <c r="K101" s="949"/>
      <c r="L101" s="949"/>
      <c r="M101" s="949"/>
      <c r="N101" s="949"/>
      <c r="O101" s="949"/>
      <c r="P101" s="949"/>
      <c r="Q101" s="950"/>
    </row>
    <row r="102" spans="2:17" ht="60" customHeight="1" x14ac:dyDescent="0.75">
      <c r="B102" s="1402" t="s">
        <v>301</v>
      </c>
      <c r="C102" s="938" t="s">
        <v>99</v>
      </c>
      <c r="D102" s="978"/>
      <c r="E102" s="940">
        <v>0</v>
      </c>
      <c r="F102" s="940">
        <v>0</v>
      </c>
      <c r="G102" s="940">
        <v>0</v>
      </c>
      <c r="H102" s="940">
        <v>0</v>
      </c>
      <c r="I102" s="940">
        <v>0</v>
      </c>
      <c r="J102" s="940">
        <v>3</v>
      </c>
      <c r="K102" s="940">
        <v>1</v>
      </c>
      <c r="L102" s="940">
        <v>9</v>
      </c>
      <c r="M102" s="940">
        <v>0</v>
      </c>
      <c r="N102" s="940">
        <v>7</v>
      </c>
      <c r="O102" s="940">
        <v>2</v>
      </c>
      <c r="P102" s="940">
        <v>22</v>
      </c>
      <c r="Q102" s="941">
        <f>SUM(E102:P102)</f>
        <v>44</v>
      </c>
    </row>
    <row r="103" spans="2:17" ht="60" customHeight="1" thickBot="1" x14ac:dyDescent="0.8">
      <c r="B103" s="1403"/>
      <c r="C103" s="942" t="s">
        <v>17</v>
      </c>
      <c r="D103" s="979"/>
      <c r="E103" s="944">
        <v>13</v>
      </c>
      <c r="F103" s="944">
        <v>8</v>
      </c>
      <c r="G103" s="944">
        <v>2</v>
      </c>
      <c r="H103" s="944">
        <v>1</v>
      </c>
      <c r="I103" s="944">
        <v>0</v>
      </c>
      <c r="J103" s="944">
        <v>2</v>
      </c>
      <c r="K103" s="944">
        <v>1</v>
      </c>
      <c r="L103" s="944">
        <v>7</v>
      </c>
      <c r="M103" s="944">
        <v>2</v>
      </c>
      <c r="N103" s="944">
        <v>7</v>
      </c>
      <c r="O103" s="944">
        <v>1</v>
      </c>
      <c r="P103" s="944">
        <v>11</v>
      </c>
      <c r="Q103" s="945">
        <f>SUM(E103:P103)</f>
        <v>55</v>
      </c>
    </row>
    <row r="104" spans="2:17" ht="18.75" customHeight="1" thickBot="1" x14ac:dyDescent="0.8">
      <c r="B104" s="1031"/>
      <c r="C104" s="947"/>
      <c r="D104" s="961"/>
      <c r="E104" s="949"/>
      <c r="F104" s="949"/>
      <c r="G104" s="949"/>
      <c r="H104" s="949"/>
      <c r="I104" s="949"/>
      <c r="J104" s="949"/>
      <c r="K104" s="949"/>
      <c r="L104" s="949"/>
      <c r="M104" s="949"/>
      <c r="N104" s="949"/>
      <c r="O104" s="949"/>
      <c r="P104" s="949"/>
      <c r="Q104" s="950"/>
    </row>
    <row r="105" spans="2:17" ht="60" customHeight="1" x14ac:dyDescent="0.75">
      <c r="B105" s="1402" t="s">
        <v>320</v>
      </c>
      <c r="C105" s="938" t="s">
        <v>99</v>
      </c>
      <c r="D105" s="978"/>
      <c r="E105" s="940">
        <v>506</v>
      </c>
      <c r="F105" s="940">
        <v>540</v>
      </c>
      <c r="G105" s="940">
        <v>177</v>
      </c>
      <c r="H105" s="940">
        <v>0</v>
      </c>
      <c r="I105" s="940">
        <v>2</v>
      </c>
      <c r="J105" s="940">
        <v>60</v>
      </c>
      <c r="K105" s="940">
        <v>23</v>
      </c>
      <c r="L105" s="940">
        <v>37</v>
      </c>
      <c r="M105" s="940">
        <v>0</v>
      </c>
      <c r="N105" s="940">
        <v>60</v>
      </c>
      <c r="O105" s="940">
        <v>180</v>
      </c>
      <c r="P105" s="940">
        <v>0</v>
      </c>
      <c r="Q105" s="941">
        <f>SUM(E105:P105)</f>
        <v>1585</v>
      </c>
    </row>
    <row r="106" spans="2:17" ht="60" customHeight="1" thickBot="1" x14ac:dyDescent="0.8">
      <c r="B106" s="1403"/>
      <c r="C106" s="942" t="s">
        <v>17</v>
      </c>
      <c r="D106" s="979"/>
      <c r="E106" s="944">
        <v>286</v>
      </c>
      <c r="F106" s="944">
        <v>182</v>
      </c>
      <c r="G106" s="944">
        <v>182</v>
      </c>
      <c r="H106" s="944">
        <v>80</v>
      </c>
      <c r="I106" s="944">
        <v>103</v>
      </c>
      <c r="J106" s="944">
        <v>114</v>
      </c>
      <c r="K106" s="944">
        <v>132</v>
      </c>
      <c r="L106" s="944">
        <v>142</v>
      </c>
      <c r="M106" s="944">
        <v>194</v>
      </c>
      <c r="N106" s="944">
        <v>47</v>
      </c>
      <c r="O106" s="944">
        <v>138</v>
      </c>
      <c r="P106" s="944">
        <v>113</v>
      </c>
      <c r="Q106" s="945">
        <f>SUM(E106:P106)</f>
        <v>1713</v>
      </c>
    </row>
    <row r="107" spans="2:17" ht="18.75" customHeight="1" thickBot="1" x14ac:dyDescent="0.8">
      <c r="B107" s="1031"/>
      <c r="C107" s="947"/>
      <c r="D107" s="961"/>
      <c r="E107" s="949"/>
      <c r="F107" s="949"/>
      <c r="G107" s="949"/>
      <c r="H107" s="949"/>
      <c r="I107" s="949"/>
      <c r="J107" s="949"/>
      <c r="K107" s="949"/>
      <c r="L107" s="949"/>
      <c r="M107" s="949"/>
      <c r="N107" s="949"/>
      <c r="O107" s="949"/>
      <c r="P107" s="949"/>
      <c r="Q107" s="950"/>
    </row>
    <row r="108" spans="2:17" ht="60" customHeight="1" x14ac:dyDescent="0.75">
      <c r="B108" s="1402" t="s">
        <v>302</v>
      </c>
      <c r="C108" s="938" t="s">
        <v>99</v>
      </c>
      <c r="D108" s="978"/>
      <c r="E108" s="940">
        <v>0</v>
      </c>
      <c r="F108" s="940">
        <v>0</v>
      </c>
      <c r="G108" s="940">
        <v>0</v>
      </c>
      <c r="H108" s="940">
        <v>0</v>
      </c>
      <c r="I108" s="940">
        <v>0</v>
      </c>
      <c r="J108" s="940">
        <v>0</v>
      </c>
      <c r="K108" s="940">
        <v>0</v>
      </c>
      <c r="L108" s="940">
        <v>0</v>
      </c>
      <c r="M108" s="940">
        <v>0</v>
      </c>
      <c r="N108" s="940">
        <v>0</v>
      </c>
      <c r="O108" s="940">
        <v>0</v>
      </c>
      <c r="P108" s="940">
        <v>0</v>
      </c>
      <c r="Q108" s="941">
        <f>SUM(E108:P108)</f>
        <v>0</v>
      </c>
    </row>
    <row r="109" spans="2:17" ht="60" customHeight="1" thickBot="1" x14ac:dyDescent="0.8">
      <c r="B109" s="1403"/>
      <c r="C109" s="942" t="s">
        <v>17</v>
      </c>
      <c r="D109" s="979"/>
      <c r="E109" s="944">
        <v>0</v>
      </c>
      <c r="F109" s="944">
        <v>0</v>
      </c>
      <c r="G109" s="944">
        <v>0</v>
      </c>
      <c r="H109" s="944">
        <v>0</v>
      </c>
      <c r="I109" s="944">
        <v>0</v>
      </c>
      <c r="J109" s="944">
        <v>0</v>
      </c>
      <c r="K109" s="944">
        <v>0</v>
      </c>
      <c r="L109" s="944">
        <v>0</v>
      </c>
      <c r="M109" s="944">
        <v>0</v>
      </c>
      <c r="N109" s="944">
        <v>0</v>
      </c>
      <c r="O109" s="944">
        <v>0</v>
      </c>
      <c r="P109" s="944">
        <v>0</v>
      </c>
      <c r="Q109" s="945">
        <f>SUM(E109:P109)</f>
        <v>0</v>
      </c>
    </row>
    <row r="110" spans="2:17" ht="18" customHeight="1" thickBot="1" x14ac:dyDescent="0.8">
      <c r="B110" s="1032"/>
      <c r="C110" s="947"/>
      <c r="D110" s="948"/>
      <c r="E110" s="949"/>
      <c r="F110" s="949"/>
      <c r="G110" s="949"/>
      <c r="H110" s="949"/>
      <c r="I110" s="949"/>
      <c r="J110" s="949"/>
      <c r="K110" s="949"/>
      <c r="L110" s="949"/>
      <c r="M110" s="949"/>
      <c r="N110" s="949"/>
      <c r="O110" s="949"/>
      <c r="P110" s="949"/>
      <c r="Q110" s="950"/>
    </row>
    <row r="111" spans="2:17" ht="60" customHeight="1" x14ac:dyDescent="0.75">
      <c r="B111" s="1402" t="s">
        <v>321</v>
      </c>
      <c r="C111" s="938" t="s">
        <v>99</v>
      </c>
      <c r="D111" s="978"/>
      <c r="E111" s="940">
        <v>124</v>
      </c>
      <c r="F111" s="940">
        <v>309</v>
      </c>
      <c r="G111" s="940">
        <v>306</v>
      </c>
      <c r="H111" s="940">
        <v>244</v>
      </c>
      <c r="I111" s="940">
        <v>342</v>
      </c>
      <c r="J111" s="940">
        <v>421</v>
      </c>
      <c r="K111" s="940">
        <v>508</v>
      </c>
      <c r="L111" s="940">
        <v>407</v>
      </c>
      <c r="M111" s="940">
        <v>531</v>
      </c>
      <c r="N111" s="940">
        <v>567</v>
      </c>
      <c r="O111" s="940">
        <v>806</v>
      </c>
      <c r="P111" s="940">
        <v>805</v>
      </c>
      <c r="Q111" s="941">
        <f>SUM(E111:P111)</f>
        <v>5370</v>
      </c>
    </row>
    <row r="112" spans="2:17" ht="60" customHeight="1" thickBot="1" x14ac:dyDescent="0.8">
      <c r="B112" s="1403"/>
      <c r="C112" s="942" t="s">
        <v>17</v>
      </c>
      <c r="D112" s="979"/>
      <c r="E112" s="944">
        <v>122</v>
      </c>
      <c r="F112" s="944">
        <v>290</v>
      </c>
      <c r="G112" s="944">
        <v>300</v>
      </c>
      <c r="H112" s="944">
        <v>252</v>
      </c>
      <c r="I112" s="944">
        <v>269</v>
      </c>
      <c r="J112" s="944">
        <v>27</v>
      </c>
      <c r="K112" s="944">
        <v>966</v>
      </c>
      <c r="L112" s="944">
        <v>407</v>
      </c>
      <c r="M112" s="944">
        <v>503</v>
      </c>
      <c r="N112" s="944">
        <v>544</v>
      </c>
      <c r="O112" s="944">
        <v>779</v>
      </c>
      <c r="P112" s="944">
        <v>860</v>
      </c>
      <c r="Q112" s="945">
        <f>SUM(E112:P112)</f>
        <v>5319</v>
      </c>
    </row>
    <row r="113" spans="2:17" ht="18" customHeight="1" thickBot="1" x14ac:dyDescent="0.8">
      <c r="B113" s="1031"/>
      <c r="C113" s="947"/>
      <c r="D113" s="961"/>
      <c r="E113" s="1033"/>
      <c r="F113" s="1033"/>
      <c r="G113" s="1033"/>
      <c r="H113" s="1033"/>
      <c r="I113" s="1033"/>
      <c r="J113" s="1033"/>
      <c r="K113" s="1033"/>
      <c r="L113" s="1033"/>
      <c r="M113" s="1033"/>
      <c r="N113" s="1033"/>
      <c r="O113" s="1033"/>
      <c r="P113" s="1033"/>
      <c r="Q113" s="950"/>
    </row>
    <row r="114" spans="2:17" ht="60" customHeight="1" x14ac:dyDescent="0.75">
      <c r="B114" s="1402" t="s">
        <v>322</v>
      </c>
      <c r="C114" s="938" t="s">
        <v>99</v>
      </c>
      <c r="D114" s="978"/>
      <c r="E114" s="1034"/>
      <c r="F114" s="1034"/>
      <c r="G114" s="1034"/>
      <c r="H114" s="1034"/>
      <c r="I114" s="1034"/>
      <c r="J114" s="1034"/>
      <c r="K114" s="1034"/>
      <c r="L114" s="1034"/>
      <c r="M114" s="1034"/>
      <c r="N114" s="1034"/>
      <c r="O114" s="1034"/>
      <c r="P114" s="1034"/>
      <c r="Q114" s="941">
        <f>SUM(E114:P114)</f>
        <v>0</v>
      </c>
    </row>
    <row r="115" spans="2:17" ht="60" customHeight="1" thickBot="1" x14ac:dyDescent="0.8">
      <c r="B115" s="1403"/>
      <c r="C115" s="942" t="s">
        <v>17</v>
      </c>
      <c r="D115" s="979"/>
      <c r="E115" s="1035"/>
      <c r="F115" s="1035"/>
      <c r="G115" s="1035"/>
      <c r="H115" s="1035"/>
      <c r="I115" s="1035"/>
      <c r="J115" s="1035"/>
      <c r="K115" s="1035"/>
      <c r="L115" s="1035"/>
      <c r="M115" s="1035"/>
      <c r="N115" s="1035"/>
      <c r="O115" s="1035"/>
      <c r="P115" s="1035"/>
      <c r="Q115" s="945">
        <f>SUM(E115:P115)</f>
        <v>0</v>
      </c>
    </row>
    <row r="116" spans="2:17" ht="18" customHeight="1" thickBot="1" x14ac:dyDescent="0.8">
      <c r="B116" s="1032"/>
      <c r="C116" s="947"/>
      <c r="D116" s="948"/>
      <c r="E116" s="949"/>
      <c r="F116" s="949"/>
      <c r="G116" s="949"/>
      <c r="H116" s="949"/>
      <c r="I116" s="949"/>
      <c r="J116" s="949"/>
      <c r="K116" s="949"/>
      <c r="L116" s="949"/>
      <c r="M116" s="949"/>
      <c r="N116" s="949"/>
      <c r="O116" s="949"/>
      <c r="P116" s="949"/>
      <c r="Q116" s="950"/>
    </row>
    <row r="117" spans="2:17" ht="60" customHeight="1" x14ac:dyDescent="0.75">
      <c r="B117" s="1402" t="s">
        <v>323</v>
      </c>
      <c r="C117" s="938" t="s">
        <v>99</v>
      </c>
      <c r="D117" s="978"/>
      <c r="E117" s="940">
        <v>102</v>
      </c>
      <c r="F117" s="940">
        <v>197</v>
      </c>
      <c r="G117" s="940">
        <v>157</v>
      </c>
      <c r="H117" s="940">
        <v>0</v>
      </c>
      <c r="I117" s="940">
        <v>223</v>
      </c>
      <c r="J117" s="940">
        <v>4</v>
      </c>
      <c r="K117" s="940">
        <v>169</v>
      </c>
      <c r="L117" s="940">
        <v>96</v>
      </c>
      <c r="M117" s="940">
        <v>115</v>
      </c>
      <c r="N117" s="940">
        <v>2</v>
      </c>
      <c r="O117" s="940">
        <v>383</v>
      </c>
      <c r="P117" s="940">
        <v>288</v>
      </c>
      <c r="Q117" s="941">
        <f>SUM(E117:P117)</f>
        <v>1736</v>
      </c>
    </row>
    <row r="118" spans="2:17" ht="60" customHeight="1" thickBot="1" x14ac:dyDescent="0.8">
      <c r="B118" s="1403"/>
      <c r="C118" s="942" t="s">
        <v>17</v>
      </c>
      <c r="D118" s="979"/>
      <c r="E118" s="944">
        <v>187</v>
      </c>
      <c r="F118" s="944">
        <v>163</v>
      </c>
      <c r="G118" s="944">
        <v>257</v>
      </c>
      <c r="H118" s="944">
        <v>225</v>
      </c>
      <c r="I118" s="944">
        <v>388</v>
      </c>
      <c r="J118" s="944">
        <v>226</v>
      </c>
      <c r="K118" s="944">
        <v>287</v>
      </c>
      <c r="L118" s="944">
        <v>210</v>
      </c>
      <c r="M118" s="944">
        <v>132</v>
      </c>
      <c r="N118" s="944">
        <v>11</v>
      </c>
      <c r="O118" s="944">
        <v>305</v>
      </c>
      <c r="P118" s="944">
        <v>340</v>
      </c>
      <c r="Q118" s="945">
        <f>SUM(E118:P118)</f>
        <v>2731</v>
      </c>
    </row>
    <row r="119" spans="2:17" ht="17.100000000000001" customHeight="1" thickBot="1" x14ac:dyDescent="0.8">
      <c r="B119" s="980"/>
      <c r="C119" s="974"/>
      <c r="D119" s="948"/>
      <c r="E119" s="949"/>
      <c r="F119" s="949"/>
      <c r="G119" s="949"/>
      <c r="H119" s="949"/>
      <c r="I119" s="949"/>
      <c r="J119" s="949"/>
      <c r="K119" s="949"/>
      <c r="L119" s="949"/>
      <c r="M119" s="949"/>
      <c r="N119" s="949"/>
      <c r="O119" s="949"/>
      <c r="P119" s="949"/>
      <c r="Q119" s="950"/>
    </row>
    <row r="120" spans="2:17" ht="60" customHeight="1" x14ac:dyDescent="0.75">
      <c r="B120" s="1393" t="s">
        <v>324</v>
      </c>
      <c r="C120" s="938" t="s">
        <v>99</v>
      </c>
      <c r="D120" s="978"/>
      <c r="E120" s="989">
        <v>70</v>
      </c>
      <c r="F120" s="989">
        <v>0</v>
      </c>
      <c r="G120" s="989">
        <v>10</v>
      </c>
      <c r="H120" s="989">
        <v>130</v>
      </c>
      <c r="I120" s="989">
        <v>31</v>
      </c>
      <c r="J120" s="989">
        <v>39</v>
      </c>
      <c r="K120" s="989">
        <v>70</v>
      </c>
      <c r="L120" s="989">
        <v>70</v>
      </c>
      <c r="M120" s="989">
        <v>70</v>
      </c>
      <c r="N120" s="989">
        <v>70</v>
      </c>
      <c r="O120" s="989">
        <v>139</v>
      </c>
      <c r="P120" s="989">
        <v>35</v>
      </c>
      <c r="Q120" s="990">
        <f>SUM(E120:P120)</f>
        <v>734</v>
      </c>
    </row>
    <row r="121" spans="2:17" ht="60" customHeight="1" thickBot="1" x14ac:dyDescent="0.8">
      <c r="B121" s="1394"/>
      <c r="C121" s="942" t="s">
        <v>17</v>
      </c>
      <c r="D121" s="979"/>
      <c r="E121" s="991">
        <v>66</v>
      </c>
      <c r="F121" s="991">
        <v>8</v>
      </c>
      <c r="G121" s="991">
        <v>13</v>
      </c>
      <c r="H121" s="991">
        <v>59</v>
      </c>
      <c r="I121" s="991">
        <v>58</v>
      </c>
      <c r="J121" s="991">
        <v>77</v>
      </c>
      <c r="K121" s="991">
        <v>73</v>
      </c>
      <c r="L121" s="991">
        <v>69</v>
      </c>
      <c r="M121" s="991">
        <v>72</v>
      </c>
      <c r="N121" s="991">
        <v>68</v>
      </c>
      <c r="O121" s="991">
        <v>88</v>
      </c>
      <c r="P121" s="991">
        <v>76</v>
      </c>
      <c r="Q121" s="992">
        <f>SUM(E121:P121)</f>
        <v>727</v>
      </c>
    </row>
    <row r="122" spans="2:17" ht="17.100000000000001" customHeight="1" thickBot="1" x14ac:dyDescent="0.8">
      <c r="B122" s="946"/>
      <c r="C122" s="947"/>
      <c r="D122" s="961"/>
      <c r="E122" s="949"/>
      <c r="F122" s="949"/>
      <c r="G122" s="949"/>
      <c r="H122" s="949"/>
      <c r="I122" s="949"/>
      <c r="J122" s="949"/>
      <c r="K122" s="949"/>
      <c r="L122" s="949"/>
      <c r="M122" s="949"/>
      <c r="N122" s="949"/>
      <c r="O122" s="949"/>
      <c r="P122" s="949"/>
      <c r="Q122" s="950"/>
    </row>
    <row r="123" spans="2:17" ht="60" customHeight="1" x14ac:dyDescent="0.75">
      <c r="B123" s="1393" t="s">
        <v>325</v>
      </c>
      <c r="C123" s="938" t="s">
        <v>99</v>
      </c>
      <c r="D123" s="978"/>
      <c r="E123" s="989">
        <v>30</v>
      </c>
      <c r="F123" s="989">
        <v>30</v>
      </c>
      <c r="G123" s="989">
        <v>0</v>
      </c>
      <c r="H123" s="989">
        <v>15</v>
      </c>
      <c r="I123" s="989">
        <v>30</v>
      </c>
      <c r="J123" s="989">
        <v>30</v>
      </c>
      <c r="K123" s="989">
        <v>15</v>
      </c>
      <c r="L123" s="989">
        <v>45</v>
      </c>
      <c r="M123" s="989">
        <v>30</v>
      </c>
      <c r="N123" s="989">
        <v>0</v>
      </c>
      <c r="O123" s="989">
        <v>15</v>
      </c>
      <c r="P123" s="989">
        <v>12</v>
      </c>
      <c r="Q123" s="990">
        <f>SUM(E123:P123)</f>
        <v>252</v>
      </c>
    </row>
    <row r="124" spans="2:17" ht="60" customHeight="1" thickBot="1" x14ac:dyDescent="0.8">
      <c r="B124" s="1394"/>
      <c r="C124" s="942" t="s">
        <v>17</v>
      </c>
      <c r="D124" s="979"/>
      <c r="E124" s="991">
        <v>15</v>
      </c>
      <c r="F124" s="991">
        <v>5</v>
      </c>
      <c r="G124" s="991">
        <v>6</v>
      </c>
      <c r="H124" s="991">
        <v>0</v>
      </c>
      <c r="I124" s="991">
        <v>16</v>
      </c>
      <c r="J124" s="991">
        <v>34</v>
      </c>
      <c r="K124" s="991">
        <v>13</v>
      </c>
      <c r="L124" s="991">
        <v>8</v>
      </c>
      <c r="M124" s="991">
        <v>8</v>
      </c>
      <c r="N124" s="991">
        <v>2</v>
      </c>
      <c r="O124" s="991">
        <v>11</v>
      </c>
      <c r="P124" s="991">
        <v>36</v>
      </c>
      <c r="Q124" s="992">
        <f>SUM(E124:P124)</f>
        <v>154</v>
      </c>
    </row>
    <row r="125" spans="2:17" ht="17.100000000000001" customHeight="1" thickBot="1" x14ac:dyDescent="0.8">
      <c r="B125" s="946"/>
      <c r="C125" s="947"/>
      <c r="D125" s="961"/>
      <c r="E125" s="949"/>
      <c r="F125" s="949"/>
      <c r="G125" s="949"/>
      <c r="H125" s="949"/>
      <c r="I125" s="949"/>
      <c r="J125" s="949"/>
      <c r="K125" s="949"/>
      <c r="L125" s="949"/>
      <c r="M125" s="949"/>
      <c r="N125" s="949"/>
      <c r="O125" s="949"/>
      <c r="P125" s="949"/>
      <c r="Q125" s="950"/>
    </row>
    <row r="126" spans="2:17" ht="60" customHeight="1" x14ac:dyDescent="0.75">
      <c r="B126" s="1391" t="s">
        <v>326</v>
      </c>
      <c r="C126" s="938" t="s">
        <v>99</v>
      </c>
      <c r="D126" s="978"/>
      <c r="E126" s="989">
        <v>62</v>
      </c>
      <c r="F126" s="989">
        <v>155</v>
      </c>
      <c r="G126" s="989">
        <v>116</v>
      </c>
      <c r="H126" s="989">
        <v>153</v>
      </c>
      <c r="I126" s="989">
        <v>175</v>
      </c>
      <c r="J126" s="989">
        <v>125</v>
      </c>
      <c r="K126" s="989">
        <v>120</v>
      </c>
      <c r="L126" s="989">
        <v>262</v>
      </c>
      <c r="M126" s="989">
        <v>218</v>
      </c>
      <c r="N126" s="989">
        <v>284</v>
      </c>
      <c r="O126" s="989">
        <v>307</v>
      </c>
      <c r="P126" s="989">
        <v>237</v>
      </c>
      <c r="Q126" s="990">
        <f>SUM(E126:P126)</f>
        <v>2214</v>
      </c>
    </row>
    <row r="127" spans="2:17" ht="60" customHeight="1" thickBot="1" x14ac:dyDescent="0.8">
      <c r="B127" s="1392"/>
      <c r="C127" s="942" t="s">
        <v>17</v>
      </c>
      <c r="D127" s="979"/>
      <c r="E127" s="991">
        <v>71</v>
      </c>
      <c r="F127" s="991">
        <v>120</v>
      </c>
      <c r="G127" s="991">
        <v>177</v>
      </c>
      <c r="H127" s="991">
        <v>151</v>
      </c>
      <c r="I127" s="991">
        <v>171</v>
      </c>
      <c r="J127" s="991">
        <v>137</v>
      </c>
      <c r="K127" s="991">
        <v>120</v>
      </c>
      <c r="L127" s="991">
        <v>201</v>
      </c>
      <c r="M127" s="991">
        <v>170</v>
      </c>
      <c r="N127" s="991">
        <v>227</v>
      </c>
      <c r="O127" s="991">
        <v>214</v>
      </c>
      <c r="P127" s="991">
        <v>256</v>
      </c>
      <c r="Q127" s="992">
        <f>SUM(E127:P127)</f>
        <v>2015</v>
      </c>
    </row>
    <row r="128" spans="2:17" ht="17.100000000000001" customHeight="1" thickBot="1" x14ac:dyDescent="0.8">
      <c r="B128" s="1036"/>
      <c r="C128" s="947"/>
      <c r="D128" s="961"/>
      <c r="E128" s="949"/>
      <c r="F128" s="949"/>
      <c r="G128" s="949"/>
      <c r="H128" s="949"/>
      <c r="I128" s="949"/>
      <c r="J128" s="949"/>
      <c r="K128" s="949"/>
      <c r="L128" s="949"/>
      <c r="M128" s="949"/>
      <c r="N128" s="949"/>
      <c r="O128" s="949"/>
      <c r="P128" s="949"/>
      <c r="Q128" s="950"/>
    </row>
    <row r="129" spans="2:19" ht="60" customHeight="1" x14ac:dyDescent="0.75">
      <c r="B129" s="1391" t="s">
        <v>346</v>
      </c>
      <c r="C129" s="938" t="s">
        <v>99</v>
      </c>
      <c r="D129" s="978"/>
      <c r="E129" s="989">
        <v>0</v>
      </c>
      <c r="F129" s="989">
        <v>0</v>
      </c>
      <c r="G129" s="989">
        <v>87</v>
      </c>
      <c r="H129" s="989">
        <v>204</v>
      </c>
      <c r="I129" s="989">
        <v>38</v>
      </c>
      <c r="J129" s="989">
        <v>141</v>
      </c>
      <c r="K129" s="989">
        <v>217</v>
      </c>
      <c r="L129" s="989">
        <v>352</v>
      </c>
      <c r="M129" s="989">
        <v>246</v>
      </c>
      <c r="N129" s="989">
        <v>243</v>
      </c>
      <c r="O129" s="989">
        <v>145</v>
      </c>
      <c r="P129" s="989">
        <v>118</v>
      </c>
      <c r="Q129" s="990">
        <f>SUM(E129:P129)</f>
        <v>1791</v>
      </c>
    </row>
    <row r="130" spans="2:19" ht="60" customHeight="1" thickBot="1" x14ac:dyDescent="0.8">
      <c r="B130" s="1392"/>
      <c r="C130" s="942" t="s">
        <v>17</v>
      </c>
      <c r="D130" s="979"/>
      <c r="E130" s="991">
        <v>0</v>
      </c>
      <c r="F130" s="991">
        <v>0</v>
      </c>
      <c r="G130" s="991">
        <v>0</v>
      </c>
      <c r="H130" s="991">
        <v>175</v>
      </c>
      <c r="I130" s="991">
        <v>123</v>
      </c>
      <c r="J130" s="991">
        <v>52</v>
      </c>
      <c r="K130" s="991">
        <v>225</v>
      </c>
      <c r="L130" s="991">
        <v>213</v>
      </c>
      <c r="M130" s="991">
        <v>220</v>
      </c>
      <c r="N130" s="991">
        <v>140</v>
      </c>
      <c r="O130" s="991">
        <v>143</v>
      </c>
      <c r="P130" s="991">
        <v>305</v>
      </c>
      <c r="Q130" s="992">
        <f>SUM(E130:P130)</f>
        <v>1596</v>
      </c>
    </row>
    <row r="131" spans="2:19" ht="17.100000000000001" customHeight="1" thickBot="1" x14ac:dyDescent="0.8">
      <c r="B131" s="993"/>
      <c r="C131" s="974"/>
      <c r="D131" s="1037"/>
      <c r="E131" s="1038"/>
      <c r="F131" s="1038"/>
      <c r="G131" s="1038"/>
      <c r="H131" s="1038"/>
      <c r="I131" s="1038"/>
      <c r="J131" s="1038"/>
      <c r="K131" s="1038"/>
      <c r="L131" s="1038"/>
      <c r="M131" s="1038"/>
      <c r="N131" s="1038"/>
      <c r="O131" s="1038"/>
      <c r="P131" s="1038"/>
      <c r="Q131" s="1014"/>
    </row>
    <row r="132" spans="2:19" ht="60" customHeight="1" x14ac:dyDescent="0.85">
      <c r="B132" s="1397" t="s">
        <v>327</v>
      </c>
      <c r="C132" s="962" t="s">
        <v>99</v>
      </c>
      <c r="D132" s="1039"/>
      <c r="E132" s="964">
        <f>E93+E96+E99+E102+E105+E108+E111+E114+E117+E120+E123+E126+E129</f>
        <v>1948</v>
      </c>
      <c r="F132" s="964">
        <f t="shared" ref="F132:P133" si="7">F93+F96+F99+F102+F105+F108+F111+F114+F117+F120+F123+F126+F129</f>
        <v>2154</v>
      </c>
      <c r="G132" s="964">
        <f t="shared" si="7"/>
        <v>1812</v>
      </c>
      <c r="H132" s="964">
        <f t="shared" si="7"/>
        <v>1174</v>
      </c>
      <c r="I132" s="964">
        <f t="shared" si="7"/>
        <v>1325</v>
      </c>
      <c r="J132" s="964">
        <f t="shared" si="7"/>
        <v>1009</v>
      </c>
      <c r="K132" s="964">
        <f t="shared" si="7"/>
        <v>2066</v>
      </c>
      <c r="L132" s="964">
        <f t="shared" si="7"/>
        <v>1603</v>
      </c>
      <c r="M132" s="964">
        <f t="shared" si="7"/>
        <v>1451</v>
      </c>
      <c r="N132" s="964">
        <f t="shared" si="7"/>
        <v>1753</v>
      </c>
      <c r="O132" s="964">
        <f t="shared" si="7"/>
        <v>2623</v>
      </c>
      <c r="P132" s="964">
        <f t="shared" si="7"/>
        <v>2162</v>
      </c>
      <c r="Q132" s="999">
        <f>Q93+Q96+Q99+Q102+Q105+Q108+Q111+Q114+Q117+Q120+Q123+Q126+Q129</f>
        <v>21080</v>
      </c>
    </row>
    <row r="133" spans="2:19" ht="60" customHeight="1" thickBot="1" x14ac:dyDescent="0.9">
      <c r="B133" s="1398"/>
      <c r="C133" s="966" t="s">
        <v>17</v>
      </c>
      <c r="D133" s="1040"/>
      <c r="E133" s="968">
        <f>E94+E97+E100+E103+E106+E109+E112+E115+E118+E121+E124+E127+E130</f>
        <v>1389</v>
      </c>
      <c r="F133" s="968">
        <f t="shared" si="7"/>
        <v>1670</v>
      </c>
      <c r="G133" s="968">
        <f t="shared" si="7"/>
        <v>1902</v>
      </c>
      <c r="H133" s="968">
        <f t="shared" si="7"/>
        <v>1330</v>
      </c>
      <c r="I133" s="968">
        <f t="shared" si="7"/>
        <v>1600</v>
      </c>
      <c r="J133" s="968">
        <f t="shared" si="7"/>
        <v>900</v>
      </c>
      <c r="K133" s="968">
        <f t="shared" si="7"/>
        <v>2734</v>
      </c>
      <c r="L133" s="968">
        <f t="shared" si="7"/>
        <v>1756</v>
      </c>
      <c r="M133" s="968">
        <f t="shared" si="7"/>
        <v>1709</v>
      </c>
      <c r="N133" s="968">
        <f t="shared" si="7"/>
        <v>1642</v>
      </c>
      <c r="O133" s="968">
        <f t="shared" si="7"/>
        <v>2462</v>
      </c>
      <c r="P133" s="968">
        <f t="shared" si="7"/>
        <v>3156</v>
      </c>
      <c r="Q133" s="1001">
        <f>Q94+Q97+Q100+Q103+Q106+Q109+Q112+Q115+Q118+Q121+Q124+Q127+Q130</f>
        <v>22250</v>
      </c>
    </row>
    <row r="134" spans="2:19" ht="30" customHeight="1" thickBot="1" x14ac:dyDescent="0.4">
      <c r="D134" s="1003"/>
      <c r="E134" s="1041"/>
      <c r="F134" s="1041"/>
      <c r="G134" s="1041"/>
      <c r="H134" s="1041"/>
      <c r="I134" s="1041"/>
      <c r="J134" s="1041"/>
      <c r="K134" s="1041"/>
      <c r="L134" s="1041"/>
      <c r="M134" s="1041"/>
      <c r="N134" s="1041"/>
      <c r="O134" s="1041"/>
      <c r="P134" s="1041"/>
      <c r="Q134" s="1005"/>
    </row>
    <row r="135" spans="2:19" ht="50.1" customHeight="1" thickBot="1" x14ac:dyDescent="0.25">
      <c r="B135" s="1399" t="s">
        <v>41</v>
      </c>
      <c r="C135" s="1400"/>
      <c r="D135" s="1400"/>
      <c r="E135" s="1400"/>
      <c r="F135" s="1400"/>
      <c r="G135" s="1400"/>
      <c r="H135" s="1400"/>
      <c r="I135" s="1400"/>
      <c r="J135" s="1400"/>
      <c r="K135" s="1400"/>
      <c r="L135" s="1400"/>
      <c r="M135" s="1400"/>
      <c r="N135" s="1400"/>
      <c r="O135" s="1400"/>
      <c r="P135" s="1400"/>
      <c r="Q135" s="1401"/>
    </row>
    <row r="136" spans="2:19" ht="15" customHeight="1" thickBot="1" x14ac:dyDescent="0.8">
      <c r="B136" s="1018"/>
      <c r="C136" s="974"/>
      <c r="D136" s="1003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008"/>
    </row>
    <row r="137" spans="2:19" ht="60" customHeight="1" x14ac:dyDescent="0.75">
      <c r="B137" s="1393" t="s">
        <v>7</v>
      </c>
      <c r="C137" s="938" t="s">
        <v>99</v>
      </c>
      <c r="D137" s="939"/>
      <c r="E137" s="940">
        <v>1100</v>
      </c>
      <c r="F137" s="940">
        <v>1238</v>
      </c>
      <c r="G137" s="940">
        <v>2200</v>
      </c>
      <c r="H137" s="940">
        <v>2200</v>
      </c>
      <c r="I137" s="940">
        <v>1114</v>
      </c>
      <c r="J137" s="940">
        <v>500</v>
      </c>
      <c r="K137" s="940">
        <v>1225</v>
      </c>
      <c r="L137" s="940">
        <v>1429</v>
      </c>
      <c r="M137" s="940">
        <v>1717</v>
      </c>
      <c r="N137" s="940">
        <v>1075</v>
      </c>
      <c r="O137" s="940">
        <v>518</v>
      </c>
      <c r="P137" s="940">
        <v>1026</v>
      </c>
      <c r="Q137" s="941">
        <f>SUM(E137:P137)</f>
        <v>15342</v>
      </c>
    </row>
    <row r="138" spans="2:19" ht="60" customHeight="1" thickBot="1" x14ac:dyDescent="0.8">
      <c r="B138" s="1394"/>
      <c r="C138" s="942" t="s">
        <v>17</v>
      </c>
      <c r="D138" s="943"/>
      <c r="E138" s="944">
        <v>1022</v>
      </c>
      <c r="F138" s="944">
        <v>1555</v>
      </c>
      <c r="G138" s="944">
        <v>2326</v>
      </c>
      <c r="H138" s="944">
        <v>2202</v>
      </c>
      <c r="I138" s="944">
        <v>701</v>
      </c>
      <c r="J138" s="944">
        <v>506</v>
      </c>
      <c r="K138" s="944">
        <v>1005</v>
      </c>
      <c r="L138" s="944">
        <v>1208</v>
      </c>
      <c r="M138" s="944">
        <v>1581</v>
      </c>
      <c r="N138" s="944">
        <v>1038</v>
      </c>
      <c r="O138" s="944">
        <v>731</v>
      </c>
      <c r="P138" s="944">
        <v>1416</v>
      </c>
      <c r="Q138" s="945">
        <f>SUM(E138:P138)</f>
        <v>15291</v>
      </c>
    </row>
    <row r="139" spans="2:19" ht="17.100000000000001" customHeight="1" thickBot="1" x14ac:dyDescent="0.8">
      <c r="B139" s="980"/>
      <c r="C139" s="974"/>
      <c r="D139" s="1037"/>
      <c r="E139" s="1038"/>
      <c r="F139" s="1038"/>
      <c r="G139" s="1038"/>
      <c r="H139" s="1038"/>
      <c r="I139" s="1038"/>
      <c r="J139" s="1038"/>
      <c r="K139" s="1038"/>
      <c r="L139" s="1038"/>
      <c r="M139" s="1038"/>
      <c r="N139" s="1038"/>
      <c r="O139" s="1038"/>
      <c r="P139" s="1038"/>
      <c r="Q139" s="1014"/>
    </row>
    <row r="140" spans="2:19" ht="60" customHeight="1" x14ac:dyDescent="0.75">
      <c r="B140" s="1402" t="s">
        <v>8</v>
      </c>
      <c r="C140" s="938" t="s">
        <v>99</v>
      </c>
      <c r="D140" s="939"/>
      <c r="E140" s="940">
        <v>1506</v>
      </c>
      <c r="F140" s="940">
        <v>2345</v>
      </c>
      <c r="G140" s="940">
        <v>3207</v>
      </c>
      <c r="H140" s="940">
        <v>3312</v>
      </c>
      <c r="I140" s="940">
        <v>2719</v>
      </c>
      <c r="J140" s="940">
        <v>2173</v>
      </c>
      <c r="K140" s="940">
        <v>3023</v>
      </c>
      <c r="L140" s="940">
        <v>2916</v>
      </c>
      <c r="M140" s="940">
        <v>2501</v>
      </c>
      <c r="N140" s="940">
        <v>2338</v>
      </c>
      <c r="O140" s="940">
        <v>2281</v>
      </c>
      <c r="P140" s="940">
        <v>2158</v>
      </c>
      <c r="Q140" s="941">
        <f>SUM(E140:P140)</f>
        <v>30479</v>
      </c>
    </row>
    <row r="141" spans="2:19" ht="60" customHeight="1" thickBot="1" x14ac:dyDescent="0.8">
      <c r="B141" s="1403"/>
      <c r="C141" s="942" t="s">
        <v>17</v>
      </c>
      <c r="D141" s="943"/>
      <c r="E141" s="944">
        <v>1656</v>
      </c>
      <c r="F141" s="944">
        <v>2412</v>
      </c>
      <c r="G141" s="944">
        <v>3119</v>
      </c>
      <c r="H141" s="944">
        <v>3004</v>
      </c>
      <c r="I141" s="944">
        <v>2809</v>
      </c>
      <c r="J141" s="944">
        <v>2099</v>
      </c>
      <c r="K141" s="944">
        <v>3015</v>
      </c>
      <c r="L141" s="944">
        <v>2369</v>
      </c>
      <c r="M141" s="944">
        <v>3027</v>
      </c>
      <c r="N141" s="944">
        <v>2045</v>
      </c>
      <c r="O141" s="944">
        <v>2347</v>
      </c>
      <c r="P141" s="944">
        <v>2718</v>
      </c>
      <c r="Q141" s="945">
        <f>SUM(E141:P141)</f>
        <v>30620</v>
      </c>
      <c r="S141" s="1042"/>
    </row>
    <row r="142" spans="2:19" ht="18.75" customHeight="1" thickBot="1" x14ac:dyDescent="0.8">
      <c r="B142" s="1031"/>
      <c r="C142" s="947"/>
      <c r="D142" s="948"/>
      <c r="E142" s="1043"/>
      <c r="F142" s="1043"/>
      <c r="G142" s="1043"/>
      <c r="H142" s="1043"/>
      <c r="I142" s="1043"/>
      <c r="J142" s="1043"/>
      <c r="K142" s="1043"/>
      <c r="L142" s="1043"/>
      <c r="M142" s="1043"/>
      <c r="N142" s="1043"/>
      <c r="O142" s="1043"/>
      <c r="P142" s="1043"/>
      <c r="Q142" s="1044"/>
    </row>
    <row r="143" spans="2:19" ht="60" customHeight="1" x14ac:dyDescent="0.85">
      <c r="B143" s="1397" t="s">
        <v>42</v>
      </c>
      <c r="C143" s="962" t="s">
        <v>99</v>
      </c>
      <c r="D143" s="1039"/>
      <c r="E143" s="964">
        <f t="shared" ref="E143:Q144" si="8">E137+E140</f>
        <v>2606</v>
      </c>
      <c r="F143" s="964">
        <f t="shared" si="8"/>
        <v>3583</v>
      </c>
      <c r="G143" s="964">
        <f t="shared" si="8"/>
        <v>5407</v>
      </c>
      <c r="H143" s="964">
        <f t="shared" si="8"/>
        <v>5512</v>
      </c>
      <c r="I143" s="964">
        <f t="shared" si="8"/>
        <v>3833</v>
      </c>
      <c r="J143" s="964">
        <f t="shared" si="8"/>
        <v>2673</v>
      </c>
      <c r="K143" s="964">
        <f t="shared" si="8"/>
        <v>4248</v>
      </c>
      <c r="L143" s="964">
        <f t="shared" si="8"/>
        <v>4345</v>
      </c>
      <c r="M143" s="964">
        <f t="shared" si="8"/>
        <v>4218</v>
      </c>
      <c r="N143" s="964">
        <f t="shared" si="8"/>
        <v>3413</v>
      </c>
      <c r="O143" s="964">
        <f t="shared" si="8"/>
        <v>2799</v>
      </c>
      <c r="P143" s="964">
        <f t="shared" si="8"/>
        <v>3184</v>
      </c>
      <c r="Q143" s="999">
        <f t="shared" si="8"/>
        <v>45821</v>
      </c>
    </row>
    <row r="144" spans="2:19" ht="60" customHeight="1" thickBot="1" x14ac:dyDescent="0.9">
      <c r="B144" s="1398"/>
      <c r="C144" s="966" t="s">
        <v>17</v>
      </c>
      <c r="D144" s="1040"/>
      <c r="E144" s="968">
        <f t="shared" si="8"/>
        <v>2678</v>
      </c>
      <c r="F144" s="968">
        <f t="shared" si="8"/>
        <v>3967</v>
      </c>
      <c r="G144" s="968">
        <f t="shared" si="8"/>
        <v>5445</v>
      </c>
      <c r="H144" s="968">
        <f t="shared" si="8"/>
        <v>5206</v>
      </c>
      <c r="I144" s="968">
        <f t="shared" si="8"/>
        <v>3510</v>
      </c>
      <c r="J144" s="968">
        <f t="shared" si="8"/>
        <v>2605</v>
      </c>
      <c r="K144" s="968">
        <f t="shared" si="8"/>
        <v>4020</v>
      </c>
      <c r="L144" s="968">
        <f t="shared" si="8"/>
        <v>3577</v>
      </c>
      <c r="M144" s="968">
        <f t="shared" si="8"/>
        <v>4608</v>
      </c>
      <c r="N144" s="968">
        <f t="shared" si="8"/>
        <v>3083</v>
      </c>
      <c r="O144" s="968">
        <f t="shared" si="8"/>
        <v>3078</v>
      </c>
      <c r="P144" s="968">
        <f t="shared" si="8"/>
        <v>4134</v>
      </c>
      <c r="Q144" s="1001">
        <f t="shared" si="8"/>
        <v>45911</v>
      </c>
    </row>
    <row r="145" spans="2:17" ht="34.5" customHeight="1" thickBot="1" x14ac:dyDescent="0.8">
      <c r="D145" s="1003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008"/>
    </row>
    <row r="146" spans="2:17" ht="50.1" customHeight="1" thickBot="1" x14ac:dyDescent="0.85">
      <c r="B146" s="1388" t="s">
        <v>52</v>
      </c>
      <c r="C146" s="1389"/>
      <c r="D146" s="1389"/>
      <c r="E146" s="1389"/>
      <c r="F146" s="1389"/>
      <c r="G146" s="1389"/>
      <c r="H146" s="1389"/>
      <c r="I146" s="1389"/>
      <c r="J146" s="1389"/>
      <c r="K146" s="1389"/>
      <c r="L146" s="1389"/>
      <c r="M146" s="1389"/>
      <c r="N146" s="1389"/>
      <c r="O146" s="1389"/>
      <c r="P146" s="1389"/>
      <c r="Q146" s="1390"/>
    </row>
    <row r="147" spans="2:17" ht="13.5" customHeight="1" thickBot="1" x14ac:dyDescent="0.8">
      <c r="B147" s="1006"/>
      <c r="C147" s="1007"/>
      <c r="D147" s="1003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008"/>
    </row>
    <row r="148" spans="2:17" ht="60" customHeight="1" thickBot="1" x14ac:dyDescent="0.45">
      <c r="B148" s="1045"/>
      <c r="C148" s="1046"/>
      <c r="D148" s="932"/>
      <c r="E148" s="933" t="s">
        <v>333</v>
      </c>
      <c r="F148" s="933" t="s">
        <v>334</v>
      </c>
      <c r="G148" s="933" t="s">
        <v>335</v>
      </c>
      <c r="H148" s="933" t="s">
        <v>336</v>
      </c>
      <c r="I148" s="933" t="s">
        <v>337</v>
      </c>
      <c r="J148" s="933" t="s">
        <v>338</v>
      </c>
      <c r="K148" s="933" t="s">
        <v>339</v>
      </c>
      <c r="L148" s="933" t="s">
        <v>340</v>
      </c>
      <c r="M148" s="933" t="s">
        <v>341</v>
      </c>
      <c r="N148" s="933" t="s">
        <v>342</v>
      </c>
      <c r="O148" s="933" t="s">
        <v>343</v>
      </c>
      <c r="P148" s="933" t="s">
        <v>344</v>
      </c>
      <c r="Q148" s="934" t="s">
        <v>54</v>
      </c>
    </row>
    <row r="149" spans="2:17" ht="18" customHeight="1" thickBot="1" x14ac:dyDescent="0.8">
      <c r="B149" s="935"/>
      <c r="C149" s="1047"/>
      <c r="D149" s="1048"/>
      <c r="E149" s="1033"/>
      <c r="F149" s="1033"/>
      <c r="G149" s="1033"/>
      <c r="H149" s="1033"/>
      <c r="I149" s="1033"/>
      <c r="J149" s="1033"/>
      <c r="K149" s="1033"/>
      <c r="L149" s="1033"/>
      <c r="M149" s="1033"/>
      <c r="N149" s="1033"/>
      <c r="O149" s="1033"/>
      <c r="P149" s="1033"/>
      <c r="Q149" s="950"/>
    </row>
    <row r="150" spans="2:17" ht="60" customHeight="1" x14ac:dyDescent="0.75">
      <c r="B150" s="1410" t="s">
        <v>9</v>
      </c>
      <c r="C150" s="938" t="s">
        <v>99</v>
      </c>
      <c r="D150" s="1049"/>
      <c r="E150" s="956">
        <v>65436</v>
      </c>
      <c r="F150" s="956">
        <v>71348</v>
      </c>
      <c r="G150" s="956">
        <v>94974</v>
      </c>
      <c r="H150" s="956">
        <v>94390</v>
      </c>
      <c r="I150" s="956">
        <v>71910</v>
      </c>
      <c r="J150" s="956">
        <v>72648</v>
      </c>
      <c r="K150" s="956">
        <v>90898</v>
      </c>
      <c r="L150" s="956">
        <v>83598</v>
      </c>
      <c r="M150" s="956">
        <v>88368</v>
      </c>
      <c r="N150" s="956">
        <v>85740</v>
      </c>
      <c r="O150" s="956">
        <v>105314</v>
      </c>
      <c r="P150" s="956">
        <v>78404</v>
      </c>
      <c r="Q150" s="990">
        <f>SUM(E150:P150)</f>
        <v>1003028</v>
      </c>
    </row>
    <row r="151" spans="2:17" ht="60" customHeight="1" thickBot="1" x14ac:dyDescent="0.8">
      <c r="B151" s="1411"/>
      <c r="C151" s="942" t="s">
        <v>17</v>
      </c>
      <c r="D151" s="1050"/>
      <c r="E151" s="960">
        <v>62012</v>
      </c>
      <c r="F151" s="960">
        <v>75071</v>
      </c>
      <c r="G151" s="960">
        <v>95056</v>
      </c>
      <c r="H151" s="960">
        <v>90121</v>
      </c>
      <c r="I151" s="960">
        <v>76043</v>
      </c>
      <c r="J151" s="960">
        <v>72096</v>
      </c>
      <c r="K151" s="960">
        <v>92041</v>
      </c>
      <c r="L151" s="960">
        <v>82104</v>
      </c>
      <c r="M151" s="960">
        <v>80139</v>
      </c>
      <c r="N151" s="960">
        <v>95069</v>
      </c>
      <c r="O151" s="960">
        <v>103297</v>
      </c>
      <c r="P151" s="960">
        <v>80204</v>
      </c>
      <c r="Q151" s="992">
        <f>SUM(E151:P151)</f>
        <v>1003253</v>
      </c>
    </row>
    <row r="152" spans="2:17" ht="20.100000000000001" customHeight="1" thickBot="1" x14ac:dyDescent="0.8">
      <c r="B152" s="980"/>
      <c r="C152" s="974"/>
      <c r="D152" s="948"/>
      <c r="E152" s="949"/>
      <c r="F152" s="949"/>
      <c r="G152" s="949"/>
      <c r="H152" s="949"/>
      <c r="I152" s="949"/>
      <c r="J152" s="949"/>
      <c r="K152" s="949"/>
      <c r="L152" s="949"/>
      <c r="M152" s="949"/>
      <c r="N152" s="949"/>
      <c r="O152" s="949"/>
      <c r="P152" s="949"/>
      <c r="Q152" s="950"/>
    </row>
    <row r="153" spans="2:17" ht="60" customHeight="1" x14ac:dyDescent="0.75">
      <c r="B153" s="1412" t="s">
        <v>11</v>
      </c>
      <c r="C153" s="1051" t="s">
        <v>99</v>
      </c>
      <c r="D153" s="978"/>
      <c r="E153" s="940">
        <v>693</v>
      </c>
      <c r="F153" s="940">
        <v>213</v>
      </c>
      <c r="G153" s="940">
        <v>677</v>
      </c>
      <c r="H153" s="940">
        <v>2029</v>
      </c>
      <c r="I153" s="940">
        <v>1924</v>
      </c>
      <c r="J153" s="940">
        <v>1372</v>
      </c>
      <c r="K153" s="940">
        <v>1470</v>
      </c>
      <c r="L153" s="940">
        <v>1268</v>
      </c>
      <c r="M153" s="940">
        <v>1271</v>
      </c>
      <c r="N153" s="940">
        <v>1397</v>
      </c>
      <c r="O153" s="940">
        <v>1807</v>
      </c>
      <c r="P153" s="940">
        <v>1440</v>
      </c>
      <c r="Q153" s="941">
        <f>SUM(E153:P153)</f>
        <v>15561</v>
      </c>
    </row>
    <row r="154" spans="2:17" ht="60" customHeight="1" thickBot="1" x14ac:dyDescent="0.8">
      <c r="B154" s="1413"/>
      <c r="C154" s="1052" t="s">
        <v>17</v>
      </c>
      <c r="D154" s="979"/>
      <c r="E154" s="944">
        <v>957</v>
      </c>
      <c r="F154" s="944">
        <v>1722</v>
      </c>
      <c r="G154" s="944">
        <v>1096</v>
      </c>
      <c r="H154" s="944">
        <v>1220</v>
      </c>
      <c r="I154" s="944">
        <v>1028</v>
      </c>
      <c r="J154" s="944">
        <v>1363</v>
      </c>
      <c r="K154" s="944">
        <v>1484</v>
      </c>
      <c r="L154" s="944">
        <v>1446</v>
      </c>
      <c r="M154" s="944">
        <v>1610</v>
      </c>
      <c r="N154" s="944">
        <v>1684</v>
      </c>
      <c r="O154" s="944">
        <v>1696</v>
      </c>
      <c r="P154" s="944">
        <v>1570</v>
      </c>
      <c r="Q154" s="945">
        <f>SUM(E154:P154)</f>
        <v>16876</v>
      </c>
    </row>
    <row r="155" spans="2:17" ht="20.100000000000001" customHeight="1" thickBot="1" x14ac:dyDescent="0.8">
      <c r="B155" s="980"/>
      <c r="C155" s="974"/>
      <c r="D155" s="1037"/>
      <c r="E155" s="1038"/>
      <c r="F155" s="1038"/>
      <c r="G155" s="1038"/>
      <c r="H155" s="1038"/>
      <c r="I155" s="1038"/>
      <c r="J155" s="1038"/>
      <c r="K155" s="1038"/>
      <c r="L155" s="1038"/>
      <c r="M155" s="1038"/>
      <c r="N155" s="1038"/>
      <c r="O155" s="1038"/>
      <c r="P155" s="1038"/>
      <c r="Q155" s="1014"/>
    </row>
    <row r="156" spans="2:17" ht="60" customHeight="1" x14ac:dyDescent="0.75">
      <c r="B156" s="1414" t="s">
        <v>328</v>
      </c>
      <c r="C156" s="1051" t="s">
        <v>99</v>
      </c>
      <c r="D156" s="978"/>
      <c r="E156" s="940">
        <v>0</v>
      </c>
      <c r="F156" s="940">
        <v>0</v>
      </c>
      <c r="G156" s="940">
        <v>25</v>
      </c>
      <c r="H156" s="940">
        <v>0</v>
      </c>
      <c r="I156" s="940">
        <v>0</v>
      </c>
      <c r="J156" s="940">
        <v>0</v>
      </c>
      <c r="K156" s="940">
        <v>0</v>
      </c>
      <c r="L156" s="940">
        <v>0</v>
      </c>
      <c r="M156" s="940">
        <v>0</v>
      </c>
      <c r="N156" s="940">
        <v>0</v>
      </c>
      <c r="O156" s="940">
        <v>0</v>
      </c>
      <c r="P156" s="940">
        <v>0</v>
      </c>
      <c r="Q156" s="941">
        <f>SUM(E156:P156)</f>
        <v>25</v>
      </c>
    </row>
    <row r="157" spans="2:17" ht="60" customHeight="1" thickBot="1" x14ac:dyDescent="0.8">
      <c r="B157" s="1415"/>
      <c r="C157" s="1052" t="s">
        <v>17</v>
      </c>
      <c r="D157" s="979"/>
      <c r="E157" s="944">
        <v>2</v>
      </c>
      <c r="F157" s="944">
        <v>6</v>
      </c>
      <c r="G157" s="944">
        <v>1</v>
      </c>
      <c r="H157" s="944">
        <v>0</v>
      </c>
      <c r="I157" s="944">
        <v>1</v>
      </c>
      <c r="J157" s="944">
        <v>0</v>
      </c>
      <c r="K157" s="944">
        <v>36</v>
      </c>
      <c r="L157" s="944">
        <v>0</v>
      </c>
      <c r="M157" s="944">
        <v>0</v>
      </c>
      <c r="N157" s="944">
        <v>0</v>
      </c>
      <c r="O157" s="944">
        <v>1</v>
      </c>
      <c r="P157" s="944">
        <v>1</v>
      </c>
      <c r="Q157" s="945">
        <f>SUM(E157:P157)</f>
        <v>48</v>
      </c>
    </row>
    <row r="158" spans="2:17" ht="20.100000000000001" customHeight="1" thickBot="1" x14ac:dyDescent="0.8">
      <c r="B158" s="980"/>
      <c r="C158" s="974"/>
      <c r="D158" s="981"/>
      <c r="E158" s="982"/>
      <c r="F158" s="982"/>
      <c r="G158" s="982"/>
      <c r="H158" s="982"/>
      <c r="I158" s="982"/>
      <c r="J158" s="982"/>
      <c r="K158" s="982"/>
      <c r="L158" s="982"/>
      <c r="M158" s="982"/>
      <c r="N158" s="982"/>
      <c r="O158" s="982"/>
      <c r="P158" s="982"/>
      <c r="Q158" s="983"/>
    </row>
    <row r="159" spans="2:17" ht="60" customHeight="1" x14ac:dyDescent="0.75">
      <c r="B159" s="1416" t="s">
        <v>60</v>
      </c>
      <c r="C159" s="1051" t="s">
        <v>99</v>
      </c>
      <c r="D159" s="978"/>
      <c r="E159" s="940">
        <v>192</v>
      </c>
      <c r="F159" s="940">
        <v>379</v>
      </c>
      <c r="G159" s="940">
        <v>372</v>
      </c>
      <c r="H159" s="940">
        <v>456</v>
      </c>
      <c r="I159" s="940">
        <v>88</v>
      </c>
      <c r="J159" s="940">
        <v>445</v>
      </c>
      <c r="K159" s="940">
        <v>518</v>
      </c>
      <c r="L159" s="940">
        <v>607</v>
      </c>
      <c r="M159" s="940">
        <v>599</v>
      </c>
      <c r="N159" s="940">
        <v>586</v>
      </c>
      <c r="O159" s="940">
        <v>613</v>
      </c>
      <c r="P159" s="940">
        <v>567</v>
      </c>
      <c r="Q159" s="941">
        <f>SUM(E159:P159)</f>
        <v>5422</v>
      </c>
    </row>
    <row r="160" spans="2:17" ht="60" customHeight="1" thickBot="1" x14ac:dyDescent="0.8">
      <c r="B160" s="1417"/>
      <c r="C160" s="1052" t="s">
        <v>17</v>
      </c>
      <c r="D160" s="979"/>
      <c r="E160" s="944">
        <v>363</v>
      </c>
      <c r="F160" s="944">
        <v>558</v>
      </c>
      <c r="G160" s="944">
        <v>414</v>
      </c>
      <c r="H160" s="944">
        <v>201</v>
      </c>
      <c r="I160" s="944">
        <v>374</v>
      </c>
      <c r="J160" s="944">
        <v>574</v>
      </c>
      <c r="K160" s="944">
        <v>523</v>
      </c>
      <c r="L160" s="944">
        <v>720</v>
      </c>
      <c r="M160" s="944">
        <v>590</v>
      </c>
      <c r="N160" s="944">
        <v>423</v>
      </c>
      <c r="O160" s="944">
        <v>598</v>
      </c>
      <c r="P160" s="944">
        <v>639</v>
      </c>
      <c r="Q160" s="945">
        <f>SUM(E160:P160)</f>
        <v>5977</v>
      </c>
    </row>
    <row r="161" spans="2:25" ht="20.100000000000001" customHeight="1" thickBot="1" x14ac:dyDescent="0.8">
      <c r="B161" s="980"/>
      <c r="C161" s="974"/>
      <c r="D161" s="981"/>
      <c r="E161" s="982"/>
      <c r="F161" s="982"/>
      <c r="G161" s="982"/>
      <c r="H161" s="982"/>
      <c r="I161" s="982"/>
      <c r="J161" s="982"/>
      <c r="K161" s="982"/>
      <c r="L161" s="982"/>
      <c r="M161" s="982"/>
      <c r="N161" s="982"/>
      <c r="O161" s="982"/>
      <c r="P161" s="982"/>
      <c r="Q161" s="983"/>
    </row>
    <row r="162" spans="2:25" ht="60" customHeight="1" x14ac:dyDescent="0.75">
      <c r="B162" s="1412" t="s">
        <v>57</v>
      </c>
      <c r="C162" s="1051" t="s">
        <v>99</v>
      </c>
      <c r="D162" s="978"/>
      <c r="E162" s="940">
        <v>0</v>
      </c>
      <c r="F162" s="940">
        <v>0</v>
      </c>
      <c r="G162" s="940">
        <v>5</v>
      </c>
      <c r="H162" s="940">
        <v>25</v>
      </c>
      <c r="I162" s="940">
        <v>81</v>
      </c>
      <c r="J162" s="940">
        <v>32</v>
      </c>
      <c r="K162" s="940">
        <v>1</v>
      </c>
      <c r="L162" s="940">
        <v>6</v>
      </c>
      <c r="M162" s="940">
        <v>2</v>
      </c>
      <c r="N162" s="940">
        <v>10</v>
      </c>
      <c r="O162" s="940">
        <v>90</v>
      </c>
      <c r="P162" s="940">
        <v>0</v>
      </c>
      <c r="Q162" s="941">
        <f>SUM(E162:P162)</f>
        <v>252</v>
      </c>
    </row>
    <row r="163" spans="2:25" ht="60" customHeight="1" thickBot="1" x14ac:dyDescent="0.8">
      <c r="B163" s="1413"/>
      <c r="C163" s="1052" t="s">
        <v>17</v>
      </c>
      <c r="D163" s="979"/>
      <c r="E163" s="944">
        <v>0</v>
      </c>
      <c r="F163" s="944">
        <v>0</v>
      </c>
      <c r="G163" s="944">
        <v>5</v>
      </c>
      <c r="H163" s="944">
        <v>25</v>
      </c>
      <c r="I163" s="944">
        <v>81</v>
      </c>
      <c r="J163" s="944">
        <v>32</v>
      </c>
      <c r="K163" s="944">
        <v>1</v>
      </c>
      <c r="L163" s="944">
        <v>6</v>
      </c>
      <c r="M163" s="944">
        <v>2</v>
      </c>
      <c r="N163" s="944">
        <v>10</v>
      </c>
      <c r="O163" s="944">
        <v>90</v>
      </c>
      <c r="P163" s="944">
        <v>0</v>
      </c>
      <c r="Q163" s="945">
        <f>SUM(E163:P163)</f>
        <v>252</v>
      </c>
    </row>
    <row r="164" spans="2:25" ht="20.100000000000001" customHeight="1" thickBot="1" x14ac:dyDescent="0.8">
      <c r="B164" s="1053"/>
      <c r="C164" s="947"/>
      <c r="D164" s="948"/>
      <c r="E164" s="949"/>
      <c r="F164" s="949"/>
      <c r="G164" s="949"/>
      <c r="H164" s="949"/>
      <c r="I164" s="949"/>
      <c r="J164" s="949"/>
      <c r="K164" s="949"/>
      <c r="L164" s="949"/>
      <c r="M164" s="949"/>
      <c r="N164" s="949"/>
      <c r="O164" s="949"/>
      <c r="P164" s="949"/>
      <c r="Q164" s="950"/>
    </row>
    <row r="165" spans="2:25" ht="60" customHeight="1" x14ac:dyDescent="0.75">
      <c r="B165" s="1416" t="s">
        <v>65</v>
      </c>
      <c r="C165" s="1051" t="s">
        <v>99</v>
      </c>
      <c r="D165" s="978"/>
      <c r="E165" s="940">
        <v>977</v>
      </c>
      <c r="F165" s="940">
        <v>1331</v>
      </c>
      <c r="G165" s="940">
        <v>1175</v>
      </c>
      <c r="H165" s="940">
        <v>1189</v>
      </c>
      <c r="I165" s="940">
        <v>848</v>
      </c>
      <c r="J165" s="940">
        <v>1004</v>
      </c>
      <c r="K165" s="940">
        <v>1675</v>
      </c>
      <c r="L165" s="940">
        <v>1518</v>
      </c>
      <c r="M165" s="940">
        <v>1551</v>
      </c>
      <c r="N165" s="940">
        <v>1140</v>
      </c>
      <c r="O165" s="940">
        <v>1947</v>
      </c>
      <c r="P165" s="940">
        <v>1323</v>
      </c>
      <c r="Q165" s="941">
        <f>SUM(E165:P165)</f>
        <v>15678</v>
      </c>
    </row>
    <row r="166" spans="2:25" ht="60" customHeight="1" thickBot="1" x14ac:dyDescent="0.8">
      <c r="B166" s="1417"/>
      <c r="C166" s="1052" t="s">
        <v>17</v>
      </c>
      <c r="D166" s="979"/>
      <c r="E166" s="944">
        <v>761</v>
      </c>
      <c r="F166" s="944">
        <v>1089</v>
      </c>
      <c r="G166" s="944">
        <v>1026</v>
      </c>
      <c r="H166" s="944">
        <v>1004</v>
      </c>
      <c r="I166" s="944">
        <v>773</v>
      </c>
      <c r="J166" s="944">
        <v>275</v>
      </c>
      <c r="K166" s="944">
        <v>2229</v>
      </c>
      <c r="L166" s="944">
        <v>1524</v>
      </c>
      <c r="M166" s="944">
        <v>1341</v>
      </c>
      <c r="N166" s="944">
        <v>1212</v>
      </c>
      <c r="O166" s="944">
        <v>1962</v>
      </c>
      <c r="P166" s="944">
        <v>1818</v>
      </c>
      <c r="Q166" s="945">
        <f>SUM(E166:P166)</f>
        <v>15014</v>
      </c>
    </row>
    <row r="167" spans="2:25" ht="20.100000000000001" customHeight="1" thickBot="1" x14ac:dyDescent="0.8">
      <c r="B167" s="1053"/>
      <c r="C167" s="947"/>
      <c r="D167" s="1054"/>
      <c r="E167" s="1055"/>
      <c r="F167" s="1055"/>
      <c r="G167" s="1055"/>
      <c r="H167" s="1055"/>
      <c r="I167" s="1055"/>
      <c r="J167" s="1055"/>
      <c r="K167" s="1055"/>
      <c r="L167" s="1055"/>
      <c r="M167" s="1055"/>
      <c r="N167" s="1055"/>
      <c r="O167" s="1055"/>
      <c r="P167" s="1055"/>
      <c r="Q167" s="1056"/>
    </row>
    <row r="168" spans="2:25" ht="60" customHeight="1" x14ac:dyDescent="0.75">
      <c r="B168" s="1412" t="s">
        <v>190</v>
      </c>
      <c r="C168" s="1051" t="s">
        <v>99</v>
      </c>
      <c r="D168" s="978"/>
      <c r="E168" s="940">
        <v>1100</v>
      </c>
      <c r="F168" s="940">
        <v>700</v>
      </c>
      <c r="G168" s="940">
        <v>700</v>
      </c>
      <c r="H168" s="940">
        <v>300</v>
      </c>
      <c r="I168" s="940">
        <v>1700</v>
      </c>
      <c r="J168" s="940">
        <v>900</v>
      </c>
      <c r="K168" s="940">
        <v>400</v>
      </c>
      <c r="L168" s="940">
        <v>400</v>
      </c>
      <c r="M168" s="940">
        <v>300</v>
      </c>
      <c r="N168" s="940">
        <v>300</v>
      </c>
      <c r="O168" s="940">
        <v>300</v>
      </c>
      <c r="P168" s="940">
        <v>300</v>
      </c>
      <c r="Q168" s="941">
        <f>SUM(E168:P168)</f>
        <v>7400</v>
      </c>
    </row>
    <row r="169" spans="2:25" ht="60" customHeight="1" thickBot="1" x14ac:dyDescent="0.8">
      <c r="B169" s="1413"/>
      <c r="C169" s="1052" t="s">
        <v>17</v>
      </c>
      <c r="D169" s="979"/>
      <c r="E169" s="944">
        <v>675</v>
      </c>
      <c r="F169" s="944">
        <v>950</v>
      </c>
      <c r="G169" s="944">
        <v>930</v>
      </c>
      <c r="H169" s="944">
        <v>682</v>
      </c>
      <c r="I169" s="944">
        <v>659</v>
      </c>
      <c r="J169" s="944">
        <v>687</v>
      </c>
      <c r="K169" s="944">
        <v>331</v>
      </c>
      <c r="L169" s="944">
        <v>304</v>
      </c>
      <c r="M169" s="944">
        <v>285</v>
      </c>
      <c r="N169" s="944">
        <v>321</v>
      </c>
      <c r="O169" s="944">
        <v>400</v>
      </c>
      <c r="P169" s="944">
        <v>338</v>
      </c>
      <c r="Q169" s="945">
        <f>SUM(E169:P169)</f>
        <v>6562</v>
      </c>
    </row>
    <row r="170" spans="2:25" ht="20.100000000000001" customHeight="1" thickBot="1" x14ac:dyDescent="0.8">
      <c r="B170" s="1053"/>
      <c r="C170" s="947"/>
      <c r="D170" s="961"/>
      <c r="E170" s="949"/>
      <c r="F170" s="949"/>
      <c r="G170" s="949"/>
      <c r="H170" s="949"/>
      <c r="I170" s="949"/>
      <c r="J170" s="949"/>
      <c r="K170" s="949"/>
      <c r="L170" s="949"/>
      <c r="M170" s="949"/>
      <c r="N170" s="949"/>
      <c r="O170" s="949"/>
      <c r="P170" s="949"/>
      <c r="Q170" s="950"/>
    </row>
    <row r="171" spans="2:25" ht="60" customHeight="1" x14ac:dyDescent="0.75">
      <c r="B171" s="1414" t="s">
        <v>191</v>
      </c>
      <c r="C171" s="1051" t="s">
        <v>99</v>
      </c>
      <c r="D171" s="978"/>
      <c r="E171" s="940">
        <v>1118</v>
      </c>
      <c r="F171" s="940">
        <v>1580</v>
      </c>
      <c r="G171" s="940">
        <v>1420</v>
      </c>
      <c r="H171" s="940">
        <v>1733</v>
      </c>
      <c r="I171" s="940">
        <v>1123</v>
      </c>
      <c r="J171" s="940">
        <v>1108</v>
      </c>
      <c r="K171" s="940">
        <v>1451</v>
      </c>
      <c r="L171" s="940">
        <v>1064</v>
      </c>
      <c r="M171" s="940">
        <v>1400</v>
      </c>
      <c r="N171" s="940">
        <v>1514</v>
      </c>
      <c r="O171" s="940">
        <v>1429</v>
      </c>
      <c r="P171" s="940">
        <v>1109</v>
      </c>
      <c r="Q171" s="941">
        <f>SUM(E171:P171)</f>
        <v>16049</v>
      </c>
      <c r="Y171" s="1057"/>
    </row>
    <row r="172" spans="2:25" ht="60" customHeight="1" thickBot="1" x14ac:dyDescent="0.8">
      <c r="B172" s="1415"/>
      <c r="C172" s="1052" t="s">
        <v>17</v>
      </c>
      <c r="D172" s="979"/>
      <c r="E172" s="944">
        <v>1118</v>
      </c>
      <c r="F172" s="944">
        <v>1580</v>
      </c>
      <c r="G172" s="944">
        <v>1420</v>
      </c>
      <c r="H172" s="944">
        <v>1733</v>
      </c>
      <c r="I172" s="944">
        <v>1123</v>
      </c>
      <c r="J172" s="944">
        <v>1108</v>
      </c>
      <c r="K172" s="944">
        <v>1451</v>
      </c>
      <c r="L172" s="944">
        <v>1064</v>
      </c>
      <c r="M172" s="944">
        <v>1400</v>
      </c>
      <c r="N172" s="944">
        <v>1514</v>
      </c>
      <c r="O172" s="944">
        <v>1429</v>
      </c>
      <c r="P172" s="944">
        <v>1109</v>
      </c>
      <c r="Q172" s="945">
        <f>SUM(E172:P172)</f>
        <v>16049</v>
      </c>
      <c r="W172" s="1057"/>
    </row>
    <row r="173" spans="2:25" ht="20.100000000000001" customHeight="1" thickBot="1" x14ac:dyDescent="0.8">
      <c r="B173" s="1053"/>
      <c r="C173" s="947"/>
      <c r="D173" s="961"/>
      <c r="E173" s="949"/>
      <c r="F173" s="949"/>
      <c r="G173" s="949"/>
      <c r="H173" s="949"/>
      <c r="I173" s="949"/>
      <c r="J173" s="949"/>
      <c r="K173" s="949"/>
      <c r="L173" s="949"/>
      <c r="M173" s="949"/>
      <c r="N173" s="949"/>
      <c r="O173" s="949"/>
      <c r="P173" s="949"/>
      <c r="Q173" s="950"/>
    </row>
    <row r="174" spans="2:25" ht="60" customHeight="1" x14ac:dyDescent="0.75">
      <c r="B174" s="1414" t="s">
        <v>192</v>
      </c>
      <c r="C174" s="1051" t="s">
        <v>99</v>
      </c>
      <c r="D174" s="978"/>
      <c r="E174" s="940">
        <v>0</v>
      </c>
      <c r="F174" s="940">
        <v>85</v>
      </c>
      <c r="G174" s="940">
        <v>72</v>
      </c>
      <c r="H174" s="940">
        <v>54</v>
      </c>
      <c r="I174" s="940">
        <v>182</v>
      </c>
      <c r="J174" s="940">
        <v>120</v>
      </c>
      <c r="K174" s="940">
        <v>117</v>
      </c>
      <c r="L174" s="940">
        <v>191</v>
      </c>
      <c r="M174" s="940">
        <v>194</v>
      </c>
      <c r="N174" s="940">
        <v>84</v>
      </c>
      <c r="O174" s="940">
        <v>133</v>
      </c>
      <c r="P174" s="940">
        <v>71</v>
      </c>
      <c r="Q174" s="941">
        <f>SUM(E174:P174)</f>
        <v>1303</v>
      </c>
    </row>
    <row r="175" spans="2:25" ht="60" customHeight="1" thickBot="1" x14ac:dyDescent="0.8">
      <c r="B175" s="1415"/>
      <c r="C175" s="1052" t="s">
        <v>17</v>
      </c>
      <c r="D175" s="979"/>
      <c r="E175" s="944">
        <v>0</v>
      </c>
      <c r="F175" s="944">
        <v>85</v>
      </c>
      <c r="G175" s="944">
        <v>72</v>
      </c>
      <c r="H175" s="944">
        <v>54</v>
      </c>
      <c r="I175" s="944">
        <v>182</v>
      </c>
      <c r="J175" s="944">
        <v>120</v>
      </c>
      <c r="K175" s="944">
        <v>117</v>
      </c>
      <c r="L175" s="944">
        <v>191</v>
      </c>
      <c r="M175" s="944">
        <v>194</v>
      </c>
      <c r="N175" s="944">
        <v>84</v>
      </c>
      <c r="O175" s="944">
        <v>133</v>
      </c>
      <c r="P175" s="944">
        <v>71</v>
      </c>
      <c r="Q175" s="945">
        <f>SUM(E175:P175)</f>
        <v>1303</v>
      </c>
      <c r="W175" s="1058"/>
      <c r="X175" s="1058"/>
    </row>
    <row r="176" spans="2:25" ht="20.100000000000001" customHeight="1" thickBot="1" x14ac:dyDescent="0.8">
      <c r="B176" s="1053"/>
      <c r="C176" s="947"/>
      <c r="D176" s="961"/>
      <c r="E176" s="949"/>
      <c r="F176" s="949"/>
      <c r="G176" s="949"/>
      <c r="H176" s="949"/>
      <c r="I176" s="949"/>
      <c r="J176" s="949"/>
      <c r="K176" s="949"/>
      <c r="L176" s="949"/>
      <c r="M176" s="949"/>
      <c r="N176" s="949"/>
      <c r="O176" s="949"/>
      <c r="P176" s="949"/>
      <c r="Q176" s="950"/>
    </row>
    <row r="177" spans="2:24" ht="60" customHeight="1" x14ac:dyDescent="0.75">
      <c r="B177" s="1414" t="s">
        <v>193</v>
      </c>
      <c r="C177" s="1051" t="s">
        <v>99</v>
      </c>
      <c r="D177" s="978"/>
      <c r="E177" s="940">
        <v>7106</v>
      </c>
      <c r="F177" s="940">
        <v>6893</v>
      </c>
      <c r="G177" s="940">
        <v>7222</v>
      </c>
      <c r="H177" s="940">
        <v>6798</v>
      </c>
      <c r="I177" s="940">
        <v>8675</v>
      </c>
      <c r="J177" s="940">
        <v>5471</v>
      </c>
      <c r="K177" s="940">
        <v>5769</v>
      </c>
      <c r="L177" s="940">
        <v>6174</v>
      </c>
      <c r="M177" s="940">
        <v>8421</v>
      </c>
      <c r="N177" s="940">
        <v>7301</v>
      </c>
      <c r="O177" s="940">
        <v>8845</v>
      </c>
      <c r="P177" s="940">
        <v>4584</v>
      </c>
      <c r="Q177" s="941">
        <f>SUM(E177:P177)</f>
        <v>83259</v>
      </c>
      <c r="W177" s="1059"/>
      <c r="X177" s="1059"/>
    </row>
    <row r="178" spans="2:24" ht="60" customHeight="1" thickBot="1" x14ac:dyDescent="0.8">
      <c r="B178" s="1415"/>
      <c r="C178" s="1052" t="s">
        <v>17</v>
      </c>
      <c r="D178" s="979"/>
      <c r="E178" s="944">
        <v>7657</v>
      </c>
      <c r="F178" s="944">
        <v>7175</v>
      </c>
      <c r="G178" s="944">
        <v>6971</v>
      </c>
      <c r="H178" s="944">
        <v>6830</v>
      </c>
      <c r="I178" s="944">
        <v>8174</v>
      </c>
      <c r="J178" s="944">
        <v>5389</v>
      </c>
      <c r="K178" s="944">
        <v>5788</v>
      </c>
      <c r="L178" s="944">
        <v>6321</v>
      </c>
      <c r="M178" s="944">
        <v>7990</v>
      </c>
      <c r="N178" s="944">
        <v>7185</v>
      </c>
      <c r="O178" s="944">
        <v>9131</v>
      </c>
      <c r="P178" s="944">
        <v>4072</v>
      </c>
      <c r="Q178" s="945">
        <f>SUM(E178:P178)</f>
        <v>82683</v>
      </c>
      <c r="W178" s="1059"/>
      <c r="X178" s="1059"/>
    </row>
    <row r="179" spans="2:24" ht="20.100000000000001" customHeight="1" thickBot="1" x14ac:dyDescent="0.8">
      <c r="B179" s="1053"/>
      <c r="C179" s="947"/>
      <c r="D179" s="961"/>
      <c r="E179" s="949"/>
      <c r="F179" s="949"/>
      <c r="G179" s="949"/>
      <c r="H179" s="949"/>
      <c r="I179" s="949"/>
      <c r="J179" s="949"/>
      <c r="K179" s="949"/>
      <c r="L179" s="949"/>
      <c r="M179" s="949"/>
      <c r="N179" s="949"/>
      <c r="O179" s="949"/>
      <c r="P179" s="949"/>
      <c r="Q179" s="950"/>
      <c r="W179" s="1057"/>
      <c r="X179" s="1057"/>
    </row>
    <row r="180" spans="2:24" ht="60" customHeight="1" x14ac:dyDescent="0.75">
      <c r="B180" s="1414" t="s">
        <v>194</v>
      </c>
      <c r="C180" s="1051" t="s">
        <v>99</v>
      </c>
      <c r="D180" s="978"/>
      <c r="E180" s="940">
        <v>39</v>
      </c>
      <c r="F180" s="940">
        <v>91</v>
      </c>
      <c r="G180" s="940">
        <v>127</v>
      </c>
      <c r="H180" s="940">
        <v>104</v>
      </c>
      <c r="I180" s="940">
        <v>44</v>
      </c>
      <c r="J180" s="940">
        <v>970</v>
      </c>
      <c r="K180" s="940">
        <v>373</v>
      </c>
      <c r="L180" s="940">
        <v>68</v>
      </c>
      <c r="M180" s="940">
        <v>59</v>
      </c>
      <c r="N180" s="940">
        <v>111</v>
      </c>
      <c r="O180" s="940">
        <v>81</v>
      </c>
      <c r="P180" s="940">
        <v>46</v>
      </c>
      <c r="Q180" s="941">
        <f>SUM(E180:P180)</f>
        <v>2113</v>
      </c>
      <c r="W180" s="1059"/>
      <c r="X180" s="1059"/>
    </row>
    <row r="181" spans="2:24" ht="60" customHeight="1" thickBot="1" x14ac:dyDescent="0.8">
      <c r="B181" s="1415"/>
      <c r="C181" s="1052" t="s">
        <v>17</v>
      </c>
      <c r="D181" s="979"/>
      <c r="E181" s="944">
        <v>43</v>
      </c>
      <c r="F181" s="944">
        <v>82</v>
      </c>
      <c r="G181" s="944">
        <v>93</v>
      </c>
      <c r="H181" s="944">
        <v>106</v>
      </c>
      <c r="I181" s="944">
        <v>55</v>
      </c>
      <c r="J181" s="944">
        <v>718</v>
      </c>
      <c r="K181" s="944">
        <v>618</v>
      </c>
      <c r="L181" s="944">
        <v>90</v>
      </c>
      <c r="M181" s="944">
        <v>55</v>
      </c>
      <c r="N181" s="944">
        <v>88</v>
      </c>
      <c r="O181" s="944">
        <v>74</v>
      </c>
      <c r="P181" s="944">
        <v>73</v>
      </c>
      <c r="Q181" s="945">
        <f>SUM(E181:P181)</f>
        <v>2095</v>
      </c>
    </row>
    <row r="182" spans="2:24" ht="20.100000000000001" customHeight="1" thickBot="1" x14ac:dyDescent="0.8">
      <c r="B182" s="1060"/>
      <c r="C182" s="947"/>
      <c r="D182" s="1054"/>
      <c r="E182" s="1061"/>
      <c r="F182" s="1061"/>
      <c r="G182" s="1061"/>
      <c r="H182" s="1061"/>
      <c r="I182" s="1061"/>
      <c r="J182" s="1061"/>
      <c r="K182" s="1061"/>
      <c r="L182" s="1061"/>
      <c r="M182" s="1061"/>
      <c r="N182" s="1061"/>
      <c r="O182" s="1061"/>
      <c r="P182" s="1061"/>
      <c r="Q182" s="1056"/>
    </row>
    <row r="183" spans="2:24" ht="60" customHeight="1" x14ac:dyDescent="0.75">
      <c r="B183" s="1408" t="s">
        <v>329</v>
      </c>
      <c r="C183" s="1062" t="s">
        <v>99</v>
      </c>
      <c r="D183" s="963"/>
      <c r="E183" s="1063">
        <f t="shared" ref="E183:Q184" si="9">E150+E153+E156+E159+E162+E165+E168+E171+E174+E177+E180</f>
        <v>76661</v>
      </c>
      <c r="F183" s="1063">
        <f t="shared" si="9"/>
        <v>82620</v>
      </c>
      <c r="G183" s="1063">
        <f t="shared" si="9"/>
        <v>106769</v>
      </c>
      <c r="H183" s="1063">
        <f t="shared" si="9"/>
        <v>107078</v>
      </c>
      <c r="I183" s="1063">
        <f t="shared" si="9"/>
        <v>86575</v>
      </c>
      <c r="J183" s="1063">
        <f t="shared" si="9"/>
        <v>84070</v>
      </c>
      <c r="K183" s="1063">
        <f t="shared" si="9"/>
        <v>102672</v>
      </c>
      <c r="L183" s="1063">
        <f t="shared" si="9"/>
        <v>94894</v>
      </c>
      <c r="M183" s="1063">
        <f t="shared" si="9"/>
        <v>102165</v>
      </c>
      <c r="N183" s="1063">
        <f t="shared" si="9"/>
        <v>98183</v>
      </c>
      <c r="O183" s="1063">
        <f t="shared" si="9"/>
        <v>120559</v>
      </c>
      <c r="P183" s="1063">
        <f t="shared" si="9"/>
        <v>87844</v>
      </c>
      <c r="Q183" s="965">
        <f t="shared" si="9"/>
        <v>1150090</v>
      </c>
    </row>
    <row r="184" spans="2:24" ht="60" customHeight="1" thickBot="1" x14ac:dyDescent="0.8">
      <c r="B184" s="1409"/>
      <c r="C184" s="1064" t="s">
        <v>17</v>
      </c>
      <c r="D184" s="967"/>
      <c r="E184" s="1065">
        <f t="shared" si="9"/>
        <v>73588</v>
      </c>
      <c r="F184" s="1065">
        <f t="shared" si="9"/>
        <v>88318</v>
      </c>
      <c r="G184" s="1065">
        <f t="shared" si="9"/>
        <v>107084</v>
      </c>
      <c r="H184" s="1065">
        <f t="shared" si="9"/>
        <v>101976</v>
      </c>
      <c r="I184" s="1065">
        <f t="shared" si="9"/>
        <v>88493</v>
      </c>
      <c r="J184" s="1065">
        <f t="shared" si="9"/>
        <v>82362</v>
      </c>
      <c r="K184" s="1065">
        <f t="shared" si="9"/>
        <v>104619</v>
      </c>
      <c r="L184" s="1065">
        <f t="shared" si="9"/>
        <v>93770</v>
      </c>
      <c r="M184" s="1065">
        <f t="shared" si="9"/>
        <v>93606</v>
      </c>
      <c r="N184" s="1065">
        <f t="shared" si="9"/>
        <v>107590</v>
      </c>
      <c r="O184" s="1065">
        <f t="shared" si="9"/>
        <v>118811</v>
      </c>
      <c r="P184" s="1065">
        <f t="shared" si="9"/>
        <v>89895</v>
      </c>
      <c r="Q184" s="969">
        <f t="shared" si="9"/>
        <v>1150112</v>
      </c>
    </row>
    <row r="186" spans="2:24" ht="27" customHeight="1" x14ac:dyDescent="0.75">
      <c r="E186" s="1066"/>
      <c r="F186" s="1066"/>
      <c r="G186" s="1066"/>
      <c r="H186" s="1066"/>
      <c r="I186" s="1066"/>
      <c r="J186" s="1066"/>
      <c r="K186" s="1066"/>
      <c r="L186" s="1066"/>
      <c r="M186" s="1066"/>
      <c r="N186" s="1066"/>
      <c r="O186" s="1066"/>
      <c r="P186" s="1066"/>
      <c r="Q186" s="1067"/>
    </row>
    <row r="188" spans="2:24" ht="57" x14ac:dyDescent="0.75">
      <c r="D188" s="1068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950"/>
    </row>
    <row r="189" spans="2:24" ht="57" x14ac:dyDescent="0.75">
      <c r="D189" s="1069"/>
      <c r="E189" s="1070"/>
      <c r="F189" s="1070"/>
      <c r="G189" s="1070"/>
      <c r="H189" s="1070"/>
      <c r="I189" s="1070"/>
      <c r="J189" s="1070"/>
      <c r="K189" s="1070"/>
      <c r="L189" s="1070"/>
      <c r="M189" s="1070"/>
      <c r="N189" s="1070"/>
      <c r="O189" s="1070"/>
      <c r="P189" s="1070"/>
      <c r="Q189" s="983"/>
    </row>
    <row r="190" spans="2:24" ht="57" x14ac:dyDescent="0.75">
      <c r="D190" s="1068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950"/>
    </row>
    <row r="191" spans="2:24" ht="57" x14ac:dyDescent="0.75">
      <c r="D191" s="1068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950"/>
    </row>
    <row r="192" spans="2:24" ht="57" x14ac:dyDescent="0.75">
      <c r="D192" s="1069"/>
      <c r="E192" s="1070"/>
      <c r="F192" s="1070"/>
      <c r="G192" s="1070"/>
      <c r="H192" s="1070"/>
      <c r="I192" s="1070"/>
      <c r="J192" s="1070"/>
      <c r="K192" s="1070"/>
      <c r="L192" s="1070"/>
      <c r="M192" s="1070"/>
      <c r="N192" s="1070"/>
      <c r="O192" s="1070"/>
      <c r="P192" s="1070"/>
      <c r="Q192" s="983"/>
    </row>
    <row r="193" spans="4:17" ht="57" x14ac:dyDescent="0.75">
      <c r="D193" s="1068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950"/>
    </row>
    <row r="194" spans="4:17" ht="57" x14ac:dyDescent="0.75">
      <c r="D194" s="1068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950"/>
    </row>
    <row r="195" spans="4:17" ht="57" x14ac:dyDescent="0.75">
      <c r="D195" s="1069"/>
      <c r="E195" s="1070"/>
      <c r="F195" s="1070"/>
      <c r="G195" s="1070"/>
      <c r="H195" s="1070"/>
      <c r="I195" s="1070"/>
      <c r="J195" s="1070"/>
      <c r="K195" s="1070"/>
      <c r="L195" s="1070"/>
      <c r="M195" s="1070"/>
      <c r="N195" s="1070"/>
      <c r="O195" s="1070"/>
      <c r="P195" s="1070"/>
      <c r="Q195" s="983"/>
    </row>
    <row r="196" spans="4:17" ht="57" x14ac:dyDescent="0.75">
      <c r="D196" s="1068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950"/>
    </row>
    <row r="197" spans="4:17" ht="57" x14ac:dyDescent="0.75">
      <c r="D197" s="1068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950"/>
    </row>
    <row r="198" spans="4:17" ht="57" x14ac:dyDescent="0.75">
      <c r="D198" s="1069"/>
      <c r="E198" s="1070"/>
      <c r="F198" s="1070"/>
      <c r="G198" s="1070"/>
      <c r="H198" s="1070"/>
      <c r="I198" s="1070"/>
      <c r="J198" s="1070"/>
      <c r="K198" s="1070"/>
      <c r="L198" s="1070"/>
      <c r="M198" s="1070"/>
      <c r="N198" s="1070"/>
      <c r="O198" s="1070"/>
      <c r="P198" s="1070"/>
      <c r="Q198" s="983"/>
    </row>
    <row r="199" spans="4:17" ht="57" x14ac:dyDescent="0.75">
      <c r="D199" s="1068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950"/>
    </row>
    <row r="200" spans="4:17" ht="57" x14ac:dyDescent="0.75">
      <c r="D200" s="1068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950"/>
    </row>
    <row r="201" spans="4:17" ht="57" x14ac:dyDescent="0.75">
      <c r="D201" s="1069"/>
      <c r="E201" s="1070"/>
      <c r="F201" s="1070"/>
      <c r="G201" s="1070"/>
      <c r="H201" s="1070"/>
      <c r="I201" s="1070"/>
      <c r="J201" s="1070"/>
      <c r="K201" s="1070"/>
      <c r="L201" s="1070"/>
      <c r="M201" s="1070"/>
      <c r="N201" s="1070"/>
      <c r="O201" s="1070"/>
      <c r="P201" s="1070"/>
      <c r="Q201" s="983"/>
    </row>
    <row r="202" spans="4:17" ht="57" x14ac:dyDescent="0.75">
      <c r="D202" s="1068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950"/>
    </row>
    <row r="203" spans="4:17" ht="57" x14ac:dyDescent="0.75">
      <c r="D203" s="1068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950"/>
    </row>
    <row r="204" spans="4:17" ht="57" x14ac:dyDescent="0.75">
      <c r="D204" s="1069"/>
      <c r="E204" s="1070"/>
      <c r="F204" s="1070"/>
      <c r="G204" s="1070"/>
      <c r="H204" s="1070"/>
      <c r="I204" s="1070"/>
      <c r="J204" s="1070"/>
      <c r="K204" s="1070"/>
      <c r="L204" s="1070"/>
      <c r="M204" s="1070"/>
      <c r="N204" s="1070"/>
      <c r="O204" s="1070"/>
      <c r="P204" s="1070"/>
      <c r="Q204" s="983"/>
    </row>
    <row r="205" spans="4:17" ht="57" x14ac:dyDescent="0.75">
      <c r="D205" s="1068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950"/>
    </row>
    <row r="206" spans="4:17" ht="57" x14ac:dyDescent="0.75">
      <c r="D206" s="1068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950"/>
    </row>
    <row r="207" spans="4:17" ht="57" x14ac:dyDescent="0.75">
      <c r="D207" s="1068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950"/>
    </row>
    <row r="208" spans="4:17" ht="57" x14ac:dyDescent="0.75">
      <c r="D208" s="1068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950"/>
    </row>
    <row r="209" spans="4:17" ht="57" x14ac:dyDescent="0.75">
      <c r="D209" s="1068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950"/>
    </row>
    <row r="214" spans="4:17" x14ac:dyDescent="0.7">
      <c r="D214" s="1071"/>
      <c r="E214" s="1072"/>
      <c r="F214" s="1072"/>
      <c r="G214" s="1072"/>
      <c r="H214" s="1072"/>
      <c r="I214" s="1072"/>
      <c r="J214" s="1072"/>
      <c r="K214" s="1072"/>
      <c r="L214" s="1072"/>
      <c r="M214" s="1072"/>
      <c r="N214" s="1072"/>
      <c r="O214" s="1072"/>
      <c r="P214" s="1072"/>
      <c r="Q214" s="1073"/>
    </row>
    <row r="215" spans="4:17" x14ac:dyDescent="0.7">
      <c r="D215" s="1071"/>
      <c r="E215" s="1072"/>
      <c r="F215" s="1072"/>
      <c r="G215" s="1072"/>
      <c r="H215" s="1072"/>
      <c r="I215" s="1072"/>
      <c r="J215" s="1072"/>
      <c r="K215" s="1072"/>
      <c r="L215" s="1072"/>
      <c r="M215" s="1072"/>
      <c r="N215" s="1072"/>
      <c r="O215" s="1072"/>
      <c r="P215" s="1072"/>
      <c r="Q215" s="1073"/>
    </row>
    <row r="216" spans="4:17" x14ac:dyDescent="0.7">
      <c r="D216" s="1071"/>
      <c r="E216" s="1072"/>
      <c r="F216" s="1072"/>
      <c r="G216" s="1072"/>
      <c r="H216" s="1072"/>
      <c r="I216" s="1072"/>
      <c r="J216" s="1072"/>
      <c r="K216" s="1072"/>
      <c r="L216" s="1072"/>
      <c r="M216" s="1072"/>
      <c r="N216" s="1072"/>
      <c r="O216" s="1072"/>
      <c r="P216" s="1072"/>
      <c r="Q216" s="1073"/>
    </row>
    <row r="217" spans="4:17" x14ac:dyDescent="0.7">
      <c r="D217" s="1071"/>
      <c r="E217" s="1072"/>
      <c r="F217" s="1072"/>
      <c r="G217" s="1072"/>
      <c r="H217" s="1072"/>
      <c r="I217" s="1072"/>
      <c r="J217" s="1072"/>
      <c r="K217" s="1072"/>
      <c r="L217" s="1072"/>
      <c r="M217" s="1072"/>
      <c r="N217" s="1072"/>
      <c r="O217" s="1072"/>
      <c r="P217" s="1072"/>
      <c r="Q217" s="1073"/>
    </row>
    <row r="218" spans="4:17" x14ac:dyDescent="0.7">
      <c r="D218" s="1071"/>
      <c r="E218" s="1072"/>
      <c r="F218" s="1072"/>
      <c r="G218" s="1072"/>
      <c r="H218" s="1072"/>
      <c r="I218" s="1072"/>
      <c r="J218" s="1072"/>
      <c r="K218" s="1072"/>
      <c r="L218" s="1072"/>
      <c r="M218" s="1072"/>
      <c r="N218" s="1072"/>
      <c r="O218" s="1072"/>
      <c r="P218" s="1072"/>
      <c r="Q218" s="1073"/>
    </row>
    <row r="219" spans="4:17" x14ac:dyDescent="0.7">
      <c r="D219" s="1071"/>
      <c r="E219" s="1072"/>
      <c r="F219" s="1072"/>
      <c r="G219" s="1072"/>
      <c r="H219" s="1072"/>
      <c r="I219" s="1072"/>
      <c r="J219" s="1072"/>
      <c r="K219" s="1072"/>
      <c r="L219" s="1072"/>
      <c r="M219" s="1072"/>
      <c r="N219" s="1072"/>
      <c r="O219" s="1072"/>
      <c r="P219" s="1072"/>
      <c r="Q219" s="1073"/>
    </row>
    <row r="220" spans="4:17" x14ac:dyDescent="0.7">
      <c r="D220" s="1071"/>
      <c r="E220" s="1072"/>
      <c r="F220" s="1072"/>
      <c r="G220" s="1072"/>
      <c r="H220" s="1072"/>
      <c r="I220" s="1072"/>
      <c r="J220" s="1072"/>
      <c r="K220" s="1072"/>
      <c r="L220" s="1072"/>
      <c r="M220" s="1072"/>
      <c r="N220" s="1072"/>
      <c r="O220" s="1072"/>
      <c r="P220" s="1072"/>
      <c r="Q220" s="1073"/>
    </row>
  </sheetData>
  <mergeCells count="60">
    <mergeCell ref="B183:B184"/>
    <mergeCell ref="B150:B151"/>
    <mergeCell ref="B153:B154"/>
    <mergeCell ref="B156:B157"/>
    <mergeCell ref="B159:B160"/>
    <mergeCell ref="B162:B163"/>
    <mergeCell ref="B165:B166"/>
    <mergeCell ref="B168:B169"/>
    <mergeCell ref="B171:B172"/>
    <mergeCell ref="B174:B175"/>
    <mergeCell ref="B177:B178"/>
    <mergeCell ref="B180:B181"/>
    <mergeCell ref="B146:Q146"/>
    <mergeCell ref="B114:B115"/>
    <mergeCell ref="B117:B118"/>
    <mergeCell ref="B120:B121"/>
    <mergeCell ref="B123:B124"/>
    <mergeCell ref="B126:B127"/>
    <mergeCell ref="B129:B130"/>
    <mergeCell ref="B132:B133"/>
    <mergeCell ref="B135:Q135"/>
    <mergeCell ref="B137:B138"/>
    <mergeCell ref="B140:B141"/>
    <mergeCell ref="B143:B144"/>
    <mergeCell ref="B111:B112"/>
    <mergeCell ref="B77:B78"/>
    <mergeCell ref="B80:B81"/>
    <mergeCell ref="B83:B84"/>
    <mergeCell ref="B86:B87"/>
    <mergeCell ref="B89:Q89"/>
    <mergeCell ref="B93:B94"/>
    <mergeCell ref="B96:B97"/>
    <mergeCell ref="B99:B100"/>
    <mergeCell ref="B102:B103"/>
    <mergeCell ref="B105:B106"/>
    <mergeCell ref="B108:B109"/>
    <mergeCell ref="B74:B75"/>
    <mergeCell ref="B41:B42"/>
    <mergeCell ref="B44:B45"/>
    <mergeCell ref="B47:B48"/>
    <mergeCell ref="B50:B51"/>
    <mergeCell ref="B53:Q53"/>
    <mergeCell ref="B57:B58"/>
    <mergeCell ref="B60:B61"/>
    <mergeCell ref="B63:B64"/>
    <mergeCell ref="B66:B67"/>
    <mergeCell ref="B69:B70"/>
    <mergeCell ref="B72:Q72"/>
    <mergeCell ref="B36:B37"/>
    <mergeCell ref="B2:Q2"/>
    <mergeCell ref="B3:Q3"/>
    <mergeCell ref="B7:B8"/>
    <mergeCell ref="B10:B11"/>
    <mergeCell ref="B13:B14"/>
    <mergeCell ref="B16:B17"/>
    <mergeCell ref="B19:B20"/>
    <mergeCell ref="B22:B23"/>
    <mergeCell ref="B25:B26"/>
    <mergeCell ref="B30:B31"/>
    <mergeCell ref="B33:B34"/>
  </mergeCells>
  <pageMargins left="0.26" right="0.25" top="0.52" bottom="0.21" header="0.3" footer="0.21"/>
  <pageSetup scale="17" fitToHeight="0" orientation="landscape" r:id="rId1"/>
  <headerFooter alignWithMargins="0">
    <oddFooter>&amp;RPage &amp;P of &amp;N&amp;LPakistan Automotive Manufacturers Association</oddFooter>
  </headerFooter>
  <rowBreaks count="3" manualBreakCount="3">
    <brk id="51" max="22" man="1"/>
    <brk id="88" max="22" man="1"/>
    <brk id="144" max="22" man="1"/>
  </row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B1:AK237"/>
  <sheetViews>
    <sheetView tabSelected="1" view="pageBreakPreview" zoomScale="35" zoomScaleNormal="35" zoomScaleSheetLayoutView="3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R9" sqref="R9"/>
    </sheetView>
  </sheetViews>
  <sheetFormatPr defaultRowHeight="56.25" x14ac:dyDescent="0.7"/>
  <cols>
    <col min="1" max="1" width="5.5703125" style="923" customWidth="1"/>
    <col min="2" max="2" width="53.140625" style="923" customWidth="1"/>
    <col min="3" max="3" width="11.85546875" style="1081" customWidth="1"/>
    <col min="4" max="4" width="2.28515625" style="926" customWidth="1"/>
    <col min="5" max="6" width="35.7109375" style="923" customWidth="1"/>
    <col min="7" max="16" width="40.7109375" style="923" customWidth="1"/>
    <col min="17" max="17" width="48.7109375" style="929" customWidth="1"/>
    <col min="18" max="18" width="36.7109375" style="1082" bestFit="1" customWidth="1"/>
    <col min="19" max="19" width="9.140625" style="923"/>
    <col min="20" max="20" width="20.5703125" style="923" customWidth="1"/>
    <col min="21" max="23" width="9.140625" style="923"/>
    <col min="24" max="24" width="39.28515625" style="923" customWidth="1"/>
    <col min="25" max="25" width="23.7109375" style="923" customWidth="1"/>
    <col min="26" max="26" width="19.5703125" style="923" customWidth="1"/>
    <col min="27" max="16384" width="9.140625" style="923"/>
  </cols>
  <sheetData>
    <row r="1" spans="2:20" ht="66" customHeight="1" x14ac:dyDescent="0.35">
      <c r="B1" s="924"/>
      <c r="C1" s="1075"/>
      <c r="E1" s="1076" t="s">
        <v>348</v>
      </c>
      <c r="Q1" s="1076" t="s">
        <v>348</v>
      </c>
      <c r="R1" s="1077"/>
      <c r="T1" s="1078"/>
    </row>
    <row r="2" spans="2:20" ht="42.75" customHeight="1" thickBot="1" x14ac:dyDescent="0.25">
      <c r="B2" s="1386" t="s">
        <v>161</v>
      </c>
      <c r="C2" s="1387"/>
      <c r="D2" s="1387"/>
      <c r="E2" s="1387"/>
      <c r="F2" s="1387"/>
      <c r="G2" s="1387"/>
      <c r="H2" s="1387"/>
      <c r="I2" s="1387"/>
      <c r="J2" s="1387"/>
      <c r="K2" s="1387"/>
      <c r="L2" s="1387"/>
      <c r="M2" s="1387"/>
      <c r="N2" s="1387"/>
      <c r="O2" s="1387"/>
      <c r="P2" s="1387"/>
      <c r="Q2" s="1387"/>
      <c r="R2" s="1079"/>
    </row>
    <row r="3" spans="2:20" ht="96" customHeight="1" thickBot="1" x14ac:dyDescent="0.85">
      <c r="B3" s="1388" t="s">
        <v>46</v>
      </c>
      <c r="C3" s="1389"/>
      <c r="D3" s="1389"/>
      <c r="E3" s="1389"/>
      <c r="F3" s="1389"/>
      <c r="G3" s="1389"/>
      <c r="H3" s="1389"/>
      <c r="I3" s="1389"/>
      <c r="J3" s="1389"/>
      <c r="K3" s="1389"/>
      <c r="L3" s="1389"/>
      <c r="M3" s="1389"/>
      <c r="N3" s="1389"/>
      <c r="O3" s="1389"/>
      <c r="P3" s="1389"/>
      <c r="Q3" s="1390"/>
      <c r="R3" s="1080"/>
    </row>
    <row r="4" spans="2:20" ht="12.75" hidden="1" customHeight="1" thickBot="1" x14ac:dyDescent="0.75">
      <c r="B4" s="927"/>
    </row>
    <row r="5" spans="2:20" ht="75.75" customHeight="1" thickBot="1" x14ac:dyDescent="0.4">
      <c r="B5" s="930" t="s">
        <v>230</v>
      </c>
      <c r="C5" s="1083"/>
      <c r="D5" s="932"/>
      <c r="E5" s="933" t="s">
        <v>349</v>
      </c>
      <c r="F5" s="933" t="s">
        <v>350</v>
      </c>
      <c r="G5" s="933" t="s">
        <v>351</v>
      </c>
      <c r="H5" s="933" t="s">
        <v>352</v>
      </c>
      <c r="I5" s="933" t="s">
        <v>353</v>
      </c>
      <c r="J5" s="933" t="s">
        <v>354</v>
      </c>
      <c r="K5" s="933" t="s">
        <v>355</v>
      </c>
      <c r="L5" s="933" t="s">
        <v>356</v>
      </c>
      <c r="M5" s="933" t="s">
        <v>357</v>
      </c>
      <c r="N5" s="933" t="s">
        <v>358</v>
      </c>
      <c r="O5" s="933" t="s">
        <v>359</v>
      </c>
      <c r="P5" s="933" t="s">
        <v>360</v>
      </c>
      <c r="Q5" s="934" t="s">
        <v>54</v>
      </c>
    </row>
    <row r="6" spans="2:20" ht="27" customHeight="1" thickBot="1" x14ac:dyDescent="0.75">
      <c r="B6" s="935"/>
      <c r="D6" s="936"/>
      <c r="E6" s="937"/>
      <c r="F6" s="937"/>
      <c r="G6" s="937"/>
      <c r="H6" s="937"/>
      <c r="I6" s="937"/>
      <c r="J6" s="937"/>
      <c r="K6" s="937"/>
      <c r="L6" s="937"/>
      <c r="M6" s="937"/>
      <c r="N6" s="937"/>
      <c r="O6" s="937"/>
      <c r="P6" s="937"/>
    </row>
    <row r="7" spans="2:20" ht="80.099999999999994" customHeight="1" x14ac:dyDescent="0.75">
      <c r="B7" s="1391" t="s">
        <v>243</v>
      </c>
      <c r="C7" s="1084" t="s">
        <v>99</v>
      </c>
      <c r="D7" s="939"/>
      <c r="E7" s="940">
        <v>802</v>
      </c>
      <c r="F7" s="940">
        <v>1015</v>
      </c>
      <c r="G7" s="940">
        <v>1138</v>
      </c>
      <c r="H7" s="940">
        <v>1245</v>
      </c>
      <c r="I7" s="940">
        <v>1215</v>
      </c>
      <c r="J7" s="940">
        <v>1277</v>
      </c>
      <c r="K7" s="940">
        <v>1535</v>
      </c>
      <c r="L7" s="940">
        <v>1838</v>
      </c>
      <c r="M7" s="940">
        <v>940</v>
      </c>
      <c r="N7" s="940">
        <v>1549</v>
      </c>
      <c r="O7" s="940">
        <v>2210</v>
      </c>
      <c r="P7" s="940">
        <v>1478</v>
      </c>
      <c r="Q7" s="941">
        <f>SUM(E7:P7)</f>
        <v>16242</v>
      </c>
      <c r="R7" s="1085"/>
    </row>
    <row r="8" spans="2:20" ht="80.099999999999994" customHeight="1" thickBot="1" x14ac:dyDescent="0.8">
      <c r="B8" s="1392"/>
      <c r="C8" s="1086" t="s">
        <v>17</v>
      </c>
      <c r="D8" s="943"/>
      <c r="E8" s="944">
        <v>790</v>
      </c>
      <c r="F8" s="944">
        <v>1073</v>
      </c>
      <c r="G8" s="944">
        <v>1143</v>
      </c>
      <c r="H8" s="944">
        <v>1418</v>
      </c>
      <c r="I8" s="944">
        <v>1010</v>
      </c>
      <c r="J8" s="944">
        <v>970</v>
      </c>
      <c r="K8" s="944">
        <v>1985</v>
      </c>
      <c r="L8" s="944">
        <v>1876</v>
      </c>
      <c r="M8" s="944">
        <v>1195</v>
      </c>
      <c r="N8" s="944">
        <v>1574</v>
      </c>
      <c r="O8" s="944">
        <v>1870</v>
      </c>
      <c r="P8" s="944">
        <v>1710</v>
      </c>
      <c r="Q8" s="945">
        <f>SUM(E8:P8)</f>
        <v>16614</v>
      </c>
      <c r="R8" s="1085"/>
    </row>
    <row r="9" spans="2:20" ht="35.1" customHeight="1" thickBot="1" x14ac:dyDescent="0.8">
      <c r="B9" s="946"/>
      <c r="C9" s="1087"/>
      <c r="D9" s="948"/>
      <c r="E9" s="949"/>
      <c r="F9" s="949"/>
      <c r="G9" s="949"/>
      <c r="H9" s="949"/>
      <c r="I9" s="949"/>
      <c r="J9" s="949"/>
      <c r="K9" s="949"/>
      <c r="L9" s="949"/>
      <c r="M9" s="949"/>
      <c r="N9" s="949"/>
      <c r="O9" s="949"/>
      <c r="P9" s="949"/>
      <c r="Q9" s="950"/>
      <c r="R9" s="1085"/>
    </row>
    <row r="10" spans="2:20" ht="80.099999999999994" customHeight="1" x14ac:dyDescent="0.75">
      <c r="B10" s="1393" t="s">
        <v>98</v>
      </c>
      <c r="C10" s="1084" t="s">
        <v>99</v>
      </c>
      <c r="D10" s="939"/>
      <c r="E10" s="940">
        <v>880</v>
      </c>
      <c r="F10" s="940">
        <v>365</v>
      </c>
      <c r="G10" s="940">
        <v>769</v>
      </c>
      <c r="H10" s="940">
        <v>588</v>
      </c>
      <c r="I10" s="940">
        <v>714</v>
      </c>
      <c r="J10" s="940">
        <v>682</v>
      </c>
      <c r="K10" s="940">
        <v>807</v>
      </c>
      <c r="L10" s="940">
        <v>633</v>
      </c>
      <c r="M10" s="940">
        <v>520</v>
      </c>
      <c r="N10" s="940">
        <v>863</v>
      </c>
      <c r="O10" s="940">
        <v>1106</v>
      </c>
      <c r="P10" s="940">
        <v>1390</v>
      </c>
      <c r="Q10" s="941">
        <f>SUM(E10:P10)</f>
        <v>9317</v>
      </c>
      <c r="R10" s="1085"/>
    </row>
    <row r="11" spans="2:20" ht="80.099999999999994" customHeight="1" thickBot="1" x14ac:dyDescent="0.8">
      <c r="B11" s="1394"/>
      <c r="C11" s="1086" t="s">
        <v>17</v>
      </c>
      <c r="D11" s="943"/>
      <c r="E11" s="944">
        <v>502</v>
      </c>
      <c r="F11" s="944">
        <v>559</v>
      </c>
      <c r="G11" s="944">
        <v>608</v>
      </c>
      <c r="H11" s="944">
        <v>330</v>
      </c>
      <c r="I11" s="944">
        <v>917</v>
      </c>
      <c r="J11" s="944">
        <v>668</v>
      </c>
      <c r="K11" s="944">
        <v>1060</v>
      </c>
      <c r="L11" s="944">
        <v>651</v>
      </c>
      <c r="M11" s="944">
        <v>596</v>
      </c>
      <c r="N11" s="944">
        <v>671</v>
      </c>
      <c r="O11" s="944">
        <v>792</v>
      </c>
      <c r="P11" s="944">
        <v>1784</v>
      </c>
      <c r="Q11" s="945">
        <f>SUM(E11:P11)</f>
        <v>9138</v>
      </c>
      <c r="R11" s="1085"/>
    </row>
    <row r="12" spans="2:20" ht="35.1" customHeight="1" thickBot="1" x14ac:dyDescent="0.8">
      <c r="B12" s="951"/>
      <c r="C12" s="1087"/>
      <c r="D12" s="952"/>
      <c r="E12" s="953"/>
      <c r="F12" s="953"/>
      <c r="G12" s="953"/>
      <c r="H12" s="953"/>
      <c r="I12" s="953"/>
      <c r="J12" s="953"/>
      <c r="K12" s="953"/>
      <c r="L12" s="953"/>
      <c r="M12" s="953"/>
      <c r="N12" s="953"/>
      <c r="O12" s="953"/>
      <c r="P12" s="953"/>
      <c r="Q12" s="954"/>
      <c r="R12" s="1085"/>
    </row>
    <row r="13" spans="2:20" ht="80.099999999999994" customHeight="1" x14ac:dyDescent="0.75">
      <c r="B13" s="1391" t="s">
        <v>345</v>
      </c>
      <c r="C13" s="1084" t="s">
        <v>99</v>
      </c>
      <c r="D13" s="955"/>
      <c r="E13" s="956">
        <v>1384</v>
      </c>
      <c r="F13" s="957">
        <v>1870</v>
      </c>
      <c r="G13" s="957">
        <v>1812</v>
      </c>
      <c r="H13" s="957">
        <v>1906</v>
      </c>
      <c r="I13" s="957">
        <v>1340</v>
      </c>
      <c r="J13" s="957">
        <v>1102</v>
      </c>
      <c r="K13" s="957">
        <v>2351</v>
      </c>
      <c r="L13" s="957">
        <v>2074</v>
      </c>
      <c r="M13" s="957">
        <v>2255</v>
      </c>
      <c r="N13" s="957">
        <v>3000</v>
      </c>
      <c r="O13" s="957">
        <v>3461</v>
      </c>
      <c r="P13" s="957">
        <v>2566</v>
      </c>
      <c r="Q13" s="958">
        <f>SUM(E13:P13)</f>
        <v>25121</v>
      </c>
      <c r="R13" s="1085"/>
      <c r="T13" s="1088"/>
    </row>
    <row r="14" spans="2:20" ht="80.099999999999994" customHeight="1" thickBot="1" x14ac:dyDescent="0.8">
      <c r="B14" s="1392"/>
      <c r="C14" s="1086" t="s">
        <v>17</v>
      </c>
      <c r="D14" s="959"/>
      <c r="E14" s="960">
        <v>1106</v>
      </c>
      <c r="F14" s="944">
        <v>1565</v>
      </c>
      <c r="G14" s="944">
        <v>1883</v>
      </c>
      <c r="H14" s="944">
        <v>2101</v>
      </c>
      <c r="I14" s="944">
        <v>1822</v>
      </c>
      <c r="J14" s="944">
        <v>1156</v>
      </c>
      <c r="K14" s="944">
        <v>2149</v>
      </c>
      <c r="L14" s="944">
        <v>1820</v>
      </c>
      <c r="M14" s="944">
        <v>2378</v>
      </c>
      <c r="N14" s="944">
        <v>2516</v>
      </c>
      <c r="O14" s="944">
        <v>3814</v>
      </c>
      <c r="P14" s="944">
        <v>2902</v>
      </c>
      <c r="Q14" s="945">
        <f>SUM(E14:P14)</f>
        <v>25212</v>
      </c>
      <c r="R14" s="1085"/>
      <c r="T14" s="1089"/>
    </row>
    <row r="15" spans="2:20" ht="30.95" customHeight="1" thickBot="1" x14ac:dyDescent="0.8">
      <c r="B15" s="946"/>
      <c r="C15" s="1087"/>
      <c r="D15" s="961"/>
      <c r="E15" s="949"/>
      <c r="F15" s="949"/>
      <c r="G15" s="949"/>
      <c r="H15" s="949"/>
      <c r="I15" s="949"/>
      <c r="J15" s="949"/>
      <c r="K15" s="949"/>
      <c r="L15" s="949"/>
      <c r="M15" s="949"/>
      <c r="N15" s="949"/>
      <c r="O15" s="949"/>
      <c r="P15" s="949"/>
      <c r="Q15" s="950"/>
      <c r="R15" s="1085"/>
    </row>
    <row r="16" spans="2:20" ht="80.099999999999994" customHeight="1" x14ac:dyDescent="0.75">
      <c r="B16" s="1391" t="s">
        <v>280</v>
      </c>
      <c r="C16" s="1084" t="s">
        <v>99</v>
      </c>
      <c r="D16" s="939"/>
      <c r="E16" s="940">
        <v>64</v>
      </c>
      <c r="F16" s="940">
        <v>74</v>
      </c>
      <c r="G16" s="940">
        <v>2</v>
      </c>
      <c r="H16" s="940">
        <v>190</v>
      </c>
      <c r="I16" s="940">
        <v>187</v>
      </c>
      <c r="J16" s="940">
        <v>179</v>
      </c>
      <c r="K16" s="940">
        <v>187</v>
      </c>
      <c r="L16" s="940">
        <v>252</v>
      </c>
      <c r="M16" s="940">
        <v>375</v>
      </c>
      <c r="N16" s="940">
        <v>143</v>
      </c>
      <c r="O16" s="940">
        <v>33</v>
      </c>
      <c r="P16" s="940">
        <v>72</v>
      </c>
      <c r="Q16" s="941">
        <f>SUM(E16:P16)</f>
        <v>1758</v>
      </c>
      <c r="R16" s="1085"/>
    </row>
    <row r="17" spans="2:18" ht="80.099999999999994" customHeight="1" thickBot="1" x14ac:dyDescent="0.8">
      <c r="B17" s="1392"/>
      <c r="C17" s="1086" t="s">
        <v>17</v>
      </c>
      <c r="D17" s="943"/>
      <c r="E17" s="944">
        <v>33</v>
      </c>
      <c r="F17" s="944">
        <v>70</v>
      </c>
      <c r="G17" s="944">
        <v>100</v>
      </c>
      <c r="H17" s="944">
        <v>105</v>
      </c>
      <c r="I17" s="944">
        <v>150</v>
      </c>
      <c r="J17" s="944">
        <v>145</v>
      </c>
      <c r="K17" s="944">
        <v>157</v>
      </c>
      <c r="L17" s="944">
        <v>205</v>
      </c>
      <c r="M17" s="944">
        <v>212</v>
      </c>
      <c r="N17" s="944">
        <v>218</v>
      </c>
      <c r="O17" s="944">
        <v>180</v>
      </c>
      <c r="P17" s="944">
        <v>275</v>
      </c>
      <c r="Q17" s="945">
        <f>SUM(E17:P17)</f>
        <v>1850</v>
      </c>
      <c r="R17" s="1085"/>
    </row>
    <row r="18" spans="2:18" ht="30.95" customHeight="1" thickBot="1" x14ac:dyDescent="0.8">
      <c r="B18" s="946"/>
      <c r="C18" s="1087"/>
      <c r="D18" s="961"/>
      <c r="E18" s="949"/>
      <c r="F18" s="949"/>
      <c r="G18" s="949"/>
      <c r="H18" s="949"/>
      <c r="I18" s="949"/>
      <c r="J18" s="949"/>
      <c r="K18" s="949"/>
      <c r="L18" s="949"/>
      <c r="M18" s="949"/>
      <c r="N18" s="949"/>
      <c r="O18" s="949"/>
      <c r="P18" s="949"/>
      <c r="Q18" s="950"/>
      <c r="R18" s="1085"/>
    </row>
    <row r="19" spans="2:18" ht="80.099999999999994" customHeight="1" x14ac:dyDescent="0.75">
      <c r="B19" s="1391" t="s">
        <v>298</v>
      </c>
      <c r="C19" s="1084" t="s">
        <v>99</v>
      </c>
      <c r="D19" s="939"/>
      <c r="E19" s="940">
        <v>27</v>
      </c>
      <c r="F19" s="940">
        <v>70</v>
      </c>
      <c r="G19" s="940">
        <v>112</v>
      </c>
      <c r="H19" s="940">
        <v>60</v>
      </c>
      <c r="I19" s="940">
        <v>28</v>
      </c>
      <c r="J19" s="940">
        <v>75</v>
      </c>
      <c r="K19" s="940">
        <v>137</v>
      </c>
      <c r="L19" s="940">
        <v>114</v>
      </c>
      <c r="M19" s="940">
        <v>63</v>
      </c>
      <c r="N19" s="940">
        <v>183</v>
      </c>
      <c r="O19" s="940">
        <v>123</v>
      </c>
      <c r="P19" s="940">
        <v>133</v>
      </c>
      <c r="Q19" s="941">
        <f>SUM(E19:P19)</f>
        <v>1125</v>
      </c>
      <c r="R19" s="1085"/>
    </row>
    <row r="20" spans="2:18" ht="80.099999999999994" customHeight="1" thickBot="1" x14ac:dyDescent="0.8">
      <c r="B20" s="1392"/>
      <c r="C20" s="1086" t="s">
        <v>17</v>
      </c>
      <c r="D20" s="943"/>
      <c r="E20" s="944">
        <v>34</v>
      </c>
      <c r="F20" s="944">
        <v>63</v>
      </c>
      <c r="G20" s="944">
        <v>58</v>
      </c>
      <c r="H20" s="944">
        <v>43</v>
      </c>
      <c r="I20" s="944">
        <v>31</v>
      </c>
      <c r="J20" s="944">
        <v>38</v>
      </c>
      <c r="K20" s="944">
        <v>167</v>
      </c>
      <c r="L20" s="944">
        <v>148</v>
      </c>
      <c r="M20" s="944">
        <v>104</v>
      </c>
      <c r="N20" s="944">
        <v>196</v>
      </c>
      <c r="O20" s="944">
        <v>122</v>
      </c>
      <c r="P20" s="944">
        <v>100</v>
      </c>
      <c r="Q20" s="945">
        <f>SUM(E20:P20)</f>
        <v>1104</v>
      </c>
      <c r="R20" s="1085"/>
    </row>
    <row r="21" spans="2:18" ht="30.95" customHeight="1" thickBot="1" x14ac:dyDescent="0.8">
      <c r="B21" s="946"/>
      <c r="C21" s="1087"/>
      <c r="D21" s="961"/>
      <c r="E21" s="949"/>
      <c r="F21" s="949"/>
      <c r="G21" s="949"/>
      <c r="H21" s="949"/>
      <c r="I21" s="949"/>
      <c r="J21" s="949"/>
      <c r="K21" s="949"/>
      <c r="L21" s="949"/>
      <c r="M21" s="949"/>
      <c r="N21" s="949"/>
      <c r="O21" s="949"/>
      <c r="P21" s="949"/>
      <c r="Q21" s="950"/>
      <c r="R21" s="1090"/>
    </row>
    <row r="22" spans="2:18" ht="80.099999999999994" customHeight="1" x14ac:dyDescent="0.75">
      <c r="B22" s="1391" t="s">
        <v>361</v>
      </c>
      <c r="C22" s="1084" t="s">
        <v>99</v>
      </c>
      <c r="D22" s="939"/>
      <c r="E22" s="940">
        <v>0</v>
      </c>
      <c r="F22" s="940">
        <v>0</v>
      </c>
      <c r="G22" s="940">
        <v>0</v>
      </c>
      <c r="H22" s="940">
        <v>0</v>
      </c>
      <c r="I22" s="940">
        <v>0</v>
      </c>
      <c r="J22" s="940">
        <v>0</v>
      </c>
      <c r="K22" s="940">
        <v>0</v>
      </c>
      <c r="L22" s="940">
        <v>0</v>
      </c>
      <c r="M22" s="940">
        <v>0</v>
      </c>
      <c r="N22" s="940">
        <v>0</v>
      </c>
      <c r="O22" s="940">
        <v>0</v>
      </c>
      <c r="P22" s="940">
        <v>0</v>
      </c>
      <c r="Q22" s="941">
        <f>SUM(E22:P22)</f>
        <v>0</v>
      </c>
      <c r="R22" s="1085"/>
    </row>
    <row r="23" spans="2:18" ht="80.099999999999994" customHeight="1" thickBot="1" x14ac:dyDescent="0.8">
      <c r="B23" s="1392"/>
      <c r="C23" s="1086" t="s">
        <v>17</v>
      </c>
      <c r="D23" s="943"/>
      <c r="E23" s="944">
        <v>0</v>
      </c>
      <c r="F23" s="944">
        <v>0</v>
      </c>
      <c r="G23" s="944">
        <v>0</v>
      </c>
      <c r="H23" s="944">
        <v>0</v>
      </c>
      <c r="I23" s="944">
        <v>0</v>
      </c>
      <c r="J23" s="944">
        <v>0</v>
      </c>
      <c r="K23" s="944">
        <v>0</v>
      </c>
      <c r="L23" s="944">
        <v>0</v>
      </c>
      <c r="M23" s="944">
        <v>0</v>
      </c>
      <c r="N23" s="944">
        <v>0</v>
      </c>
      <c r="O23" s="944">
        <v>0</v>
      </c>
      <c r="P23" s="944">
        <v>4</v>
      </c>
      <c r="Q23" s="945">
        <f>SUM(E23:P23)</f>
        <v>4</v>
      </c>
      <c r="R23" s="1085"/>
    </row>
    <row r="24" spans="2:18" ht="35.1" customHeight="1" thickBot="1" x14ac:dyDescent="0.8">
      <c r="B24" s="951"/>
      <c r="C24" s="1087"/>
      <c r="D24" s="952"/>
      <c r="E24" s="953"/>
      <c r="F24" s="953"/>
      <c r="G24" s="953"/>
      <c r="H24" s="953"/>
      <c r="I24" s="953"/>
      <c r="J24" s="953"/>
      <c r="K24" s="953"/>
      <c r="L24" s="953"/>
      <c r="M24" s="953"/>
      <c r="N24" s="953"/>
      <c r="O24" s="953"/>
      <c r="P24" s="953"/>
      <c r="Q24" s="954"/>
      <c r="R24" s="1085"/>
    </row>
    <row r="25" spans="2:18" ht="80.099999999999994" customHeight="1" x14ac:dyDescent="0.75">
      <c r="B25" s="1384" t="s">
        <v>21</v>
      </c>
      <c r="C25" s="1091" t="s">
        <v>99</v>
      </c>
      <c r="D25" s="963"/>
      <c r="E25" s="964">
        <f t="shared" ref="E25:Q26" si="0">E7+E10+E13+E16+E19+E22</f>
        <v>3157</v>
      </c>
      <c r="F25" s="964">
        <f t="shared" si="0"/>
        <v>3394</v>
      </c>
      <c r="G25" s="964">
        <f t="shared" si="0"/>
        <v>3833</v>
      </c>
      <c r="H25" s="964">
        <f t="shared" si="0"/>
        <v>3989</v>
      </c>
      <c r="I25" s="964">
        <f t="shared" si="0"/>
        <v>3484</v>
      </c>
      <c r="J25" s="964">
        <f t="shared" si="0"/>
        <v>3315</v>
      </c>
      <c r="K25" s="964">
        <f t="shared" si="0"/>
        <v>5017</v>
      </c>
      <c r="L25" s="964">
        <f t="shared" si="0"/>
        <v>4911</v>
      </c>
      <c r="M25" s="964">
        <f t="shared" si="0"/>
        <v>4153</v>
      </c>
      <c r="N25" s="964">
        <f t="shared" si="0"/>
        <v>5738</v>
      </c>
      <c r="O25" s="964">
        <f t="shared" si="0"/>
        <v>6933</v>
      </c>
      <c r="P25" s="964">
        <f t="shared" si="0"/>
        <v>5639</v>
      </c>
      <c r="Q25" s="965">
        <f t="shared" si="0"/>
        <v>53563</v>
      </c>
      <c r="R25" s="1085"/>
    </row>
    <row r="26" spans="2:18" ht="80.099999999999994" customHeight="1" thickBot="1" x14ac:dyDescent="0.8">
      <c r="B26" s="1385"/>
      <c r="C26" s="1092" t="s">
        <v>17</v>
      </c>
      <c r="D26" s="967"/>
      <c r="E26" s="968">
        <f t="shared" si="0"/>
        <v>2465</v>
      </c>
      <c r="F26" s="968">
        <f t="shared" si="0"/>
        <v>3330</v>
      </c>
      <c r="G26" s="968">
        <f t="shared" si="0"/>
        <v>3792</v>
      </c>
      <c r="H26" s="968">
        <f t="shared" si="0"/>
        <v>3997</v>
      </c>
      <c r="I26" s="968">
        <f t="shared" si="0"/>
        <v>3930</v>
      </c>
      <c r="J26" s="968">
        <f t="shared" si="0"/>
        <v>2977</v>
      </c>
      <c r="K26" s="968">
        <f t="shared" si="0"/>
        <v>5518</v>
      </c>
      <c r="L26" s="968">
        <f t="shared" si="0"/>
        <v>4700</v>
      </c>
      <c r="M26" s="968">
        <f t="shared" si="0"/>
        <v>4485</v>
      </c>
      <c r="N26" s="968">
        <f t="shared" si="0"/>
        <v>5175</v>
      </c>
      <c r="O26" s="968">
        <f t="shared" si="0"/>
        <v>6778</v>
      </c>
      <c r="P26" s="968">
        <f t="shared" si="0"/>
        <v>6775</v>
      </c>
      <c r="Q26" s="969">
        <f t="shared" si="0"/>
        <v>53922</v>
      </c>
      <c r="R26" s="1085"/>
    </row>
    <row r="27" spans="2:18" ht="35.1" customHeight="1" thickBot="1" x14ac:dyDescent="0.8">
      <c r="B27" s="970"/>
      <c r="C27" s="1087"/>
      <c r="D27" s="948"/>
      <c r="E27" s="949"/>
      <c r="F27" s="949"/>
      <c r="G27" s="949"/>
      <c r="H27" s="949"/>
      <c r="I27" s="949"/>
      <c r="J27" s="949"/>
      <c r="K27" s="949"/>
      <c r="L27" s="949"/>
      <c r="M27" s="949"/>
      <c r="N27" s="949"/>
      <c r="O27" s="949"/>
      <c r="P27" s="949"/>
      <c r="Q27" s="950"/>
      <c r="R27" s="1085"/>
    </row>
    <row r="28" spans="2:18" ht="80.099999999999994" customHeight="1" thickBot="1" x14ac:dyDescent="0.8">
      <c r="B28" s="971" t="s">
        <v>50</v>
      </c>
      <c r="C28" s="1093"/>
      <c r="D28" s="948"/>
      <c r="E28" s="949"/>
      <c r="F28" s="949"/>
      <c r="G28" s="949"/>
      <c r="H28" s="949"/>
      <c r="I28" s="949"/>
      <c r="J28" s="949"/>
      <c r="K28" s="949"/>
      <c r="L28" s="949"/>
      <c r="M28" s="949"/>
      <c r="N28" s="949"/>
      <c r="O28" s="949"/>
      <c r="P28" s="949"/>
      <c r="Q28" s="950"/>
      <c r="R28" s="1085"/>
    </row>
    <row r="29" spans="2:18" ht="35.1" customHeight="1" thickBot="1" x14ac:dyDescent="0.8">
      <c r="B29" s="973"/>
      <c r="C29" s="1094"/>
      <c r="D29" s="948"/>
      <c r="E29" s="949"/>
      <c r="F29" s="949"/>
      <c r="G29" s="949"/>
      <c r="H29" s="949"/>
      <c r="I29" s="949"/>
      <c r="J29" s="949"/>
      <c r="K29" s="949"/>
      <c r="L29" s="949"/>
      <c r="M29" s="949"/>
      <c r="N29" s="949"/>
      <c r="O29" s="949"/>
      <c r="P29" s="949"/>
      <c r="Q29" s="950"/>
      <c r="R29" s="1085"/>
    </row>
    <row r="30" spans="2:18" ht="80.099999999999994" customHeight="1" x14ac:dyDescent="0.75">
      <c r="B30" s="1393" t="s">
        <v>23</v>
      </c>
      <c r="C30" s="1084" t="s">
        <v>99</v>
      </c>
      <c r="D30" s="939"/>
      <c r="E30" s="940">
        <v>149</v>
      </c>
      <c r="F30" s="940">
        <v>45</v>
      </c>
      <c r="G30" s="940">
        <v>77</v>
      </c>
      <c r="H30" s="940">
        <v>310</v>
      </c>
      <c r="I30" s="940">
        <v>245</v>
      </c>
      <c r="J30" s="940">
        <v>382</v>
      </c>
      <c r="K30" s="940">
        <v>383</v>
      </c>
      <c r="L30" s="940">
        <v>289</v>
      </c>
      <c r="M30" s="940">
        <v>144</v>
      </c>
      <c r="N30" s="940">
        <v>235</v>
      </c>
      <c r="O30" s="940">
        <v>547</v>
      </c>
      <c r="P30" s="940">
        <v>514</v>
      </c>
      <c r="Q30" s="941">
        <f>SUM(E30:P30)</f>
        <v>3320</v>
      </c>
      <c r="R30" s="1085"/>
    </row>
    <row r="31" spans="2:18" ht="80.099999999999994" customHeight="1" thickBot="1" x14ac:dyDescent="0.8">
      <c r="B31" s="1394"/>
      <c r="C31" s="1086" t="s">
        <v>17</v>
      </c>
      <c r="D31" s="943"/>
      <c r="E31" s="944">
        <v>96</v>
      </c>
      <c r="F31" s="944">
        <v>131</v>
      </c>
      <c r="G31" s="944">
        <v>59</v>
      </c>
      <c r="H31" s="944">
        <v>343</v>
      </c>
      <c r="I31" s="944">
        <v>179</v>
      </c>
      <c r="J31" s="944">
        <v>322</v>
      </c>
      <c r="K31" s="944">
        <v>475</v>
      </c>
      <c r="L31" s="944">
        <v>282</v>
      </c>
      <c r="M31" s="944">
        <v>97</v>
      </c>
      <c r="N31" s="944">
        <v>146</v>
      </c>
      <c r="O31" s="944">
        <v>252</v>
      </c>
      <c r="P31" s="944">
        <v>523</v>
      </c>
      <c r="Q31" s="945">
        <f>SUM(E31:P31)</f>
        <v>2905</v>
      </c>
      <c r="R31" s="1085"/>
    </row>
    <row r="32" spans="2:18" ht="35.1" customHeight="1" thickBot="1" x14ac:dyDescent="0.8">
      <c r="B32" s="951"/>
      <c r="C32" s="1094"/>
      <c r="D32" s="975"/>
      <c r="E32" s="976"/>
      <c r="F32" s="976"/>
      <c r="G32" s="976"/>
      <c r="H32" s="976"/>
      <c r="I32" s="976"/>
      <c r="J32" s="976"/>
      <c r="K32" s="976"/>
      <c r="L32" s="976"/>
      <c r="M32" s="976"/>
      <c r="N32" s="976"/>
      <c r="O32" s="976"/>
      <c r="P32" s="976"/>
      <c r="Q32" s="977"/>
      <c r="R32" s="1085"/>
    </row>
    <row r="33" spans="2:37" ht="80.099999999999994" customHeight="1" x14ac:dyDescent="0.75">
      <c r="B33" s="1393" t="s">
        <v>159</v>
      </c>
      <c r="C33" s="1084" t="s">
        <v>99</v>
      </c>
      <c r="D33" s="978"/>
      <c r="E33" s="940">
        <v>195</v>
      </c>
      <c r="F33" s="940">
        <v>110</v>
      </c>
      <c r="G33" s="940">
        <v>191</v>
      </c>
      <c r="H33" s="940">
        <v>207</v>
      </c>
      <c r="I33" s="940">
        <v>289</v>
      </c>
      <c r="J33" s="940">
        <v>237</v>
      </c>
      <c r="K33" s="940">
        <v>147</v>
      </c>
      <c r="L33" s="940">
        <v>167</v>
      </c>
      <c r="M33" s="940">
        <v>94</v>
      </c>
      <c r="N33" s="940">
        <v>155</v>
      </c>
      <c r="O33" s="940">
        <v>322</v>
      </c>
      <c r="P33" s="940">
        <v>1</v>
      </c>
      <c r="Q33" s="941">
        <f>SUM(E33:P33)</f>
        <v>2115</v>
      </c>
      <c r="R33" s="1085"/>
    </row>
    <row r="34" spans="2:37" ht="80.099999999999994" customHeight="1" thickBot="1" x14ac:dyDescent="0.8">
      <c r="B34" s="1394"/>
      <c r="C34" s="1086" t="s">
        <v>17</v>
      </c>
      <c r="D34" s="979"/>
      <c r="E34" s="944">
        <v>139</v>
      </c>
      <c r="F34" s="944">
        <v>190</v>
      </c>
      <c r="G34" s="944">
        <v>182</v>
      </c>
      <c r="H34" s="944">
        <v>226</v>
      </c>
      <c r="I34" s="944">
        <v>202</v>
      </c>
      <c r="J34" s="944">
        <v>220</v>
      </c>
      <c r="K34" s="944">
        <v>242</v>
      </c>
      <c r="L34" s="944">
        <v>207</v>
      </c>
      <c r="M34" s="944">
        <v>97</v>
      </c>
      <c r="N34" s="944">
        <v>84</v>
      </c>
      <c r="O34" s="944">
        <v>224</v>
      </c>
      <c r="P34" s="944">
        <v>153</v>
      </c>
      <c r="Q34" s="945">
        <f>SUM(E34:P34)</f>
        <v>2166</v>
      </c>
      <c r="R34" s="1085"/>
    </row>
    <row r="35" spans="2:37" ht="35.1" customHeight="1" thickBot="1" x14ac:dyDescent="0.8">
      <c r="B35" s="980"/>
      <c r="C35" s="1094"/>
      <c r="D35" s="981"/>
      <c r="E35" s="982"/>
      <c r="F35" s="982"/>
      <c r="G35" s="982"/>
      <c r="H35" s="982"/>
      <c r="I35" s="982"/>
      <c r="J35" s="982"/>
      <c r="K35" s="982"/>
      <c r="L35" s="982"/>
      <c r="M35" s="982"/>
      <c r="N35" s="982"/>
      <c r="O35" s="982"/>
      <c r="P35" s="982"/>
      <c r="Q35" s="983"/>
      <c r="R35" s="1085"/>
    </row>
    <row r="36" spans="2:37" ht="80.099999999999994" customHeight="1" x14ac:dyDescent="0.75">
      <c r="B36" s="1384" t="s">
        <v>21</v>
      </c>
      <c r="C36" s="1091" t="s">
        <v>99</v>
      </c>
      <c r="D36" s="963"/>
      <c r="E36" s="964">
        <f t="shared" ref="E36:Q37" si="1">E30+E33</f>
        <v>344</v>
      </c>
      <c r="F36" s="964">
        <f t="shared" si="1"/>
        <v>155</v>
      </c>
      <c r="G36" s="964">
        <f t="shared" si="1"/>
        <v>268</v>
      </c>
      <c r="H36" s="964">
        <f t="shared" si="1"/>
        <v>517</v>
      </c>
      <c r="I36" s="964">
        <f t="shared" si="1"/>
        <v>534</v>
      </c>
      <c r="J36" s="964">
        <f t="shared" si="1"/>
        <v>619</v>
      </c>
      <c r="K36" s="964">
        <f t="shared" si="1"/>
        <v>530</v>
      </c>
      <c r="L36" s="964">
        <f t="shared" si="1"/>
        <v>456</v>
      </c>
      <c r="M36" s="964">
        <f t="shared" si="1"/>
        <v>238</v>
      </c>
      <c r="N36" s="964">
        <f t="shared" si="1"/>
        <v>390</v>
      </c>
      <c r="O36" s="964">
        <f t="shared" si="1"/>
        <v>869</v>
      </c>
      <c r="P36" s="964">
        <f t="shared" si="1"/>
        <v>515</v>
      </c>
      <c r="Q36" s="965">
        <f t="shared" si="1"/>
        <v>5435</v>
      </c>
      <c r="R36" s="1085"/>
      <c r="AA36" s="984"/>
      <c r="AB36" s="984"/>
      <c r="AC36" s="984"/>
      <c r="AD36" s="984"/>
      <c r="AE36" s="984"/>
      <c r="AF36" s="984"/>
      <c r="AG36" s="984"/>
      <c r="AH36" s="984"/>
      <c r="AI36" s="984"/>
      <c r="AJ36" s="984"/>
      <c r="AK36" s="984"/>
    </row>
    <row r="37" spans="2:37" ht="80.099999999999994" customHeight="1" thickBot="1" x14ac:dyDescent="0.8">
      <c r="B37" s="1385"/>
      <c r="C37" s="1092" t="s">
        <v>17</v>
      </c>
      <c r="D37" s="967"/>
      <c r="E37" s="968">
        <f t="shared" si="1"/>
        <v>235</v>
      </c>
      <c r="F37" s="968">
        <f t="shared" si="1"/>
        <v>321</v>
      </c>
      <c r="G37" s="968">
        <f t="shared" si="1"/>
        <v>241</v>
      </c>
      <c r="H37" s="968">
        <f t="shared" si="1"/>
        <v>569</v>
      </c>
      <c r="I37" s="968">
        <f t="shared" si="1"/>
        <v>381</v>
      </c>
      <c r="J37" s="968">
        <f t="shared" si="1"/>
        <v>542</v>
      </c>
      <c r="K37" s="968">
        <f t="shared" si="1"/>
        <v>717</v>
      </c>
      <c r="L37" s="968">
        <f t="shared" si="1"/>
        <v>489</v>
      </c>
      <c r="M37" s="968">
        <f t="shared" si="1"/>
        <v>194</v>
      </c>
      <c r="N37" s="968">
        <f t="shared" si="1"/>
        <v>230</v>
      </c>
      <c r="O37" s="968">
        <f t="shared" si="1"/>
        <v>476</v>
      </c>
      <c r="P37" s="968">
        <f t="shared" si="1"/>
        <v>676</v>
      </c>
      <c r="Q37" s="969">
        <f t="shared" si="1"/>
        <v>5071</v>
      </c>
      <c r="R37" s="1085"/>
    </row>
    <row r="38" spans="2:37" ht="35.1" customHeight="1" thickBot="1" x14ac:dyDescent="0.8">
      <c r="B38" s="970"/>
      <c r="C38" s="1087"/>
      <c r="D38" s="981"/>
      <c r="E38" s="982"/>
      <c r="F38" s="982"/>
      <c r="G38" s="982"/>
      <c r="H38" s="982"/>
      <c r="I38" s="982"/>
      <c r="J38" s="982"/>
      <c r="K38" s="982"/>
      <c r="L38" s="982"/>
      <c r="M38" s="982"/>
      <c r="N38" s="982"/>
      <c r="O38" s="982"/>
      <c r="P38" s="982"/>
      <c r="Q38" s="983"/>
      <c r="R38" s="1085"/>
    </row>
    <row r="39" spans="2:37" ht="69.95" customHeight="1" thickBot="1" x14ac:dyDescent="0.8">
      <c r="B39" s="971" t="s">
        <v>244</v>
      </c>
      <c r="C39" s="1095"/>
      <c r="D39" s="948"/>
      <c r="E39" s="949"/>
      <c r="F39" s="949"/>
      <c r="G39" s="949"/>
      <c r="H39" s="949"/>
      <c r="I39" s="949"/>
      <c r="J39" s="949"/>
      <c r="K39" s="949"/>
      <c r="L39" s="949"/>
      <c r="M39" s="949"/>
      <c r="N39" s="949"/>
      <c r="O39" s="949"/>
      <c r="P39" s="949"/>
      <c r="Q39" s="950"/>
      <c r="R39" s="1085"/>
    </row>
    <row r="40" spans="2:37" ht="35.1" customHeight="1" thickBot="1" x14ac:dyDescent="0.8">
      <c r="B40" s="980"/>
      <c r="C40" s="1094"/>
      <c r="D40" s="986"/>
      <c r="E40" s="987"/>
      <c r="F40" s="987"/>
      <c r="G40" s="987"/>
      <c r="H40" s="987"/>
      <c r="I40" s="987"/>
      <c r="J40" s="987"/>
      <c r="K40" s="987"/>
      <c r="L40" s="987"/>
      <c r="M40" s="987"/>
      <c r="N40" s="987"/>
      <c r="O40" s="987"/>
      <c r="P40" s="987"/>
      <c r="Q40" s="988"/>
      <c r="R40" s="1085"/>
    </row>
    <row r="41" spans="2:37" ht="80.099999999999994" customHeight="1" x14ac:dyDescent="0.75">
      <c r="B41" s="1393" t="s">
        <v>47</v>
      </c>
      <c r="C41" s="1084" t="s">
        <v>99</v>
      </c>
      <c r="D41" s="978"/>
      <c r="E41" s="940">
        <v>398</v>
      </c>
      <c r="F41" s="940">
        <v>281</v>
      </c>
      <c r="G41" s="940">
        <v>1351</v>
      </c>
      <c r="H41" s="940">
        <v>0</v>
      </c>
      <c r="I41" s="940">
        <v>0</v>
      </c>
      <c r="J41" s="940">
        <v>0</v>
      </c>
      <c r="K41" s="940">
        <v>0</v>
      </c>
      <c r="L41" s="940">
        <v>0</v>
      </c>
      <c r="M41" s="940">
        <v>0</v>
      </c>
      <c r="N41" s="940">
        <v>0</v>
      </c>
      <c r="O41" s="940">
        <v>0</v>
      </c>
      <c r="P41" s="940">
        <v>0</v>
      </c>
      <c r="Q41" s="941">
        <f>SUM(E41:P41)</f>
        <v>2030</v>
      </c>
      <c r="R41" s="1085"/>
    </row>
    <row r="42" spans="2:37" ht="80.099999999999994" customHeight="1" thickBot="1" x14ac:dyDescent="0.8">
      <c r="B42" s="1394"/>
      <c r="C42" s="1086" t="s">
        <v>17</v>
      </c>
      <c r="D42" s="979"/>
      <c r="E42" s="944">
        <v>288</v>
      </c>
      <c r="F42" s="944">
        <v>743</v>
      </c>
      <c r="G42" s="944">
        <v>615</v>
      </c>
      <c r="H42" s="944">
        <v>1044</v>
      </c>
      <c r="I42" s="944">
        <v>206</v>
      </c>
      <c r="J42" s="944">
        <v>117</v>
      </c>
      <c r="K42" s="944">
        <v>138</v>
      </c>
      <c r="L42" s="944">
        <v>9</v>
      </c>
      <c r="M42" s="944">
        <v>8</v>
      </c>
      <c r="N42" s="944">
        <v>0</v>
      </c>
      <c r="O42" s="944">
        <v>0</v>
      </c>
      <c r="P42" s="944">
        <v>0</v>
      </c>
      <c r="Q42" s="945">
        <f>SUM(E42:P42)</f>
        <v>3168</v>
      </c>
      <c r="R42" s="1085"/>
    </row>
    <row r="43" spans="2:37" ht="35.1" customHeight="1" thickBot="1" x14ac:dyDescent="0.8">
      <c r="B43" s="946"/>
      <c r="C43" s="1087"/>
      <c r="D43" s="961"/>
      <c r="E43" s="949"/>
      <c r="F43" s="949"/>
      <c r="G43" s="949"/>
      <c r="H43" s="949"/>
      <c r="I43" s="949"/>
      <c r="J43" s="949"/>
      <c r="K43" s="949"/>
      <c r="L43" s="949"/>
      <c r="M43" s="949"/>
      <c r="N43" s="949"/>
      <c r="O43" s="949"/>
      <c r="P43" s="949"/>
      <c r="Q43" s="950"/>
      <c r="R43" s="1085"/>
    </row>
    <row r="44" spans="2:37" ht="80.099999999999994" customHeight="1" x14ac:dyDescent="0.75">
      <c r="B44" s="1391" t="s">
        <v>24</v>
      </c>
      <c r="C44" s="1084" t="s">
        <v>99</v>
      </c>
      <c r="D44" s="978"/>
      <c r="E44" s="989">
        <v>2715</v>
      </c>
      <c r="F44" s="989">
        <v>727</v>
      </c>
      <c r="G44" s="989">
        <v>4127</v>
      </c>
      <c r="H44" s="989">
        <v>3985</v>
      </c>
      <c r="I44" s="989">
        <v>3825</v>
      </c>
      <c r="J44" s="989">
        <v>4201</v>
      </c>
      <c r="K44" s="989">
        <v>4738</v>
      </c>
      <c r="L44" s="989">
        <v>4016</v>
      </c>
      <c r="M44" s="989">
        <v>2956</v>
      </c>
      <c r="N44" s="989">
        <v>3559</v>
      </c>
      <c r="O44" s="989">
        <v>3991</v>
      </c>
      <c r="P44" s="989">
        <v>5981</v>
      </c>
      <c r="Q44" s="990">
        <f>SUM(E44:P44)</f>
        <v>44821</v>
      </c>
      <c r="R44" s="1085"/>
    </row>
    <row r="45" spans="2:37" ht="80.099999999999994" customHeight="1" thickBot="1" x14ac:dyDescent="0.8">
      <c r="B45" s="1392"/>
      <c r="C45" s="1086" t="s">
        <v>17</v>
      </c>
      <c r="D45" s="979"/>
      <c r="E45" s="991">
        <v>2869</v>
      </c>
      <c r="F45" s="991">
        <v>2023</v>
      </c>
      <c r="G45" s="991">
        <v>3146</v>
      </c>
      <c r="H45" s="991">
        <v>4685</v>
      </c>
      <c r="I45" s="991">
        <v>2756</v>
      </c>
      <c r="J45" s="991">
        <v>4115</v>
      </c>
      <c r="K45" s="991">
        <v>5039</v>
      </c>
      <c r="L45" s="991">
        <v>3561</v>
      </c>
      <c r="M45" s="991">
        <v>3090</v>
      </c>
      <c r="N45" s="991">
        <v>2276</v>
      </c>
      <c r="O45" s="991">
        <v>3409</v>
      </c>
      <c r="P45" s="991">
        <v>9497</v>
      </c>
      <c r="Q45" s="992">
        <f>SUM(E45:P45)</f>
        <v>46466</v>
      </c>
      <c r="R45" s="1085"/>
    </row>
    <row r="46" spans="2:37" ht="35.1" customHeight="1" thickBot="1" x14ac:dyDescent="0.8">
      <c r="B46" s="1036"/>
      <c r="C46" s="1087"/>
      <c r="D46" s="961"/>
      <c r="E46" s="949"/>
      <c r="F46" s="949"/>
      <c r="G46" s="949"/>
      <c r="H46" s="949"/>
      <c r="I46" s="949"/>
      <c r="J46" s="949"/>
      <c r="K46" s="949"/>
      <c r="L46" s="949"/>
      <c r="M46" s="949"/>
      <c r="N46" s="949"/>
      <c r="O46" s="949"/>
      <c r="P46" s="949"/>
      <c r="Q46" s="950"/>
      <c r="R46" s="1085"/>
    </row>
    <row r="47" spans="2:37" ht="80.099999999999994" customHeight="1" x14ac:dyDescent="0.75">
      <c r="B47" s="1393" t="s">
        <v>362</v>
      </c>
      <c r="C47" s="1084" t="s">
        <v>99</v>
      </c>
      <c r="D47" s="978"/>
      <c r="E47" s="940">
        <v>0</v>
      </c>
      <c r="F47" s="940">
        <v>0</v>
      </c>
      <c r="G47" s="940">
        <v>0</v>
      </c>
      <c r="H47" s="940">
        <v>736</v>
      </c>
      <c r="I47" s="940">
        <v>981</v>
      </c>
      <c r="J47" s="940">
        <v>944</v>
      </c>
      <c r="K47" s="940">
        <v>620</v>
      </c>
      <c r="L47" s="940">
        <v>390</v>
      </c>
      <c r="M47" s="940">
        <v>284</v>
      </c>
      <c r="N47" s="940">
        <v>413</v>
      </c>
      <c r="O47" s="940">
        <v>547</v>
      </c>
      <c r="P47" s="940">
        <v>428</v>
      </c>
      <c r="Q47" s="941">
        <f>SUM(E47:P47)</f>
        <v>5343</v>
      </c>
      <c r="R47" s="1085"/>
    </row>
    <row r="48" spans="2:37" ht="80.099999999999994" customHeight="1" thickBot="1" x14ac:dyDescent="0.8">
      <c r="B48" s="1394"/>
      <c r="C48" s="1086" t="s">
        <v>17</v>
      </c>
      <c r="D48" s="979"/>
      <c r="E48" s="944">
        <v>0</v>
      </c>
      <c r="F48" s="944">
        <v>0</v>
      </c>
      <c r="G48" s="944">
        <v>0</v>
      </c>
      <c r="H48" s="944">
        <v>262</v>
      </c>
      <c r="I48" s="944">
        <v>636</v>
      </c>
      <c r="J48" s="944">
        <v>113</v>
      </c>
      <c r="K48" s="944">
        <v>456</v>
      </c>
      <c r="L48" s="944">
        <v>110</v>
      </c>
      <c r="M48" s="944">
        <v>353</v>
      </c>
      <c r="N48" s="944">
        <v>323</v>
      </c>
      <c r="O48" s="944">
        <v>456</v>
      </c>
      <c r="P48" s="944">
        <v>681</v>
      </c>
      <c r="Q48" s="945">
        <f>SUM(E48:P48)</f>
        <v>3390</v>
      </c>
      <c r="R48" s="1085"/>
    </row>
    <row r="49" spans="2:20" ht="35.1" customHeight="1" thickBot="1" x14ac:dyDescent="0.75">
      <c r="B49" s="993"/>
      <c r="C49" s="1094"/>
      <c r="D49" s="994"/>
      <c r="E49" s="995"/>
      <c r="F49" s="995"/>
      <c r="G49" s="995"/>
      <c r="H49" s="995"/>
      <c r="I49" s="995"/>
      <c r="J49" s="995"/>
      <c r="K49" s="995"/>
      <c r="L49" s="995"/>
      <c r="M49" s="995"/>
      <c r="N49" s="995"/>
      <c r="O49" s="995"/>
      <c r="P49" s="995"/>
      <c r="Q49" s="996"/>
      <c r="R49" s="1085"/>
    </row>
    <row r="50" spans="2:20" ht="80.099999999999994" customHeight="1" x14ac:dyDescent="0.75">
      <c r="B50" s="1384" t="s">
        <v>21</v>
      </c>
      <c r="C50" s="1091" t="s">
        <v>99</v>
      </c>
      <c r="D50" s="963"/>
      <c r="E50" s="964">
        <f t="shared" ref="E50:Q51" si="2">E41+E44+E47</f>
        <v>3113</v>
      </c>
      <c r="F50" s="964">
        <f t="shared" si="2"/>
        <v>1008</v>
      </c>
      <c r="G50" s="964">
        <f t="shared" si="2"/>
        <v>5478</v>
      </c>
      <c r="H50" s="964">
        <f t="shared" si="2"/>
        <v>4721</v>
      </c>
      <c r="I50" s="964">
        <f t="shared" si="2"/>
        <v>4806</v>
      </c>
      <c r="J50" s="964">
        <f t="shared" si="2"/>
        <v>5145</v>
      </c>
      <c r="K50" s="964">
        <f t="shared" si="2"/>
        <v>5358</v>
      </c>
      <c r="L50" s="964">
        <f t="shared" si="2"/>
        <v>4406</v>
      </c>
      <c r="M50" s="964">
        <f t="shared" si="2"/>
        <v>3240</v>
      </c>
      <c r="N50" s="964">
        <f t="shared" si="2"/>
        <v>3972</v>
      </c>
      <c r="O50" s="964">
        <f t="shared" si="2"/>
        <v>4538</v>
      </c>
      <c r="P50" s="964">
        <f t="shared" si="2"/>
        <v>6409</v>
      </c>
      <c r="Q50" s="964">
        <f t="shared" si="2"/>
        <v>52194</v>
      </c>
      <c r="R50" s="1085"/>
    </row>
    <row r="51" spans="2:20" ht="80.099999999999994" customHeight="1" thickBot="1" x14ac:dyDescent="0.8">
      <c r="B51" s="1385"/>
      <c r="C51" s="1092" t="s">
        <v>17</v>
      </c>
      <c r="D51" s="967"/>
      <c r="E51" s="968">
        <f t="shared" si="2"/>
        <v>3157</v>
      </c>
      <c r="F51" s="968">
        <f t="shared" si="2"/>
        <v>2766</v>
      </c>
      <c r="G51" s="968">
        <f t="shared" si="2"/>
        <v>3761</v>
      </c>
      <c r="H51" s="968">
        <f t="shared" si="2"/>
        <v>5991</v>
      </c>
      <c r="I51" s="968">
        <f t="shared" si="2"/>
        <v>3598</v>
      </c>
      <c r="J51" s="968">
        <f t="shared" si="2"/>
        <v>4345</v>
      </c>
      <c r="K51" s="968">
        <f t="shared" si="2"/>
        <v>5633</v>
      </c>
      <c r="L51" s="968">
        <f t="shared" si="2"/>
        <v>3680</v>
      </c>
      <c r="M51" s="968">
        <f t="shared" si="2"/>
        <v>3451</v>
      </c>
      <c r="N51" s="968">
        <f t="shared" si="2"/>
        <v>2599</v>
      </c>
      <c r="O51" s="968">
        <f t="shared" si="2"/>
        <v>3865</v>
      </c>
      <c r="P51" s="968">
        <f t="shared" si="2"/>
        <v>10178</v>
      </c>
      <c r="Q51" s="968">
        <f t="shared" si="2"/>
        <v>53024</v>
      </c>
      <c r="R51" s="1085"/>
    </row>
    <row r="52" spans="2:20" ht="35.1" customHeight="1" thickBot="1" x14ac:dyDescent="0.75">
      <c r="B52" s="997"/>
      <c r="C52" s="1094"/>
      <c r="D52" s="998"/>
      <c r="E52" s="995"/>
      <c r="F52" s="995"/>
      <c r="G52" s="995"/>
      <c r="H52" s="995"/>
      <c r="I52" s="995"/>
      <c r="J52" s="995"/>
      <c r="K52" s="995"/>
      <c r="L52" s="995"/>
      <c r="M52" s="995"/>
      <c r="N52" s="995"/>
      <c r="O52" s="995"/>
      <c r="P52" s="995"/>
      <c r="Q52" s="996"/>
      <c r="R52" s="1085"/>
    </row>
    <row r="53" spans="2:20" ht="80.099999999999994" customHeight="1" thickBot="1" x14ac:dyDescent="1.25">
      <c r="B53" s="1424" t="s">
        <v>363</v>
      </c>
      <c r="C53" s="1425"/>
      <c r="D53" s="1425"/>
      <c r="E53" s="1425"/>
      <c r="F53" s="1425"/>
      <c r="G53" s="1425"/>
      <c r="H53" s="1425"/>
      <c r="I53" s="1425"/>
      <c r="J53" s="1425"/>
      <c r="K53" s="1425"/>
      <c r="L53" s="1425"/>
      <c r="M53" s="1425"/>
      <c r="N53" s="1425"/>
      <c r="O53" s="1425"/>
      <c r="P53" s="1425"/>
      <c r="Q53" s="1426"/>
      <c r="R53" s="1085"/>
    </row>
    <row r="54" spans="2:20" ht="35.1" customHeight="1" thickBot="1" x14ac:dyDescent="0.8">
      <c r="B54" s="1011"/>
      <c r="D54" s="1012"/>
      <c r="E54" s="1013"/>
      <c r="F54" s="1013"/>
      <c r="G54" s="1013"/>
      <c r="H54" s="1013"/>
      <c r="I54" s="1013"/>
      <c r="J54" s="1013"/>
      <c r="K54" s="1013"/>
      <c r="L54" s="1013"/>
      <c r="M54" s="1013"/>
      <c r="N54" s="1013"/>
      <c r="O54" s="1013"/>
      <c r="P54" s="1013"/>
      <c r="Q54" s="1014"/>
      <c r="R54" s="1085"/>
    </row>
    <row r="55" spans="2:20" ht="80.099999999999994" customHeight="1" x14ac:dyDescent="0.75">
      <c r="B55" s="1422" t="s">
        <v>364</v>
      </c>
      <c r="C55" s="1084" t="s">
        <v>99</v>
      </c>
      <c r="D55" s="978"/>
      <c r="E55" s="940">
        <v>0</v>
      </c>
      <c r="F55" s="940">
        <v>0</v>
      </c>
      <c r="G55" s="940">
        <v>0</v>
      </c>
      <c r="H55" s="940">
        <v>0</v>
      </c>
      <c r="I55" s="940">
        <v>70</v>
      </c>
      <c r="J55" s="940">
        <v>40</v>
      </c>
      <c r="K55" s="940">
        <v>20</v>
      </c>
      <c r="L55" s="940">
        <v>20</v>
      </c>
      <c r="M55" s="940">
        <v>0</v>
      </c>
      <c r="N55" s="940">
        <v>0</v>
      </c>
      <c r="O55" s="940">
        <v>20</v>
      </c>
      <c r="P55" s="940">
        <v>40</v>
      </c>
      <c r="Q55" s="941">
        <f>SUM(E55:P55)</f>
        <v>210</v>
      </c>
      <c r="R55" s="1085"/>
    </row>
    <row r="56" spans="2:20" ht="80.099999999999994" customHeight="1" thickBot="1" x14ac:dyDescent="0.8">
      <c r="B56" s="1423"/>
      <c r="C56" s="1086" t="s">
        <v>17</v>
      </c>
      <c r="D56" s="979"/>
      <c r="E56" s="944">
        <v>0</v>
      </c>
      <c r="F56" s="944">
        <v>0</v>
      </c>
      <c r="G56" s="944">
        <v>0</v>
      </c>
      <c r="H56" s="944">
        <v>0</v>
      </c>
      <c r="I56" s="944">
        <v>63</v>
      </c>
      <c r="J56" s="944">
        <v>41</v>
      </c>
      <c r="K56" s="944">
        <v>15</v>
      </c>
      <c r="L56" s="944">
        <v>13</v>
      </c>
      <c r="M56" s="944">
        <v>0</v>
      </c>
      <c r="N56" s="944">
        <v>0</v>
      </c>
      <c r="O56" s="944">
        <v>24</v>
      </c>
      <c r="P56" s="944">
        <v>30</v>
      </c>
      <c r="Q56" s="945">
        <f>SUM(E56:P56)</f>
        <v>186</v>
      </c>
      <c r="R56" s="1085"/>
    </row>
    <row r="57" spans="2:20" ht="35.1" customHeight="1" thickBot="1" x14ac:dyDescent="0.75">
      <c r="B57" s="997"/>
      <c r="C57" s="1094"/>
      <c r="D57" s="998"/>
      <c r="E57" s="995"/>
      <c r="F57" s="995"/>
      <c r="G57" s="995"/>
      <c r="H57" s="995"/>
      <c r="I57" s="995"/>
      <c r="J57" s="995"/>
      <c r="K57" s="995"/>
      <c r="L57" s="995"/>
      <c r="M57" s="995"/>
      <c r="N57" s="995"/>
      <c r="O57" s="995"/>
      <c r="P57" s="995"/>
      <c r="Q57" s="996"/>
      <c r="R57" s="1085"/>
    </row>
    <row r="58" spans="2:20" ht="80.099999999999994" customHeight="1" x14ac:dyDescent="0.95">
      <c r="B58" s="1420" t="s">
        <v>245</v>
      </c>
      <c r="C58" s="1091" t="s">
        <v>99</v>
      </c>
      <c r="D58" s="963"/>
      <c r="E58" s="964">
        <f>E25+E36+E50+E55</f>
        <v>6614</v>
      </c>
      <c r="F58" s="964">
        <f t="shared" ref="F58:Q59" si="3">F25+F36+F50+F55</f>
        <v>4557</v>
      </c>
      <c r="G58" s="964">
        <f t="shared" si="3"/>
        <v>9579</v>
      </c>
      <c r="H58" s="964">
        <f t="shared" si="3"/>
        <v>9227</v>
      </c>
      <c r="I58" s="964">
        <f t="shared" si="3"/>
        <v>8894</v>
      </c>
      <c r="J58" s="964">
        <f t="shared" si="3"/>
        <v>9119</v>
      </c>
      <c r="K58" s="964">
        <f t="shared" si="3"/>
        <v>10925</v>
      </c>
      <c r="L58" s="964">
        <f t="shared" si="3"/>
        <v>9793</v>
      </c>
      <c r="M58" s="964">
        <f t="shared" si="3"/>
        <v>7631</v>
      </c>
      <c r="N58" s="964">
        <f t="shared" si="3"/>
        <v>10100</v>
      </c>
      <c r="O58" s="964">
        <f t="shared" si="3"/>
        <v>12360</v>
      </c>
      <c r="P58" s="964">
        <f t="shared" si="3"/>
        <v>12603</v>
      </c>
      <c r="Q58" s="1096">
        <f t="shared" si="3"/>
        <v>111402</v>
      </c>
      <c r="R58" s="1097"/>
      <c r="T58" s="1000"/>
    </row>
    <row r="59" spans="2:20" ht="80.099999999999994" customHeight="1" thickBot="1" x14ac:dyDescent="1">
      <c r="B59" s="1421"/>
      <c r="C59" s="1092" t="s">
        <v>17</v>
      </c>
      <c r="D59" s="967"/>
      <c r="E59" s="968">
        <f>E26+E37+E51+E56</f>
        <v>5857</v>
      </c>
      <c r="F59" s="968">
        <f t="shared" si="3"/>
        <v>6417</v>
      </c>
      <c r="G59" s="968">
        <f t="shared" si="3"/>
        <v>7794</v>
      </c>
      <c r="H59" s="968">
        <f t="shared" si="3"/>
        <v>10557</v>
      </c>
      <c r="I59" s="968">
        <f t="shared" si="3"/>
        <v>7972</v>
      </c>
      <c r="J59" s="968">
        <f t="shared" si="3"/>
        <v>7905</v>
      </c>
      <c r="K59" s="968">
        <f t="shared" si="3"/>
        <v>11883</v>
      </c>
      <c r="L59" s="968">
        <f t="shared" si="3"/>
        <v>8882</v>
      </c>
      <c r="M59" s="968">
        <f t="shared" si="3"/>
        <v>8130</v>
      </c>
      <c r="N59" s="968">
        <f t="shared" si="3"/>
        <v>8004</v>
      </c>
      <c r="O59" s="968">
        <f t="shared" si="3"/>
        <v>11143</v>
      </c>
      <c r="P59" s="968">
        <f t="shared" si="3"/>
        <v>17659</v>
      </c>
      <c r="Q59" s="1098">
        <f t="shared" si="3"/>
        <v>112203</v>
      </c>
      <c r="R59" s="1097"/>
      <c r="T59" s="1002"/>
    </row>
    <row r="60" spans="2:20" ht="42" customHeight="1" thickBot="1" x14ac:dyDescent="0.9">
      <c r="B60" s="1099"/>
      <c r="C60" s="1087"/>
      <c r="D60" s="1100"/>
      <c r="E60" s="949"/>
      <c r="F60" s="949"/>
      <c r="G60" s="949"/>
      <c r="H60" s="949"/>
      <c r="I60" s="949"/>
      <c r="J60" s="949"/>
      <c r="K60" s="949"/>
      <c r="L60" s="949"/>
      <c r="M60" s="949"/>
      <c r="N60" s="949"/>
      <c r="O60" s="949"/>
      <c r="P60" s="949"/>
      <c r="Q60" s="1101"/>
      <c r="R60" s="1102"/>
      <c r="T60" s="1002"/>
    </row>
    <row r="61" spans="2:20" ht="80.099999999999994" customHeight="1" thickBot="1" x14ac:dyDescent="0.85">
      <c r="B61" s="1388" t="s">
        <v>264</v>
      </c>
      <c r="C61" s="1389"/>
      <c r="D61" s="1389"/>
      <c r="E61" s="1389"/>
      <c r="F61" s="1389"/>
      <c r="G61" s="1389"/>
      <c r="H61" s="1389"/>
      <c r="I61" s="1389"/>
      <c r="J61" s="1389"/>
      <c r="K61" s="1389"/>
      <c r="L61" s="1389"/>
      <c r="M61" s="1389"/>
      <c r="N61" s="1389"/>
      <c r="O61" s="1389"/>
      <c r="P61" s="1389"/>
      <c r="Q61" s="1390"/>
      <c r="R61" s="1102"/>
      <c r="T61" s="1002"/>
    </row>
    <row r="62" spans="2:20" ht="42" customHeight="1" thickBot="1" x14ac:dyDescent="0.8">
      <c r="B62" s="1018"/>
      <c r="C62" s="1094"/>
      <c r="D62" s="1003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008"/>
      <c r="R62" s="1102"/>
      <c r="T62" s="1002"/>
    </row>
    <row r="63" spans="2:20" ht="80.099999999999994" customHeight="1" thickBot="1" x14ac:dyDescent="0.7">
      <c r="B63" s="1019"/>
      <c r="C63" s="1103"/>
      <c r="D63" s="932"/>
      <c r="E63" s="933" t="s">
        <v>349</v>
      </c>
      <c r="F63" s="933" t="s">
        <v>350</v>
      </c>
      <c r="G63" s="933" t="s">
        <v>351</v>
      </c>
      <c r="H63" s="933" t="s">
        <v>352</v>
      </c>
      <c r="I63" s="933" t="s">
        <v>353</v>
      </c>
      <c r="J63" s="933" t="s">
        <v>354</v>
      </c>
      <c r="K63" s="933" t="s">
        <v>355</v>
      </c>
      <c r="L63" s="933" t="s">
        <v>356</v>
      </c>
      <c r="M63" s="933" t="s">
        <v>357</v>
      </c>
      <c r="N63" s="933" t="s">
        <v>358</v>
      </c>
      <c r="O63" s="933" t="s">
        <v>359</v>
      </c>
      <c r="P63" s="933" t="s">
        <v>360</v>
      </c>
      <c r="Q63" s="934" t="s">
        <v>54</v>
      </c>
      <c r="R63" s="1102"/>
      <c r="T63" s="1002"/>
    </row>
    <row r="64" spans="2:20" ht="42" customHeight="1" thickBot="1" x14ac:dyDescent="0.8">
      <c r="B64" s="1021" t="s">
        <v>300</v>
      </c>
      <c r="C64" s="1104"/>
      <c r="D64" s="1023"/>
      <c r="E64" s="1024"/>
      <c r="F64" s="1024"/>
      <c r="G64" s="1024"/>
      <c r="H64" s="1024"/>
      <c r="I64" s="1024"/>
      <c r="J64" s="1024"/>
      <c r="K64" s="1024"/>
      <c r="L64" s="1024"/>
      <c r="M64" s="1024"/>
      <c r="N64" s="1024"/>
      <c r="O64" s="1024"/>
      <c r="P64" s="1024"/>
      <c r="Q64" s="977"/>
      <c r="R64" s="1102"/>
      <c r="T64" s="1002"/>
    </row>
    <row r="65" spans="2:20" ht="80.099999999999994" customHeight="1" x14ac:dyDescent="0.75">
      <c r="B65" s="1406" t="s">
        <v>317</v>
      </c>
      <c r="C65" s="1084" t="s">
        <v>99</v>
      </c>
      <c r="D65" s="955"/>
      <c r="E65" s="1025">
        <v>567</v>
      </c>
      <c r="F65" s="1026">
        <v>606</v>
      </c>
      <c r="G65" s="1026">
        <v>562</v>
      </c>
      <c r="H65" s="1026">
        <v>533</v>
      </c>
      <c r="I65" s="1026">
        <v>458</v>
      </c>
      <c r="J65" s="1026">
        <v>385</v>
      </c>
      <c r="K65" s="1026">
        <v>1184</v>
      </c>
      <c r="L65" s="1026">
        <v>689</v>
      </c>
      <c r="M65" s="1026">
        <v>728</v>
      </c>
      <c r="N65" s="1026">
        <v>907</v>
      </c>
      <c r="O65" s="1026">
        <v>755</v>
      </c>
      <c r="P65" s="1026">
        <v>757</v>
      </c>
      <c r="Q65" s="1027">
        <f>SUM(E65:P65)</f>
        <v>8131</v>
      </c>
      <c r="R65" s="1105"/>
      <c r="T65" s="1002"/>
    </row>
    <row r="66" spans="2:20" ht="80.099999999999994" customHeight="1" thickBot="1" x14ac:dyDescent="0.8">
      <c r="B66" s="1407"/>
      <c r="C66" s="1086" t="s">
        <v>17</v>
      </c>
      <c r="D66" s="959"/>
      <c r="E66" s="1028">
        <v>558</v>
      </c>
      <c r="F66" s="1028">
        <v>564</v>
      </c>
      <c r="G66" s="1028">
        <v>484</v>
      </c>
      <c r="H66" s="1028">
        <v>431</v>
      </c>
      <c r="I66" s="1028">
        <v>372</v>
      </c>
      <c r="J66" s="1028">
        <v>499</v>
      </c>
      <c r="K66" s="1028">
        <v>1186</v>
      </c>
      <c r="L66" s="1028">
        <v>791</v>
      </c>
      <c r="M66" s="1028">
        <v>753</v>
      </c>
      <c r="N66" s="1028">
        <v>743</v>
      </c>
      <c r="O66" s="1028">
        <v>1015</v>
      </c>
      <c r="P66" s="1028">
        <v>785</v>
      </c>
      <c r="Q66" s="1029">
        <f>SUM(E66:P66)</f>
        <v>8181</v>
      </c>
      <c r="R66" s="1105"/>
      <c r="T66" s="1002"/>
    </row>
    <row r="67" spans="2:20" ht="42" customHeight="1" thickBot="1" x14ac:dyDescent="0.8">
      <c r="B67" s="1030"/>
      <c r="C67" s="1094"/>
      <c r="D67" s="975"/>
      <c r="E67" s="976"/>
      <c r="F67" s="976"/>
      <c r="G67" s="976"/>
      <c r="H67" s="976"/>
      <c r="I67" s="976"/>
      <c r="J67" s="976"/>
      <c r="K67" s="976"/>
      <c r="L67" s="976"/>
      <c r="M67" s="976"/>
      <c r="N67" s="976"/>
      <c r="O67" s="976"/>
      <c r="P67" s="976"/>
      <c r="Q67" s="977"/>
      <c r="R67" s="1105"/>
      <c r="T67" s="1002"/>
    </row>
    <row r="68" spans="2:20" ht="80.099999999999994" customHeight="1" x14ac:dyDescent="0.75">
      <c r="B68" s="1402" t="s">
        <v>318</v>
      </c>
      <c r="C68" s="1084" t="s">
        <v>99</v>
      </c>
      <c r="D68" s="978"/>
      <c r="E68" s="940">
        <v>0</v>
      </c>
      <c r="F68" s="940">
        <v>0</v>
      </c>
      <c r="G68" s="940">
        <v>0</v>
      </c>
      <c r="H68" s="940">
        <v>0</v>
      </c>
      <c r="I68" s="940">
        <v>0</v>
      </c>
      <c r="J68" s="940">
        <v>0</v>
      </c>
      <c r="K68" s="940">
        <v>0</v>
      </c>
      <c r="L68" s="940">
        <v>0</v>
      </c>
      <c r="M68" s="940">
        <v>0</v>
      </c>
      <c r="N68" s="940">
        <v>0</v>
      </c>
      <c r="O68" s="940">
        <v>0</v>
      </c>
      <c r="P68" s="940">
        <v>0</v>
      </c>
      <c r="Q68" s="941">
        <f>SUM(E68:P68)</f>
        <v>0</v>
      </c>
      <c r="R68" s="1105"/>
      <c r="T68" s="1002"/>
    </row>
    <row r="69" spans="2:20" ht="80.099999999999994" customHeight="1" thickBot="1" x14ac:dyDescent="0.8">
      <c r="B69" s="1403"/>
      <c r="C69" s="1086" t="s">
        <v>17</v>
      </c>
      <c r="D69" s="979"/>
      <c r="E69" s="944">
        <v>0</v>
      </c>
      <c r="F69" s="944">
        <v>0</v>
      </c>
      <c r="G69" s="944">
        <v>0</v>
      </c>
      <c r="H69" s="944">
        <v>0</v>
      </c>
      <c r="I69" s="944">
        <v>0</v>
      </c>
      <c r="J69" s="944">
        <v>0</v>
      </c>
      <c r="K69" s="944">
        <v>0</v>
      </c>
      <c r="L69" s="944">
        <v>0</v>
      </c>
      <c r="M69" s="944">
        <v>0</v>
      </c>
      <c r="N69" s="944">
        <v>0</v>
      </c>
      <c r="O69" s="944">
        <v>0</v>
      </c>
      <c r="P69" s="944">
        <v>0</v>
      </c>
      <c r="Q69" s="945">
        <f>SUM(E69:P69)</f>
        <v>0</v>
      </c>
      <c r="R69" s="1105"/>
      <c r="T69" s="1002"/>
    </row>
    <row r="70" spans="2:20" ht="42" customHeight="1" thickBot="1" x14ac:dyDescent="0.8">
      <c r="B70" s="1030"/>
      <c r="C70" s="1094"/>
      <c r="D70" s="975"/>
      <c r="E70" s="976"/>
      <c r="F70" s="976"/>
      <c r="G70" s="976"/>
      <c r="H70" s="976"/>
      <c r="I70" s="976"/>
      <c r="J70" s="976"/>
      <c r="K70" s="976"/>
      <c r="L70" s="976"/>
      <c r="M70" s="976"/>
      <c r="N70" s="976"/>
      <c r="O70" s="976"/>
      <c r="P70" s="976"/>
      <c r="Q70" s="977"/>
      <c r="R70" s="1105"/>
      <c r="T70" s="1002"/>
    </row>
    <row r="71" spans="2:20" ht="80.099999999999994" customHeight="1" x14ac:dyDescent="0.75">
      <c r="B71" s="1402" t="s">
        <v>319</v>
      </c>
      <c r="C71" s="1084" t="s">
        <v>99</v>
      </c>
      <c r="D71" s="978"/>
      <c r="E71" s="940">
        <v>412</v>
      </c>
      <c r="F71" s="940">
        <v>268</v>
      </c>
      <c r="G71" s="940">
        <v>192</v>
      </c>
      <c r="H71" s="940">
        <v>119</v>
      </c>
      <c r="I71" s="940">
        <v>151</v>
      </c>
      <c r="J71" s="940">
        <v>367</v>
      </c>
      <c r="K71" s="940">
        <v>422</v>
      </c>
      <c r="L71" s="940">
        <v>223</v>
      </c>
      <c r="M71" s="940">
        <v>13</v>
      </c>
      <c r="N71" s="940">
        <v>21</v>
      </c>
      <c r="O71" s="940">
        <v>576</v>
      </c>
      <c r="P71" s="940">
        <v>659</v>
      </c>
      <c r="Q71" s="941">
        <f>SUM(E71:P71)</f>
        <v>3423</v>
      </c>
      <c r="R71" s="1105"/>
      <c r="T71" s="1002"/>
    </row>
    <row r="72" spans="2:20" ht="80.099999999999994" customHeight="1" thickBot="1" x14ac:dyDescent="0.8">
      <c r="B72" s="1403"/>
      <c r="C72" s="1086" t="s">
        <v>17</v>
      </c>
      <c r="D72" s="979"/>
      <c r="E72" s="944">
        <v>113</v>
      </c>
      <c r="F72" s="944">
        <v>276</v>
      </c>
      <c r="G72" s="944">
        <v>261</v>
      </c>
      <c r="H72" s="944">
        <v>111</v>
      </c>
      <c r="I72" s="944">
        <v>161</v>
      </c>
      <c r="J72" s="944">
        <v>319</v>
      </c>
      <c r="K72" s="944">
        <v>384</v>
      </c>
      <c r="L72" s="944">
        <v>355</v>
      </c>
      <c r="M72" s="944">
        <v>338</v>
      </c>
      <c r="N72" s="944">
        <v>5</v>
      </c>
      <c r="O72" s="944">
        <v>569</v>
      </c>
      <c r="P72" s="944">
        <v>644</v>
      </c>
      <c r="Q72" s="945">
        <f>SUM(E72:P72)</f>
        <v>3536</v>
      </c>
      <c r="R72" s="1105"/>
      <c r="T72" s="1002"/>
    </row>
    <row r="73" spans="2:20" ht="42" customHeight="1" thickBot="1" x14ac:dyDescent="0.8">
      <c r="B73" s="1031"/>
      <c r="C73" s="1087"/>
      <c r="D73" s="961"/>
      <c r="E73" s="949"/>
      <c r="F73" s="949"/>
      <c r="G73" s="949"/>
      <c r="H73" s="949"/>
      <c r="I73" s="949"/>
      <c r="J73" s="949"/>
      <c r="K73" s="949"/>
      <c r="L73" s="949"/>
      <c r="M73" s="949"/>
      <c r="N73" s="949"/>
      <c r="O73" s="949"/>
      <c r="P73" s="949"/>
      <c r="Q73" s="950"/>
      <c r="R73" s="1105"/>
      <c r="T73" s="1002"/>
    </row>
    <row r="74" spans="2:20" ht="80.099999999999994" customHeight="1" x14ac:dyDescent="0.75">
      <c r="B74" s="1402" t="s">
        <v>365</v>
      </c>
      <c r="C74" s="1084" t="s">
        <v>99</v>
      </c>
      <c r="D74" s="978"/>
      <c r="E74" s="940">
        <v>0</v>
      </c>
      <c r="F74" s="940">
        <v>0</v>
      </c>
      <c r="G74" s="940">
        <v>0</v>
      </c>
      <c r="H74" s="940">
        <v>0</v>
      </c>
      <c r="I74" s="940">
        <v>0</v>
      </c>
      <c r="J74" s="940">
        <v>0</v>
      </c>
      <c r="K74" s="940">
        <v>35</v>
      </c>
      <c r="L74" s="940">
        <v>0</v>
      </c>
      <c r="M74" s="940">
        <v>6</v>
      </c>
      <c r="N74" s="940">
        <v>29</v>
      </c>
      <c r="O74" s="940">
        <v>0</v>
      </c>
      <c r="P74" s="940">
        <v>0</v>
      </c>
      <c r="Q74" s="941">
        <f>SUM(E74:P74)</f>
        <v>70</v>
      </c>
      <c r="R74" s="1105"/>
      <c r="T74" s="1002"/>
    </row>
    <row r="75" spans="2:20" ht="80.099999999999994" customHeight="1" thickBot="1" x14ac:dyDescent="0.8">
      <c r="B75" s="1403"/>
      <c r="C75" s="1086" t="s">
        <v>17</v>
      </c>
      <c r="D75" s="979"/>
      <c r="E75" s="944">
        <v>1</v>
      </c>
      <c r="F75" s="944">
        <v>4</v>
      </c>
      <c r="G75" s="944">
        <v>3</v>
      </c>
      <c r="H75" s="944">
        <v>3</v>
      </c>
      <c r="I75" s="944">
        <v>0</v>
      </c>
      <c r="J75" s="944">
        <v>0</v>
      </c>
      <c r="K75" s="944">
        <v>15</v>
      </c>
      <c r="L75" s="944">
        <v>6</v>
      </c>
      <c r="M75" s="944">
        <v>3</v>
      </c>
      <c r="N75" s="944">
        <v>10</v>
      </c>
      <c r="O75" s="944">
        <v>4</v>
      </c>
      <c r="P75" s="944">
        <v>8</v>
      </c>
      <c r="Q75" s="945">
        <f>SUM(E75:P75)</f>
        <v>57</v>
      </c>
      <c r="R75" s="1105"/>
      <c r="T75" s="1002"/>
    </row>
    <row r="76" spans="2:20" ht="42" customHeight="1" thickBot="1" x14ac:dyDescent="0.8">
      <c r="B76" s="1031"/>
      <c r="C76" s="1087"/>
      <c r="D76" s="961"/>
      <c r="E76" s="949"/>
      <c r="F76" s="949"/>
      <c r="G76" s="949"/>
      <c r="H76" s="949"/>
      <c r="I76" s="949"/>
      <c r="J76" s="949"/>
      <c r="K76" s="949"/>
      <c r="L76" s="949"/>
      <c r="M76" s="949"/>
      <c r="N76" s="949"/>
      <c r="O76" s="949"/>
      <c r="P76" s="949"/>
      <c r="Q76" s="950"/>
      <c r="R76" s="1105"/>
      <c r="T76" s="1002"/>
    </row>
    <row r="77" spans="2:20" ht="80.099999999999994" customHeight="1" x14ac:dyDescent="0.75">
      <c r="B77" s="1402" t="s">
        <v>320</v>
      </c>
      <c r="C77" s="1084" t="s">
        <v>99</v>
      </c>
      <c r="D77" s="978"/>
      <c r="E77" s="940">
        <v>233</v>
      </c>
      <c r="F77" s="940">
        <v>65</v>
      </c>
      <c r="G77" s="940">
        <v>62</v>
      </c>
      <c r="H77" s="940">
        <v>118</v>
      </c>
      <c r="I77" s="940">
        <v>119</v>
      </c>
      <c r="J77" s="940">
        <v>183</v>
      </c>
      <c r="K77" s="940">
        <v>294</v>
      </c>
      <c r="L77" s="940">
        <v>0</v>
      </c>
      <c r="M77" s="940">
        <v>126</v>
      </c>
      <c r="N77" s="940">
        <v>118</v>
      </c>
      <c r="O77" s="940">
        <v>122</v>
      </c>
      <c r="P77" s="940">
        <v>60</v>
      </c>
      <c r="Q77" s="941">
        <f>SUM(E77:P77)</f>
        <v>1500</v>
      </c>
      <c r="R77" s="1105"/>
      <c r="T77" s="1002"/>
    </row>
    <row r="78" spans="2:20" ht="80.099999999999994" customHeight="1" thickBot="1" x14ac:dyDescent="0.8">
      <c r="B78" s="1403"/>
      <c r="C78" s="1086" t="s">
        <v>17</v>
      </c>
      <c r="D78" s="979"/>
      <c r="E78" s="944">
        <v>141</v>
      </c>
      <c r="F78" s="944">
        <v>75</v>
      </c>
      <c r="G78" s="944">
        <v>126</v>
      </c>
      <c r="H78" s="944">
        <v>96</v>
      </c>
      <c r="I78" s="944">
        <v>102</v>
      </c>
      <c r="J78" s="944">
        <v>140</v>
      </c>
      <c r="K78" s="944">
        <v>225</v>
      </c>
      <c r="L78" s="944">
        <v>178</v>
      </c>
      <c r="M78" s="944">
        <v>233</v>
      </c>
      <c r="N78" s="944">
        <v>133</v>
      </c>
      <c r="O78" s="944">
        <v>135</v>
      </c>
      <c r="P78" s="944">
        <v>98</v>
      </c>
      <c r="Q78" s="945">
        <f>SUM(E78:P78)</f>
        <v>1682</v>
      </c>
      <c r="R78" s="1105"/>
      <c r="T78" s="1002"/>
    </row>
    <row r="79" spans="2:20" ht="42" customHeight="1" thickBot="1" x14ac:dyDescent="0.8">
      <c r="B79" s="1031"/>
      <c r="C79" s="1087"/>
      <c r="D79" s="961"/>
      <c r="E79" s="949"/>
      <c r="F79" s="949"/>
      <c r="G79" s="949"/>
      <c r="H79" s="949"/>
      <c r="I79" s="949"/>
      <c r="J79" s="949"/>
      <c r="K79" s="949"/>
      <c r="L79" s="949"/>
      <c r="M79" s="949"/>
      <c r="N79" s="949"/>
      <c r="O79" s="949"/>
      <c r="P79" s="949"/>
      <c r="Q79" s="950"/>
      <c r="R79" s="1105"/>
      <c r="T79" s="1002"/>
    </row>
    <row r="80" spans="2:20" ht="80.099999999999994" customHeight="1" x14ac:dyDescent="0.75">
      <c r="B80" s="1402" t="s">
        <v>366</v>
      </c>
      <c r="C80" s="1084" t="s">
        <v>99</v>
      </c>
      <c r="D80" s="978"/>
      <c r="E80" s="940">
        <v>0</v>
      </c>
      <c r="F80" s="940">
        <v>0</v>
      </c>
      <c r="G80" s="940">
        <v>0</v>
      </c>
      <c r="H80" s="940">
        <v>0</v>
      </c>
      <c r="I80" s="940">
        <v>0</v>
      </c>
      <c r="J80" s="940">
        <v>0</v>
      </c>
      <c r="K80" s="940">
        <v>0</v>
      </c>
      <c r="L80" s="940">
        <v>0</v>
      </c>
      <c r="M80" s="940">
        <v>0</v>
      </c>
      <c r="N80" s="940">
        <v>0</v>
      </c>
      <c r="O80" s="940">
        <v>0</v>
      </c>
      <c r="P80" s="940">
        <v>0</v>
      </c>
      <c r="Q80" s="941">
        <f>SUM(E80:P80)</f>
        <v>0</v>
      </c>
      <c r="R80" s="1105"/>
      <c r="T80" s="1002"/>
    </row>
    <row r="81" spans="2:20" ht="80.099999999999994" customHeight="1" thickBot="1" x14ac:dyDescent="0.8">
      <c r="B81" s="1403"/>
      <c r="C81" s="1086" t="s">
        <v>17</v>
      </c>
      <c r="D81" s="979"/>
      <c r="E81" s="944">
        <v>0</v>
      </c>
      <c r="F81" s="944">
        <v>0</v>
      </c>
      <c r="G81" s="944">
        <v>0</v>
      </c>
      <c r="H81" s="944">
        <v>0</v>
      </c>
      <c r="I81" s="944">
        <v>0</v>
      </c>
      <c r="J81" s="944">
        <v>0</v>
      </c>
      <c r="K81" s="944">
        <v>0</v>
      </c>
      <c r="L81" s="944">
        <v>0</v>
      </c>
      <c r="M81" s="944">
        <v>0</v>
      </c>
      <c r="N81" s="944">
        <v>0</v>
      </c>
      <c r="O81" s="944">
        <v>0</v>
      </c>
      <c r="P81" s="944">
        <v>0</v>
      </c>
      <c r="Q81" s="945">
        <f>SUM(E81:P81)</f>
        <v>0</v>
      </c>
      <c r="R81" s="1105"/>
      <c r="T81" s="1002"/>
    </row>
    <row r="82" spans="2:20" ht="42" customHeight="1" thickBot="1" x14ac:dyDescent="0.8">
      <c r="B82" s="1032"/>
      <c r="C82" s="1087"/>
      <c r="D82" s="948"/>
      <c r="E82" s="949"/>
      <c r="F82" s="949"/>
      <c r="G82" s="949"/>
      <c r="H82" s="949"/>
      <c r="I82" s="949"/>
      <c r="J82" s="949"/>
      <c r="K82" s="949"/>
      <c r="L82" s="949"/>
      <c r="M82" s="949"/>
      <c r="N82" s="949"/>
      <c r="O82" s="949"/>
      <c r="P82" s="949"/>
      <c r="Q82" s="950"/>
      <c r="R82" s="1105"/>
      <c r="T82" s="1002"/>
    </row>
    <row r="83" spans="2:20" ht="80.099999999999994" customHeight="1" x14ac:dyDescent="0.75">
      <c r="B83" s="1402" t="s">
        <v>367</v>
      </c>
      <c r="C83" s="1084" t="s">
        <v>99</v>
      </c>
      <c r="D83" s="978"/>
      <c r="E83" s="940">
        <v>886</v>
      </c>
      <c r="F83" s="940">
        <v>941</v>
      </c>
      <c r="G83" s="940">
        <v>892</v>
      </c>
      <c r="H83" s="940">
        <v>1008</v>
      </c>
      <c r="I83" s="940">
        <v>993</v>
      </c>
      <c r="J83" s="940">
        <v>0</v>
      </c>
      <c r="K83" s="940">
        <v>1778</v>
      </c>
      <c r="L83" s="940">
        <v>910</v>
      </c>
      <c r="M83" s="940">
        <v>864</v>
      </c>
      <c r="N83" s="940">
        <v>664</v>
      </c>
      <c r="O83" s="940">
        <v>1048</v>
      </c>
      <c r="P83" s="940">
        <v>985</v>
      </c>
      <c r="Q83" s="941">
        <f>SUM(E83:P83)</f>
        <v>10969</v>
      </c>
      <c r="R83" s="1105"/>
      <c r="T83" s="1002"/>
    </row>
    <row r="84" spans="2:20" ht="80.099999999999994" customHeight="1" thickBot="1" x14ac:dyDescent="0.8">
      <c r="B84" s="1403"/>
      <c r="C84" s="1086" t="s">
        <v>17</v>
      </c>
      <c r="D84" s="979"/>
      <c r="E84" s="944">
        <v>824</v>
      </c>
      <c r="F84" s="944">
        <v>949</v>
      </c>
      <c r="G84" s="944">
        <v>824</v>
      </c>
      <c r="H84" s="944">
        <v>999</v>
      </c>
      <c r="I84" s="944">
        <v>584</v>
      </c>
      <c r="J84" s="944">
        <v>0</v>
      </c>
      <c r="K84" s="944">
        <v>1995</v>
      </c>
      <c r="L84" s="944">
        <v>877</v>
      </c>
      <c r="M84" s="944">
        <v>940</v>
      </c>
      <c r="N84" s="944">
        <v>539</v>
      </c>
      <c r="O84" s="944">
        <v>915</v>
      </c>
      <c r="P84" s="944">
        <v>1337</v>
      </c>
      <c r="Q84" s="945">
        <f>SUM(E84:P84)</f>
        <v>10783</v>
      </c>
      <c r="R84" s="1105"/>
      <c r="T84" s="1002"/>
    </row>
    <row r="85" spans="2:20" ht="42" customHeight="1" thickBot="1" x14ac:dyDescent="0.8">
      <c r="B85" s="1031"/>
      <c r="C85" s="1087"/>
      <c r="D85" s="961"/>
      <c r="E85" s="1033"/>
      <c r="F85" s="1033"/>
      <c r="G85" s="1033"/>
      <c r="H85" s="1033"/>
      <c r="I85" s="1033"/>
      <c r="J85" s="1033"/>
      <c r="K85" s="1033"/>
      <c r="L85" s="1033"/>
      <c r="M85" s="1033"/>
      <c r="N85" s="1033"/>
      <c r="O85" s="1033"/>
      <c r="P85" s="1033"/>
      <c r="Q85" s="950"/>
      <c r="R85" s="1105"/>
      <c r="T85" s="1002"/>
    </row>
    <row r="86" spans="2:20" ht="80.099999999999994" customHeight="1" x14ac:dyDescent="0.75">
      <c r="B86" s="1402" t="s">
        <v>323</v>
      </c>
      <c r="C86" s="1084" t="s">
        <v>99</v>
      </c>
      <c r="D86" s="978"/>
      <c r="E86" s="940">
        <v>558</v>
      </c>
      <c r="F86" s="940">
        <v>0</v>
      </c>
      <c r="G86" s="940">
        <v>412</v>
      </c>
      <c r="H86" s="940">
        <v>734</v>
      </c>
      <c r="I86" s="940">
        <v>479</v>
      </c>
      <c r="J86" s="940">
        <v>574</v>
      </c>
      <c r="K86" s="940">
        <v>685</v>
      </c>
      <c r="L86" s="940">
        <v>765</v>
      </c>
      <c r="M86" s="940">
        <v>609</v>
      </c>
      <c r="N86" s="940">
        <v>768</v>
      </c>
      <c r="O86" s="940">
        <v>573</v>
      </c>
      <c r="P86" s="940">
        <v>591</v>
      </c>
      <c r="Q86" s="941">
        <f>SUM(E86:P86)</f>
        <v>6748</v>
      </c>
      <c r="R86" s="1105"/>
      <c r="T86" s="1002"/>
    </row>
    <row r="87" spans="2:20" ht="80.099999999999994" customHeight="1" thickBot="1" x14ac:dyDescent="0.8">
      <c r="B87" s="1403"/>
      <c r="C87" s="1086" t="s">
        <v>17</v>
      </c>
      <c r="D87" s="979"/>
      <c r="E87" s="944">
        <v>576</v>
      </c>
      <c r="F87" s="944">
        <v>7</v>
      </c>
      <c r="G87" s="944">
        <v>403</v>
      </c>
      <c r="H87" s="944">
        <v>412</v>
      </c>
      <c r="I87" s="944">
        <v>478</v>
      </c>
      <c r="J87" s="944">
        <v>461</v>
      </c>
      <c r="K87" s="944">
        <v>840</v>
      </c>
      <c r="L87" s="944">
        <v>510</v>
      </c>
      <c r="M87" s="944">
        <v>297</v>
      </c>
      <c r="N87" s="944">
        <v>503</v>
      </c>
      <c r="O87" s="944">
        <v>386</v>
      </c>
      <c r="P87" s="944">
        <v>579</v>
      </c>
      <c r="Q87" s="945">
        <f>SUM(E87:P87)</f>
        <v>5452</v>
      </c>
      <c r="R87" s="1105"/>
      <c r="T87" s="1002"/>
    </row>
    <row r="88" spans="2:20" ht="42" customHeight="1" thickBot="1" x14ac:dyDescent="0.8">
      <c r="B88" s="980"/>
      <c r="C88" s="1094"/>
      <c r="D88" s="948"/>
      <c r="E88" s="949"/>
      <c r="F88" s="949"/>
      <c r="G88" s="949"/>
      <c r="H88" s="949"/>
      <c r="I88" s="949"/>
      <c r="J88" s="949"/>
      <c r="K88" s="949"/>
      <c r="L88" s="949"/>
      <c r="M88" s="949"/>
      <c r="N88" s="949"/>
      <c r="O88" s="949"/>
      <c r="P88" s="949"/>
      <c r="Q88" s="950"/>
      <c r="R88" s="1105"/>
      <c r="T88" s="1002"/>
    </row>
    <row r="89" spans="2:20" ht="80.099999999999994" customHeight="1" x14ac:dyDescent="0.75">
      <c r="B89" s="1391" t="s">
        <v>368</v>
      </c>
      <c r="C89" s="1084" t="s">
        <v>99</v>
      </c>
      <c r="D89" s="978"/>
      <c r="E89" s="989">
        <v>130</v>
      </c>
      <c r="F89" s="989">
        <v>115</v>
      </c>
      <c r="G89" s="989">
        <v>0</v>
      </c>
      <c r="H89" s="989">
        <v>141</v>
      </c>
      <c r="I89" s="989">
        <v>70</v>
      </c>
      <c r="J89" s="989">
        <v>70</v>
      </c>
      <c r="K89" s="989">
        <v>105</v>
      </c>
      <c r="L89" s="989">
        <v>175</v>
      </c>
      <c r="M89" s="989">
        <v>105</v>
      </c>
      <c r="N89" s="989">
        <v>105</v>
      </c>
      <c r="O89" s="989">
        <v>105</v>
      </c>
      <c r="P89" s="989">
        <v>175</v>
      </c>
      <c r="Q89" s="990">
        <f>SUM(E89:P89)</f>
        <v>1296</v>
      </c>
      <c r="R89" s="1105"/>
      <c r="T89" s="1002"/>
    </row>
    <row r="90" spans="2:20" ht="80.099999999999994" customHeight="1" thickBot="1" x14ac:dyDescent="0.8">
      <c r="B90" s="1392"/>
      <c r="C90" s="1086" t="s">
        <v>17</v>
      </c>
      <c r="D90" s="979"/>
      <c r="E90" s="991">
        <v>102</v>
      </c>
      <c r="F90" s="991">
        <v>95</v>
      </c>
      <c r="G90" s="991">
        <v>48</v>
      </c>
      <c r="H90" s="991">
        <v>125</v>
      </c>
      <c r="I90" s="991">
        <v>87</v>
      </c>
      <c r="J90" s="991">
        <v>51</v>
      </c>
      <c r="K90" s="991">
        <v>131</v>
      </c>
      <c r="L90" s="991">
        <v>121</v>
      </c>
      <c r="M90" s="991">
        <v>76</v>
      </c>
      <c r="N90" s="991">
        <v>158</v>
      </c>
      <c r="O90" s="991">
        <v>117</v>
      </c>
      <c r="P90" s="991">
        <v>163</v>
      </c>
      <c r="Q90" s="992">
        <f>SUM(E90:P90)</f>
        <v>1274</v>
      </c>
      <c r="R90" s="1105"/>
      <c r="T90" s="1002"/>
    </row>
    <row r="91" spans="2:20" ht="42" customHeight="1" thickBot="1" x14ac:dyDescent="0.8">
      <c r="B91" s="946"/>
      <c r="C91" s="1087"/>
      <c r="D91" s="961"/>
      <c r="E91" s="949"/>
      <c r="F91" s="949"/>
      <c r="G91" s="949"/>
      <c r="H91" s="949"/>
      <c r="I91" s="949"/>
      <c r="J91" s="949"/>
      <c r="K91" s="949"/>
      <c r="L91" s="949"/>
      <c r="M91" s="949"/>
      <c r="N91" s="949"/>
      <c r="O91" s="949"/>
      <c r="P91" s="949"/>
      <c r="Q91" s="950"/>
      <c r="R91" s="1105"/>
      <c r="T91" s="1002"/>
    </row>
    <row r="92" spans="2:20" ht="80.099999999999994" customHeight="1" x14ac:dyDescent="0.75">
      <c r="B92" s="1393" t="s">
        <v>325</v>
      </c>
      <c r="C92" s="1084" t="s">
        <v>99</v>
      </c>
      <c r="D92" s="978"/>
      <c r="E92" s="989">
        <v>3</v>
      </c>
      <c r="F92" s="989">
        <v>0</v>
      </c>
      <c r="G92" s="989">
        <v>0</v>
      </c>
      <c r="H92" s="989">
        <v>0</v>
      </c>
      <c r="I92" s="989"/>
      <c r="J92" s="989"/>
      <c r="K92" s="989"/>
      <c r="L92" s="989"/>
      <c r="M92" s="989"/>
      <c r="N92" s="989"/>
      <c r="O92" s="989"/>
      <c r="P92" s="989"/>
      <c r="Q92" s="990">
        <f>SUM(E92:P92)</f>
        <v>3</v>
      </c>
      <c r="R92" s="1105"/>
      <c r="T92" s="1002"/>
    </row>
    <row r="93" spans="2:20" ht="80.099999999999994" customHeight="1" thickBot="1" x14ac:dyDescent="0.8">
      <c r="B93" s="1394"/>
      <c r="C93" s="1086" t="s">
        <v>17</v>
      </c>
      <c r="D93" s="979"/>
      <c r="E93" s="991">
        <v>10</v>
      </c>
      <c r="F93" s="991">
        <v>13</v>
      </c>
      <c r="G93" s="991">
        <v>5</v>
      </c>
      <c r="H93" s="991">
        <v>8</v>
      </c>
      <c r="I93" s="991"/>
      <c r="J93" s="991"/>
      <c r="K93" s="991"/>
      <c r="L93" s="991"/>
      <c r="M93" s="991"/>
      <c r="N93" s="991"/>
      <c r="O93" s="991"/>
      <c r="P93" s="991"/>
      <c r="Q93" s="992">
        <f>SUM(E93:P93)</f>
        <v>36</v>
      </c>
      <c r="R93" s="1105"/>
      <c r="T93" s="1002"/>
    </row>
    <row r="94" spans="2:20" ht="42" customHeight="1" thickBot="1" x14ac:dyDescent="0.8">
      <c r="B94" s="946"/>
      <c r="C94" s="1087"/>
      <c r="D94" s="961"/>
      <c r="E94" s="949"/>
      <c r="F94" s="949"/>
      <c r="G94" s="949"/>
      <c r="H94" s="949"/>
      <c r="I94" s="949"/>
      <c r="J94" s="949"/>
      <c r="K94" s="949"/>
      <c r="L94" s="949"/>
      <c r="M94" s="949"/>
      <c r="N94" s="949"/>
      <c r="O94" s="949"/>
      <c r="P94" s="949"/>
      <c r="Q94" s="950"/>
      <c r="R94" s="1105"/>
      <c r="T94" s="1002"/>
    </row>
    <row r="95" spans="2:20" ht="80.099999999999994" customHeight="1" x14ac:dyDescent="0.75">
      <c r="B95" s="1391" t="s">
        <v>326</v>
      </c>
      <c r="C95" s="1084" t="s">
        <v>99</v>
      </c>
      <c r="D95" s="978"/>
      <c r="E95" s="989">
        <v>239</v>
      </c>
      <c r="F95" s="989">
        <v>208</v>
      </c>
      <c r="G95" s="989">
        <v>161</v>
      </c>
      <c r="H95" s="989">
        <v>282</v>
      </c>
      <c r="I95" s="989">
        <v>329</v>
      </c>
      <c r="J95" s="989">
        <v>209</v>
      </c>
      <c r="K95" s="989">
        <v>1</v>
      </c>
      <c r="L95" s="989">
        <v>207</v>
      </c>
      <c r="M95" s="989">
        <v>179</v>
      </c>
      <c r="N95" s="989">
        <v>382</v>
      </c>
      <c r="O95" s="989">
        <v>301</v>
      </c>
      <c r="P95" s="989">
        <v>308</v>
      </c>
      <c r="Q95" s="990">
        <f>SUM(E95:P95)</f>
        <v>2806</v>
      </c>
      <c r="R95" s="1105"/>
      <c r="T95" s="1002"/>
    </row>
    <row r="96" spans="2:20" ht="80.099999999999994" customHeight="1" thickBot="1" x14ac:dyDescent="0.8">
      <c r="B96" s="1392"/>
      <c r="C96" s="1086" t="s">
        <v>17</v>
      </c>
      <c r="D96" s="979"/>
      <c r="E96" s="991">
        <v>349</v>
      </c>
      <c r="F96" s="991">
        <v>182</v>
      </c>
      <c r="G96" s="991">
        <v>258</v>
      </c>
      <c r="H96" s="991">
        <v>245</v>
      </c>
      <c r="I96" s="991">
        <v>269</v>
      </c>
      <c r="J96" s="991">
        <v>220</v>
      </c>
      <c r="K96" s="991">
        <v>147</v>
      </c>
      <c r="L96" s="991">
        <v>206</v>
      </c>
      <c r="M96" s="991">
        <v>144</v>
      </c>
      <c r="N96" s="991">
        <v>351</v>
      </c>
      <c r="O96" s="991">
        <v>353</v>
      </c>
      <c r="P96" s="991">
        <v>302</v>
      </c>
      <c r="Q96" s="992">
        <f>SUM(E96:P96)</f>
        <v>3026</v>
      </c>
      <c r="R96" s="1105"/>
      <c r="T96" s="1002"/>
    </row>
    <row r="97" spans="2:20" ht="42" customHeight="1" thickBot="1" x14ac:dyDescent="0.8">
      <c r="B97" s="1036"/>
      <c r="C97" s="1087"/>
      <c r="D97" s="961"/>
      <c r="E97" s="949"/>
      <c r="F97" s="949"/>
      <c r="G97" s="949"/>
      <c r="H97" s="949"/>
      <c r="I97" s="949"/>
      <c r="J97" s="949"/>
      <c r="K97" s="949"/>
      <c r="L97" s="949"/>
      <c r="M97" s="949"/>
      <c r="N97" s="949"/>
      <c r="O97" s="949"/>
      <c r="P97" s="949"/>
      <c r="Q97" s="950"/>
      <c r="R97" s="1105"/>
      <c r="T97" s="1002"/>
    </row>
    <row r="98" spans="2:20" ht="80.099999999999994" customHeight="1" x14ac:dyDescent="0.75">
      <c r="B98" s="1391" t="s">
        <v>346</v>
      </c>
      <c r="C98" s="1084" t="s">
        <v>99</v>
      </c>
      <c r="D98" s="978"/>
      <c r="E98" s="989">
        <v>62</v>
      </c>
      <c r="F98" s="989">
        <v>213</v>
      </c>
      <c r="G98" s="989">
        <v>33</v>
      </c>
      <c r="H98" s="989">
        <v>124</v>
      </c>
      <c r="I98" s="989">
        <v>215</v>
      </c>
      <c r="J98" s="989">
        <v>0</v>
      </c>
      <c r="K98" s="989">
        <v>107</v>
      </c>
      <c r="L98" s="989">
        <v>95</v>
      </c>
      <c r="M98" s="989">
        <v>154</v>
      </c>
      <c r="N98" s="989">
        <v>176</v>
      </c>
      <c r="O98" s="989">
        <v>167</v>
      </c>
      <c r="P98" s="989">
        <v>158</v>
      </c>
      <c r="Q98" s="990">
        <f>SUM(E98:P98)</f>
        <v>1504</v>
      </c>
      <c r="R98" s="1105"/>
      <c r="T98" s="1002"/>
    </row>
    <row r="99" spans="2:20" ht="80.099999999999994" customHeight="1" thickBot="1" x14ac:dyDescent="0.8">
      <c r="B99" s="1392"/>
      <c r="C99" s="1086" t="s">
        <v>17</v>
      </c>
      <c r="D99" s="979"/>
      <c r="E99" s="991">
        <v>58</v>
      </c>
      <c r="F99" s="991">
        <v>70</v>
      </c>
      <c r="G99" s="991">
        <v>77</v>
      </c>
      <c r="H99" s="991">
        <v>94</v>
      </c>
      <c r="I99" s="991">
        <v>113</v>
      </c>
      <c r="J99" s="991">
        <v>196</v>
      </c>
      <c r="K99" s="991">
        <v>189</v>
      </c>
      <c r="L99" s="991">
        <v>138</v>
      </c>
      <c r="M99" s="991">
        <v>154</v>
      </c>
      <c r="N99" s="991">
        <v>130</v>
      </c>
      <c r="O99" s="991">
        <v>83</v>
      </c>
      <c r="P99" s="991">
        <v>136</v>
      </c>
      <c r="Q99" s="992">
        <f>SUM(E99:P99)</f>
        <v>1438</v>
      </c>
      <c r="R99" s="1105"/>
      <c r="T99" s="1002"/>
    </row>
    <row r="100" spans="2:20" ht="42" customHeight="1" thickBot="1" x14ac:dyDescent="0.8">
      <c r="B100" s="1036"/>
      <c r="C100" s="1087"/>
      <c r="D100" s="961"/>
      <c r="E100" s="949"/>
      <c r="F100" s="949"/>
      <c r="G100" s="949"/>
      <c r="H100" s="949"/>
      <c r="I100" s="949"/>
      <c r="J100" s="949"/>
      <c r="K100" s="949"/>
      <c r="L100" s="949"/>
      <c r="M100" s="949"/>
      <c r="N100" s="949"/>
      <c r="O100" s="949"/>
      <c r="P100" s="949"/>
      <c r="Q100" s="950"/>
      <c r="R100" s="1105"/>
      <c r="T100" s="1002"/>
    </row>
    <row r="101" spans="2:20" ht="80.099999999999994" customHeight="1" x14ac:dyDescent="0.75">
      <c r="B101" s="1391" t="s">
        <v>369</v>
      </c>
      <c r="C101" s="1084" t="s">
        <v>99</v>
      </c>
      <c r="D101" s="978"/>
      <c r="E101" s="989">
        <v>0</v>
      </c>
      <c r="F101" s="989">
        <v>104</v>
      </c>
      <c r="G101" s="989">
        <v>8</v>
      </c>
      <c r="H101" s="989">
        <v>0</v>
      </c>
      <c r="I101" s="989">
        <v>10</v>
      </c>
      <c r="J101" s="989">
        <v>20</v>
      </c>
      <c r="K101" s="989">
        <v>25</v>
      </c>
      <c r="L101" s="989">
        <v>10</v>
      </c>
      <c r="M101" s="989">
        <v>30</v>
      </c>
      <c r="N101" s="989">
        <v>20</v>
      </c>
      <c r="O101" s="989">
        <v>66</v>
      </c>
      <c r="P101" s="989">
        <v>64</v>
      </c>
      <c r="Q101" s="990">
        <f>SUM(E101:P101)</f>
        <v>357</v>
      </c>
      <c r="R101" s="1105"/>
      <c r="T101" s="1002"/>
    </row>
    <row r="102" spans="2:20" ht="80.099999999999994" customHeight="1" thickBot="1" x14ac:dyDescent="0.8">
      <c r="B102" s="1392"/>
      <c r="C102" s="1086" t="s">
        <v>17</v>
      </c>
      <c r="D102" s="979"/>
      <c r="E102" s="991">
        <v>0</v>
      </c>
      <c r="F102" s="991">
        <v>47</v>
      </c>
      <c r="G102" s="991">
        <v>14</v>
      </c>
      <c r="H102" s="991">
        <v>27</v>
      </c>
      <c r="I102" s="991">
        <v>25</v>
      </c>
      <c r="J102" s="991">
        <v>29</v>
      </c>
      <c r="K102" s="991">
        <v>15</v>
      </c>
      <c r="L102" s="991">
        <v>20</v>
      </c>
      <c r="M102" s="991">
        <v>30</v>
      </c>
      <c r="N102" s="991">
        <v>20</v>
      </c>
      <c r="O102" s="991">
        <v>66</v>
      </c>
      <c r="P102" s="991">
        <v>62</v>
      </c>
      <c r="Q102" s="992">
        <f>SUM(E102:P102)</f>
        <v>355</v>
      </c>
      <c r="R102" s="1105"/>
      <c r="T102" s="1002"/>
    </row>
    <row r="103" spans="2:20" ht="42" customHeight="1" thickBot="1" x14ac:dyDescent="0.8">
      <c r="B103" s="993"/>
      <c r="C103" s="1094"/>
      <c r="D103" s="1037"/>
      <c r="E103" s="1038"/>
      <c r="F103" s="1038"/>
      <c r="G103" s="1038"/>
      <c r="H103" s="1038"/>
      <c r="I103" s="1038"/>
      <c r="J103" s="1038"/>
      <c r="K103" s="1038"/>
      <c r="L103" s="1038"/>
      <c r="M103" s="1038"/>
      <c r="N103" s="1038"/>
      <c r="O103" s="1038"/>
      <c r="P103" s="1038"/>
      <c r="Q103" s="1014"/>
      <c r="R103" s="1105"/>
      <c r="T103" s="1002"/>
    </row>
    <row r="104" spans="2:20" ht="80.099999999999994" customHeight="1" x14ac:dyDescent="0.85">
      <c r="B104" s="1397" t="s">
        <v>327</v>
      </c>
      <c r="C104" s="1091" t="s">
        <v>99</v>
      </c>
      <c r="D104" s="1039"/>
      <c r="E104" s="964">
        <f>E65+E68+E71+E74+E77+E80+E83+E86+E89+E92+E95+E98+E101</f>
        <v>3090</v>
      </c>
      <c r="F104" s="964">
        <f t="shared" ref="F104:Q105" si="4">F65+F68+F71+F74+F77+F80+F83+F86+F89+F92+F95+F98+F101</f>
        <v>2520</v>
      </c>
      <c r="G104" s="964">
        <f t="shared" si="4"/>
        <v>2322</v>
      </c>
      <c r="H104" s="964">
        <f t="shared" si="4"/>
        <v>3059</v>
      </c>
      <c r="I104" s="964">
        <f t="shared" si="4"/>
        <v>2824</v>
      </c>
      <c r="J104" s="964">
        <f t="shared" si="4"/>
        <v>1808</v>
      </c>
      <c r="K104" s="964">
        <f t="shared" si="4"/>
        <v>4636</v>
      </c>
      <c r="L104" s="964">
        <f t="shared" si="4"/>
        <v>3074</v>
      </c>
      <c r="M104" s="964">
        <f t="shared" si="4"/>
        <v>2814</v>
      </c>
      <c r="N104" s="964">
        <f t="shared" si="4"/>
        <v>3190</v>
      </c>
      <c r="O104" s="964">
        <f t="shared" si="4"/>
        <v>3713</v>
      </c>
      <c r="P104" s="964">
        <f t="shared" si="4"/>
        <v>3757</v>
      </c>
      <c r="Q104" s="999">
        <f t="shared" si="4"/>
        <v>36807</v>
      </c>
      <c r="R104" s="1106"/>
      <c r="T104" s="1002"/>
    </row>
    <row r="105" spans="2:20" ht="80.099999999999994" customHeight="1" thickBot="1" x14ac:dyDescent="0.9">
      <c r="B105" s="1398"/>
      <c r="C105" s="1092" t="s">
        <v>17</v>
      </c>
      <c r="D105" s="1040"/>
      <c r="E105" s="968">
        <f>E66+E69+E72+E75+E78+E81+E84+E87+E90+E93+E96+E99+E102</f>
        <v>2732</v>
      </c>
      <c r="F105" s="968">
        <f t="shared" si="4"/>
        <v>2282</v>
      </c>
      <c r="G105" s="968">
        <f t="shared" si="4"/>
        <v>2503</v>
      </c>
      <c r="H105" s="968">
        <f t="shared" si="4"/>
        <v>2551</v>
      </c>
      <c r="I105" s="968">
        <f t="shared" si="4"/>
        <v>2191</v>
      </c>
      <c r="J105" s="968">
        <f t="shared" si="4"/>
        <v>1915</v>
      </c>
      <c r="K105" s="968">
        <f t="shared" si="4"/>
        <v>5127</v>
      </c>
      <c r="L105" s="968">
        <f t="shared" si="4"/>
        <v>3202</v>
      </c>
      <c r="M105" s="968">
        <f t="shared" si="4"/>
        <v>2968</v>
      </c>
      <c r="N105" s="968">
        <f t="shared" si="4"/>
        <v>2592</v>
      </c>
      <c r="O105" s="968">
        <f t="shared" si="4"/>
        <v>3643</v>
      </c>
      <c r="P105" s="968">
        <f t="shared" si="4"/>
        <v>4114</v>
      </c>
      <c r="Q105" s="1001">
        <f t="shared" si="4"/>
        <v>35820</v>
      </c>
      <c r="R105" s="1106"/>
      <c r="T105" s="1002"/>
    </row>
    <row r="106" spans="2:20" ht="42" customHeight="1" x14ac:dyDescent="0.85">
      <c r="B106" s="1099"/>
      <c r="C106" s="1087"/>
      <c r="D106" s="1100"/>
      <c r="E106" s="949"/>
      <c r="F106" s="949"/>
      <c r="G106" s="949"/>
      <c r="H106" s="949"/>
      <c r="I106" s="949"/>
      <c r="J106" s="949"/>
      <c r="K106" s="949"/>
      <c r="L106" s="949"/>
      <c r="M106" s="949"/>
      <c r="N106" s="949"/>
      <c r="O106" s="949"/>
      <c r="P106" s="949"/>
      <c r="Q106" s="1101"/>
      <c r="R106" s="1085"/>
      <c r="T106" s="1002"/>
    </row>
    <row r="107" spans="2:20" ht="35.1" customHeight="1" thickBot="1" x14ac:dyDescent="0.4">
      <c r="C107" s="1094"/>
      <c r="D107" s="1003"/>
      <c r="E107" s="1004"/>
      <c r="F107" s="1004"/>
      <c r="G107" s="1004"/>
      <c r="H107" s="1004"/>
      <c r="I107" s="1004"/>
      <c r="J107" s="1004"/>
      <c r="K107" s="1004"/>
      <c r="L107" s="1004"/>
      <c r="M107" s="1004"/>
      <c r="N107" s="1004"/>
      <c r="O107" s="1004"/>
      <c r="P107" s="1004"/>
      <c r="Q107" s="1005"/>
      <c r="R107" s="1085"/>
    </row>
    <row r="108" spans="2:20" ht="50.1" customHeight="1" thickBot="1" x14ac:dyDescent="0.85">
      <c r="B108" s="1388" t="s">
        <v>28</v>
      </c>
      <c r="C108" s="1389"/>
      <c r="D108" s="1389"/>
      <c r="E108" s="1389"/>
      <c r="F108" s="1389"/>
      <c r="G108" s="1389"/>
      <c r="H108" s="1389"/>
      <c r="I108" s="1389"/>
      <c r="J108" s="1389"/>
      <c r="K108" s="1389"/>
      <c r="L108" s="1389"/>
      <c r="M108" s="1389"/>
      <c r="N108" s="1389"/>
      <c r="O108" s="1389"/>
      <c r="P108" s="1389"/>
      <c r="Q108" s="1390"/>
      <c r="R108" s="1085"/>
    </row>
    <row r="109" spans="2:20" ht="12" customHeight="1" thickBot="1" x14ac:dyDescent="0.8">
      <c r="B109" s="1006"/>
      <c r="C109" s="1107"/>
      <c r="D109" s="1003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008"/>
      <c r="R109" s="1085"/>
    </row>
    <row r="110" spans="2:20" ht="60" customHeight="1" thickBot="1" x14ac:dyDescent="0.4">
      <c r="B110" s="1009"/>
      <c r="C110" s="1108"/>
      <c r="D110" s="932"/>
      <c r="E110" s="933" t="s">
        <v>349</v>
      </c>
      <c r="F110" s="933" t="s">
        <v>350</v>
      </c>
      <c r="G110" s="933" t="s">
        <v>351</v>
      </c>
      <c r="H110" s="933" t="s">
        <v>352</v>
      </c>
      <c r="I110" s="933" t="s">
        <v>353</v>
      </c>
      <c r="J110" s="933" t="s">
        <v>354</v>
      </c>
      <c r="K110" s="933" t="s">
        <v>355</v>
      </c>
      <c r="L110" s="933" t="s">
        <v>356</v>
      </c>
      <c r="M110" s="933" t="s">
        <v>357</v>
      </c>
      <c r="N110" s="933" t="s">
        <v>358</v>
      </c>
      <c r="O110" s="933" t="s">
        <v>359</v>
      </c>
      <c r="P110" s="933" t="s">
        <v>360</v>
      </c>
      <c r="Q110" s="934" t="s">
        <v>54</v>
      </c>
      <c r="R110" s="1085"/>
    </row>
    <row r="111" spans="2:20" ht="18.75" customHeight="1" thickBot="1" x14ac:dyDescent="0.8">
      <c r="B111" s="1011"/>
      <c r="D111" s="1012"/>
      <c r="E111" s="1013"/>
      <c r="F111" s="1013"/>
      <c r="G111" s="1013"/>
      <c r="H111" s="1013"/>
      <c r="I111" s="1013"/>
      <c r="J111" s="1013"/>
      <c r="K111" s="1013"/>
      <c r="L111" s="1013"/>
      <c r="M111" s="1013"/>
      <c r="N111" s="1013"/>
      <c r="O111" s="1013"/>
      <c r="P111" s="1013"/>
      <c r="Q111" s="1014"/>
      <c r="R111" s="1085"/>
    </row>
    <row r="112" spans="2:20" ht="69.95" customHeight="1" x14ac:dyDescent="0.75">
      <c r="B112" s="1393" t="s">
        <v>281</v>
      </c>
      <c r="C112" s="1084" t="s">
        <v>99</v>
      </c>
      <c r="D112" s="978"/>
      <c r="E112" s="940">
        <v>26</v>
      </c>
      <c r="F112" s="940">
        <v>14</v>
      </c>
      <c r="G112" s="940">
        <v>24</v>
      </c>
      <c r="H112" s="940">
        <v>6</v>
      </c>
      <c r="I112" s="940">
        <v>14</v>
      </c>
      <c r="J112" s="940">
        <v>12</v>
      </c>
      <c r="K112" s="940">
        <v>18</v>
      </c>
      <c r="L112" s="940">
        <v>48</v>
      </c>
      <c r="M112" s="940">
        <v>28</v>
      </c>
      <c r="N112" s="940">
        <v>36</v>
      </c>
      <c r="O112" s="940">
        <v>30</v>
      </c>
      <c r="P112" s="940">
        <v>34</v>
      </c>
      <c r="Q112" s="941">
        <f>SUM(E112:P112)</f>
        <v>290</v>
      </c>
      <c r="R112" s="1085"/>
    </row>
    <row r="113" spans="2:22" ht="69.95" customHeight="1" thickBot="1" x14ac:dyDescent="0.8">
      <c r="B113" s="1394"/>
      <c r="C113" s="1086" t="s">
        <v>17</v>
      </c>
      <c r="D113" s="979"/>
      <c r="E113" s="944">
        <v>29</v>
      </c>
      <c r="F113" s="944">
        <v>20</v>
      </c>
      <c r="G113" s="944">
        <v>37</v>
      </c>
      <c r="H113" s="944">
        <v>11</v>
      </c>
      <c r="I113" s="944">
        <v>14</v>
      </c>
      <c r="J113" s="944">
        <v>11</v>
      </c>
      <c r="K113" s="944">
        <v>28</v>
      </c>
      <c r="L113" s="944">
        <v>26</v>
      </c>
      <c r="M113" s="944">
        <v>35</v>
      </c>
      <c r="N113" s="944">
        <v>29</v>
      </c>
      <c r="O113" s="944">
        <v>56</v>
      </c>
      <c r="P113" s="944">
        <v>43</v>
      </c>
      <c r="Q113" s="945">
        <f>SUM(E113:P113)</f>
        <v>339</v>
      </c>
      <c r="R113" s="1085"/>
    </row>
    <row r="114" spans="2:22" ht="35.1" customHeight="1" thickBot="1" x14ac:dyDescent="0.8">
      <c r="B114" s="980"/>
      <c r="C114" s="1094"/>
      <c r="D114" s="948"/>
      <c r="E114" s="949"/>
      <c r="F114" s="949"/>
      <c r="G114" s="949"/>
      <c r="H114" s="949"/>
      <c r="I114" s="949"/>
      <c r="J114" s="949"/>
      <c r="K114" s="949"/>
      <c r="L114" s="949"/>
      <c r="M114" s="949"/>
      <c r="N114" s="949"/>
      <c r="O114" s="949"/>
      <c r="P114" s="949"/>
      <c r="Q114" s="950"/>
      <c r="R114" s="1085"/>
    </row>
    <row r="115" spans="2:22" ht="69.95" customHeight="1" x14ac:dyDescent="0.75">
      <c r="B115" s="1393" t="s">
        <v>282</v>
      </c>
      <c r="C115" s="1084" t="s">
        <v>99</v>
      </c>
      <c r="D115" s="978"/>
      <c r="E115" s="940">
        <v>67</v>
      </c>
      <c r="F115" s="940">
        <v>44</v>
      </c>
      <c r="G115" s="940">
        <v>49</v>
      </c>
      <c r="H115" s="940">
        <v>60</v>
      </c>
      <c r="I115" s="940">
        <v>95</v>
      </c>
      <c r="J115" s="940">
        <v>57</v>
      </c>
      <c r="K115" s="940">
        <v>53</v>
      </c>
      <c r="L115" s="940">
        <v>108</v>
      </c>
      <c r="M115" s="940">
        <v>100</v>
      </c>
      <c r="N115" s="940">
        <v>104</v>
      </c>
      <c r="O115" s="940">
        <v>147</v>
      </c>
      <c r="P115" s="940">
        <v>140</v>
      </c>
      <c r="Q115" s="941">
        <f>SUM(E115:P115)</f>
        <v>1024</v>
      </c>
      <c r="R115" s="1085"/>
    </row>
    <row r="116" spans="2:22" ht="69.95" customHeight="1" thickBot="1" x14ac:dyDescent="0.8">
      <c r="B116" s="1394"/>
      <c r="C116" s="1086" t="s">
        <v>17</v>
      </c>
      <c r="D116" s="979"/>
      <c r="E116" s="944">
        <v>47</v>
      </c>
      <c r="F116" s="944">
        <v>44</v>
      </c>
      <c r="G116" s="944">
        <v>32</v>
      </c>
      <c r="H116" s="944">
        <v>79</v>
      </c>
      <c r="I116" s="944">
        <v>68</v>
      </c>
      <c r="J116" s="944">
        <v>41</v>
      </c>
      <c r="K116" s="944">
        <v>106</v>
      </c>
      <c r="L116" s="944">
        <v>103</v>
      </c>
      <c r="M116" s="944">
        <v>115</v>
      </c>
      <c r="N116" s="944">
        <v>102</v>
      </c>
      <c r="O116" s="944">
        <v>104</v>
      </c>
      <c r="P116" s="944">
        <v>175</v>
      </c>
      <c r="Q116" s="945">
        <f>SUM(E116:P116)</f>
        <v>1016</v>
      </c>
      <c r="R116" s="1085"/>
    </row>
    <row r="117" spans="2:22" ht="35.1" customHeight="1" thickBot="1" x14ac:dyDescent="0.8">
      <c r="B117" s="980"/>
      <c r="C117" s="1094"/>
      <c r="D117" s="986"/>
      <c r="E117" s="987"/>
      <c r="F117" s="987"/>
      <c r="G117" s="987"/>
      <c r="H117" s="987"/>
      <c r="I117" s="987"/>
      <c r="J117" s="987"/>
      <c r="K117" s="987"/>
      <c r="L117" s="987"/>
      <c r="M117" s="987"/>
      <c r="N117" s="987"/>
      <c r="O117" s="987"/>
      <c r="P117" s="987"/>
      <c r="Q117" s="988"/>
      <c r="R117" s="1085"/>
      <c r="V117" s="1015"/>
    </row>
    <row r="118" spans="2:22" ht="69.95" customHeight="1" x14ac:dyDescent="0.75">
      <c r="B118" s="1393" t="s">
        <v>283</v>
      </c>
      <c r="C118" s="1084" t="s">
        <v>99</v>
      </c>
      <c r="D118" s="978"/>
      <c r="E118" s="940">
        <v>180</v>
      </c>
      <c r="F118" s="940">
        <v>161</v>
      </c>
      <c r="G118" s="940">
        <v>192</v>
      </c>
      <c r="H118" s="940">
        <v>226</v>
      </c>
      <c r="I118" s="940">
        <v>149</v>
      </c>
      <c r="J118" s="940">
        <v>263</v>
      </c>
      <c r="K118" s="940">
        <v>256</v>
      </c>
      <c r="L118" s="940">
        <v>303</v>
      </c>
      <c r="M118" s="940">
        <v>141</v>
      </c>
      <c r="N118" s="940">
        <v>318</v>
      </c>
      <c r="O118" s="940">
        <v>293</v>
      </c>
      <c r="P118" s="940">
        <v>374</v>
      </c>
      <c r="Q118" s="941">
        <f>SUM(E118:P118)</f>
        <v>2856</v>
      </c>
      <c r="R118" s="1085"/>
      <c r="V118" s="1015"/>
    </row>
    <row r="119" spans="2:22" ht="69.95" customHeight="1" thickBot="1" x14ac:dyDescent="0.8">
      <c r="B119" s="1394"/>
      <c r="C119" s="1086" t="s">
        <v>17</v>
      </c>
      <c r="D119" s="979"/>
      <c r="E119" s="944">
        <v>162</v>
      </c>
      <c r="F119" s="944">
        <v>180</v>
      </c>
      <c r="G119" s="944">
        <v>195</v>
      </c>
      <c r="H119" s="944">
        <v>193</v>
      </c>
      <c r="I119" s="944">
        <v>199</v>
      </c>
      <c r="J119" s="944">
        <v>60</v>
      </c>
      <c r="K119" s="944">
        <v>400</v>
      </c>
      <c r="L119" s="944">
        <v>271</v>
      </c>
      <c r="M119" s="944">
        <v>193</v>
      </c>
      <c r="N119" s="944">
        <v>264</v>
      </c>
      <c r="O119" s="944">
        <v>327</v>
      </c>
      <c r="P119" s="944">
        <v>447</v>
      </c>
      <c r="Q119" s="945">
        <f>SUM(E119:P119)</f>
        <v>2891</v>
      </c>
      <c r="R119" s="1085"/>
      <c r="V119" s="1015"/>
    </row>
    <row r="120" spans="2:22" ht="35.1" customHeight="1" thickBot="1" x14ac:dyDescent="0.8">
      <c r="B120" s="946"/>
      <c r="C120" s="1087"/>
      <c r="D120" s="961"/>
      <c r="E120" s="949"/>
      <c r="F120" s="949"/>
      <c r="G120" s="949"/>
      <c r="H120" s="949"/>
      <c r="I120" s="949"/>
      <c r="J120" s="949"/>
      <c r="K120" s="949"/>
      <c r="L120" s="949"/>
      <c r="M120" s="949"/>
      <c r="N120" s="949"/>
      <c r="O120" s="949"/>
      <c r="P120" s="949"/>
      <c r="Q120" s="1016"/>
      <c r="R120" s="1085"/>
      <c r="V120" s="1015"/>
    </row>
    <row r="121" spans="2:22" ht="69.95" customHeight="1" x14ac:dyDescent="0.75">
      <c r="B121" s="1393" t="s">
        <v>227</v>
      </c>
      <c r="C121" s="1084" t="s">
        <v>99</v>
      </c>
      <c r="D121" s="978"/>
      <c r="E121" s="940">
        <v>14</v>
      </c>
      <c r="F121" s="940">
        <v>0</v>
      </c>
      <c r="G121" s="940">
        <v>0</v>
      </c>
      <c r="H121" s="940">
        <v>32</v>
      </c>
      <c r="I121" s="940">
        <v>18</v>
      </c>
      <c r="J121" s="940">
        <v>0</v>
      </c>
      <c r="K121" s="940">
        <v>36</v>
      </c>
      <c r="L121" s="940">
        <v>14</v>
      </c>
      <c r="M121" s="940">
        <v>14</v>
      </c>
      <c r="N121" s="940">
        <v>38</v>
      </c>
      <c r="O121" s="940">
        <v>18</v>
      </c>
      <c r="P121" s="940">
        <v>12</v>
      </c>
      <c r="Q121" s="941">
        <f>SUM(E121:P121)</f>
        <v>196</v>
      </c>
      <c r="R121" s="1085"/>
      <c r="V121" s="1015"/>
    </row>
    <row r="122" spans="2:22" ht="69.95" customHeight="1" thickBot="1" x14ac:dyDescent="0.8">
      <c r="B122" s="1394"/>
      <c r="C122" s="1086" t="s">
        <v>17</v>
      </c>
      <c r="D122" s="979"/>
      <c r="E122" s="944">
        <v>13</v>
      </c>
      <c r="F122" s="944">
        <v>5</v>
      </c>
      <c r="G122" s="944">
        <v>8</v>
      </c>
      <c r="H122" s="944">
        <v>19</v>
      </c>
      <c r="I122" s="944">
        <v>13</v>
      </c>
      <c r="J122" s="944">
        <v>14</v>
      </c>
      <c r="K122" s="944">
        <v>26</v>
      </c>
      <c r="L122" s="944">
        <v>16</v>
      </c>
      <c r="M122" s="944">
        <v>10</v>
      </c>
      <c r="N122" s="944">
        <v>43</v>
      </c>
      <c r="O122" s="944">
        <v>28</v>
      </c>
      <c r="P122" s="944">
        <v>3</v>
      </c>
      <c r="Q122" s="945">
        <f>SUM(E122:P122)</f>
        <v>198</v>
      </c>
      <c r="R122" s="1085"/>
      <c r="V122" s="1015"/>
    </row>
    <row r="123" spans="2:22" ht="35.1" customHeight="1" thickBot="1" x14ac:dyDescent="0.8">
      <c r="B123" s="993"/>
      <c r="C123" s="1094"/>
      <c r="D123" s="948"/>
      <c r="E123" s="949"/>
      <c r="F123" s="949"/>
      <c r="G123" s="949"/>
      <c r="H123" s="949"/>
      <c r="I123" s="949"/>
      <c r="J123" s="949"/>
      <c r="K123" s="949"/>
      <c r="L123" s="949"/>
      <c r="M123" s="949"/>
      <c r="N123" s="949"/>
      <c r="O123" s="949"/>
      <c r="P123" s="949"/>
      <c r="Q123" s="950"/>
      <c r="R123" s="1085"/>
      <c r="V123" s="1015"/>
    </row>
    <row r="124" spans="2:22" ht="69.95" customHeight="1" x14ac:dyDescent="0.85">
      <c r="B124" s="1397" t="s">
        <v>6</v>
      </c>
      <c r="C124" s="1091" t="s">
        <v>99</v>
      </c>
      <c r="D124" s="963"/>
      <c r="E124" s="964">
        <f t="shared" ref="E124:Q125" si="5">E112+E115+E118+E121</f>
        <v>287</v>
      </c>
      <c r="F124" s="964">
        <f t="shared" si="5"/>
        <v>219</v>
      </c>
      <c r="G124" s="964">
        <f t="shared" si="5"/>
        <v>265</v>
      </c>
      <c r="H124" s="964">
        <f t="shared" si="5"/>
        <v>324</v>
      </c>
      <c r="I124" s="964">
        <f t="shared" si="5"/>
        <v>276</v>
      </c>
      <c r="J124" s="964">
        <f t="shared" si="5"/>
        <v>332</v>
      </c>
      <c r="K124" s="964">
        <f t="shared" si="5"/>
        <v>363</v>
      </c>
      <c r="L124" s="964">
        <f t="shared" si="5"/>
        <v>473</v>
      </c>
      <c r="M124" s="964">
        <f t="shared" si="5"/>
        <v>283</v>
      </c>
      <c r="N124" s="964">
        <f t="shared" si="5"/>
        <v>496</v>
      </c>
      <c r="O124" s="964">
        <f t="shared" si="5"/>
        <v>488</v>
      </c>
      <c r="P124" s="964">
        <f t="shared" si="5"/>
        <v>560</v>
      </c>
      <c r="Q124" s="999">
        <f t="shared" si="5"/>
        <v>4366</v>
      </c>
      <c r="R124" s="1097"/>
      <c r="V124" s="1015"/>
    </row>
    <row r="125" spans="2:22" ht="69.95" customHeight="1" thickBot="1" x14ac:dyDescent="0.9">
      <c r="B125" s="1398"/>
      <c r="C125" s="1092" t="s">
        <v>17</v>
      </c>
      <c r="D125" s="967"/>
      <c r="E125" s="968">
        <f t="shared" si="5"/>
        <v>251</v>
      </c>
      <c r="F125" s="968">
        <f t="shared" si="5"/>
        <v>249</v>
      </c>
      <c r="G125" s="968">
        <f t="shared" si="5"/>
        <v>272</v>
      </c>
      <c r="H125" s="968">
        <f t="shared" si="5"/>
        <v>302</v>
      </c>
      <c r="I125" s="968">
        <f t="shared" si="5"/>
        <v>294</v>
      </c>
      <c r="J125" s="968">
        <f t="shared" si="5"/>
        <v>126</v>
      </c>
      <c r="K125" s="968">
        <f t="shared" si="5"/>
        <v>560</v>
      </c>
      <c r="L125" s="968">
        <f t="shared" si="5"/>
        <v>416</v>
      </c>
      <c r="M125" s="968">
        <f t="shared" si="5"/>
        <v>353</v>
      </c>
      <c r="N125" s="968">
        <f t="shared" si="5"/>
        <v>438</v>
      </c>
      <c r="O125" s="968">
        <f t="shared" si="5"/>
        <v>515</v>
      </c>
      <c r="P125" s="968">
        <f t="shared" si="5"/>
        <v>668</v>
      </c>
      <c r="Q125" s="1001">
        <f t="shared" si="5"/>
        <v>4444</v>
      </c>
      <c r="R125" s="1097"/>
    </row>
    <row r="126" spans="2:22" ht="35.1" customHeight="1" thickBot="1" x14ac:dyDescent="0.8">
      <c r="C126" s="1094"/>
      <c r="D126" s="1003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008"/>
      <c r="R126" s="1085"/>
    </row>
    <row r="127" spans="2:22" ht="50.1" customHeight="1" thickBot="1" x14ac:dyDescent="0.25">
      <c r="B127" s="1399" t="s">
        <v>29</v>
      </c>
      <c r="C127" s="1400"/>
      <c r="D127" s="1400"/>
      <c r="E127" s="1400"/>
      <c r="F127" s="1400"/>
      <c r="G127" s="1400"/>
      <c r="H127" s="1400"/>
      <c r="I127" s="1400"/>
      <c r="J127" s="1400"/>
      <c r="K127" s="1400"/>
      <c r="L127" s="1400"/>
      <c r="M127" s="1400"/>
      <c r="N127" s="1400"/>
      <c r="O127" s="1400"/>
      <c r="P127" s="1400"/>
      <c r="Q127" s="1401"/>
      <c r="R127" s="1109"/>
    </row>
    <row r="128" spans="2:22" ht="35.1" customHeight="1" thickBot="1" x14ac:dyDescent="0.8">
      <c r="B128" s="924"/>
      <c r="D128" s="1003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008"/>
      <c r="R128" s="1085"/>
    </row>
    <row r="129" spans="2:18" ht="69.95" customHeight="1" x14ac:dyDescent="0.75">
      <c r="B129" s="1393" t="s">
        <v>281</v>
      </c>
      <c r="C129" s="1084" t="s">
        <v>99</v>
      </c>
      <c r="D129" s="978"/>
      <c r="E129" s="940">
        <v>12</v>
      </c>
      <c r="F129" s="940">
        <v>18</v>
      </c>
      <c r="G129" s="940">
        <v>6</v>
      </c>
      <c r="H129" s="940">
        <v>6</v>
      </c>
      <c r="I129" s="940">
        <v>12</v>
      </c>
      <c r="J129" s="940">
        <v>12</v>
      </c>
      <c r="K129" s="940">
        <v>6</v>
      </c>
      <c r="L129" s="940">
        <v>24</v>
      </c>
      <c r="M129" s="940">
        <v>9</v>
      </c>
      <c r="N129" s="940">
        <v>11</v>
      </c>
      <c r="O129" s="940">
        <v>20</v>
      </c>
      <c r="P129" s="940">
        <v>24</v>
      </c>
      <c r="Q129" s="941">
        <f>SUM(E129:P129)</f>
        <v>160</v>
      </c>
      <c r="R129" s="1085"/>
    </row>
    <row r="130" spans="2:18" ht="69.95" customHeight="1" thickBot="1" x14ac:dyDescent="0.8">
      <c r="B130" s="1394"/>
      <c r="C130" s="1086" t="s">
        <v>17</v>
      </c>
      <c r="D130" s="979"/>
      <c r="E130" s="944">
        <v>8</v>
      </c>
      <c r="F130" s="944">
        <v>8</v>
      </c>
      <c r="G130" s="944">
        <v>11</v>
      </c>
      <c r="H130" s="944">
        <v>14</v>
      </c>
      <c r="I130" s="944">
        <v>10</v>
      </c>
      <c r="J130" s="944">
        <v>14</v>
      </c>
      <c r="K130" s="944">
        <v>15</v>
      </c>
      <c r="L130" s="944">
        <v>26</v>
      </c>
      <c r="M130" s="944">
        <v>10</v>
      </c>
      <c r="N130" s="944">
        <v>13</v>
      </c>
      <c r="O130" s="944">
        <v>14</v>
      </c>
      <c r="P130" s="944">
        <v>25</v>
      </c>
      <c r="Q130" s="945">
        <f>SUM(E130:P130)</f>
        <v>168</v>
      </c>
      <c r="R130" s="1085"/>
    </row>
    <row r="131" spans="2:18" ht="35.1" customHeight="1" thickBot="1" x14ac:dyDescent="0.8">
      <c r="B131" s="980"/>
      <c r="C131" s="1094"/>
      <c r="D131" s="948"/>
      <c r="E131" s="949"/>
      <c r="F131" s="949"/>
      <c r="G131" s="949"/>
      <c r="H131" s="949"/>
      <c r="I131" s="949"/>
      <c r="J131" s="949"/>
      <c r="K131" s="949"/>
      <c r="L131" s="949"/>
      <c r="M131" s="949"/>
      <c r="N131" s="949"/>
      <c r="O131" s="949"/>
      <c r="P131" s="949"/>
      <c r="Q131" s="950"/>
      <c r="R131" s="1085"/>
    </row>
    <row r="132" spans="2:18" ht="69.95" customHeight="1" x14ac:dyDescent="0.75">
      <c r="B132" s="1393" t="s">
        <v>282</v>
      </c>
      <c r="C132" s="1084" t="s">
        <v>99</v>
      </c>
      <c r="D132" s="978"/>
      <c r="E132" s="940">
        <v>36</v>
      </c>
      <c r="F132" s="940">
        <v>47</v>
      </c>
      <c r="G132" s="940">
        <v>36</v>
      </c>
      <c r="H132" s="940">
        <v>28</v>
      </c>
      <c r="I132" s="940">
        <v>20</v>
      </c>
      <c r="J132" s="940">
        <v>15</v>
      </c>
      <c r="K132" s="940">
        <v>37</v>
      </c>
      <c r="L132" s="940">
        <v>35</v>
      </c>
      <c r="M132" s="940">
        <v>32</v>
      </c>
      <c r="N132" s="940">
        <v>62</v>
      </c>
      <c r="O132" s="940">
        <v>46</v>
      </c>
      <c r="P132" s="940">
        <v>33</v>
      </c>
      <c r="Q132" s="941">
        <f>SUM(E132:P132)</f>
        <v>427</v>
      </c>
      <c r="R132" s="1085"/>
    </row>
    <row r="133" spans="2:18" ht="69.95" customHeight="1" thickBot="1" x14ac:dyDescent="0.8">
      <c r="B133" s="1394"/>
      <c r="C133" s="1086" t="s">
        <v>17</v>
      </c>
      <c r="D133" s="979"/>
      <c r="E133" s="944">
        <v>39</v>
      </c>
      <c r="F133" s="944">
        <v>33</v>
      </c>
      <c r="G133" s="944">
        <v>31</v>
      </c>
      <c r="H133" s="944">
        <v>28</v>
      </c>
      <c r="I133" s="944">
        <v>23</v>
      </c>
      <c r="J133" s="944">
        <v>13</v>
      </c>
      <c r="K133" s="944">
        <v>46</v>
      </c>
      <c r="L133" s="944">
        <v>36</v>
      </c>
      <c r="M133" s="944">
        <v>34</v>
      </c>
      <c r="N133" s="944">
        <v>50</v>
      </c>
      <c r="O133" s="944">
        <v>46</v>
      </c>
      <c r="P133" s="944">
        <v>25</v>
      </c>
      <c r="Q133" s="945">
        <f>SUM(E133:P133)</f>
        <v>404</v>
      </c>
      <c r="R133" s="1085"/>
    </row>
    <row r="134" spans="2:18" ht="35.1" customHeight="1" thickBot="1" x14ac:dyDescent="0.8">
      <c r="B134" s="980"/>
      <c r="C134" s="1094"/>
      <c r="D134" s="975"/>
      <c r="E134" s="976"/>
      <c r="F134" s="976"/>
      <c r="G134" s="976"/>
      <c r="H134" s="976"/>
      <c r="I134" s="976"/>
      <c r="J134" s="976"/>
      <c r="K134" s="976"/>
      <c r="L134" s="976"/>
      <c r="M134" s="976"/>
      <c r="N134" s="976"/>
      <c r="O134" s="976"/>
      <c r="P134" s="976"/>
      <c r="Q134" s="977"/>
      <c r="R134" s="1085"/>
    </row>
    <row r="135" spans="2:18" ht="69.95" customHeight="1" x14ac:dyDescent="0.75">
      <c r="B135" s="1393" t="s">
        <v>283</v>
      </c>
      <c r="C135" s="1084" t="s">
        <v>99</v>
      </c>
      <c r="D135" s="978"/>
      <c r="E135" s="940">
        <v>12</v>
      </c>
      <c r="F135" s="940">
        <v>6</v>
      </c>
      <c r="G135" s="940">
        <v>12</v>
      </c>
      <c r="H135" s="940">
        <v>18</v>
      </c>
      <c r="I135" s="940">
        <v>0</v>
      </c>
      <c r="J135" s="940">
        <v>37</v>
      </c>
      <c r="K135" s="940">
        <v>24</v>
      </c>
      <c r="L135" s="940">
        <v>34</v>
      </c>
      <c r="M135" s="940">
        <v>12</v>
      </c>
      <c r="N135" s="940">
        <v>12</v>
      </c>
      <c r="O135" s="940">
        <v>24</v>
      </c>
      <c r="P135" s="940">
        <v>18</v>
      </c>
      <c r="Q135" s="941">
        <f>SUM(E135:P135)</f>
        <v>209</v>
      </c>
      <c r="R135" s="1085"/>
    </row>
    <row r="136" spans="2:18" ht="69.95" customHeight="1" thickBot="1" x14ac:dyDescent="0.8">
      <c r="B136" s="1394"/>
      <c r="C136" s="1086" t="s">
        <v>17</v>
      </c>
      <c r="D136" s="979"/>
      <c r="E136" s="944">
        <v>9</v>
      </c>
      <c r="F136" s="944">
        <v>10</v>
      </c>
      <c r="G136" s="944">
        <v>5</v>
      </c>
      <c r="H136" s="944">
        <v>7</v>
      </c>
      <c r="I136" s="944">
        <v>1</v>
      </c>
      <c r="J136" s="944">
        <v>40</v>
      </c>
      <c r="K136" s="944">
        <v>0</v>
      </c>
      <c r="L136" s="944">
        <v>8</v>
      </c>
      <c r="M136" s="944">
        <v>63</v>
      </c>
      <c r="N136" s="944">
        <v>19</v>
      </c>
      <c r="O136" s="944">
        <v>35</v>
      </c>
      <c r="P136" s="944">
        <v>19</v>
      </c>
      <c r="Q136" s="945">
        <f>SUM(E136:P136)</f>
        <v>216</v>
      </c>
      <c r="R136" s="1085"/>
    </row>
    <row r="137" spans="2:18" ht="35.1" customHeight="1" thickBot="1" x14ac:dyDescent="0.8">
      <c r="B137" s="993"/>
      <c r="C137" s="1094"/>
      <c r="D137" s="986"/>
      <c r="E137" s="987"/>
      <c r="F137" s="987"/>
      <c r="G137" s="987"/>
      <c r="H137" s="987"/>
      <c r="I137" s="987"/>
      <c r="J137" s="987"/>
      <c r="K137" s="987"/>
      <c r="L137" s="987"/>
      <c r="M137" s="987"/>
      <c r="N137" s="987"/>
      <c r="O137" s="987"/>
      <c r="P137" s="987"/>
      <c r="Q137" s="988"/>
      <c r="R137" s="1085"/>
    </row>
    <row r="138" spans="2:18" ht="69.95" customHeight="1" x14ac:dyDescent="0.85">
      <c r="B138" s="1397" t="s">
        <v>316</v>
      </c>
      <c r="C138" s="1091" t="s">
        <v>99</v>
      </c>
      <c r="D138" s="963"/>
      <c r="E138" s="964">
        <f t="shared" ref="E138:Q139" si="6">E129+E132+E135</f>
        <v>60</v>
      </c>
      <c r="F138" s="964">
        <f t="shared" si="6"/>
        <v>71</v>
      </c>
      <c r="G138" s="964">
        <f t="shared" si="6"/>
        <v>54</v>
      </c>
      <c r="H138" s="964">
        <f t="shared" si="6"/>
        <v>52</v>
      </c>
      <c r="I138" s="964">
        <f t="shared" si="6"/>
        <v>32</v>
      </c>
      <c r="J138" s="964">
        <f t="shared" si="6"/>
        <v>64</v>
      </c>
      <c r="K138" s="964">
        <f t="shared" si="6"/>
        <v>67</v>
      </c>
      <c r="L138" s="964">
        <f t="shared" si="6"/>
        <v>93</v>
      </c>
      <c r="M138" s="964">
        <f t="shared" si="6"/>
        <v>53</v>
      </c>
      <c r="N138" s="964">
        <f t="shared" si="6"/>
        <v>85</v>
      </c>
      <c r="O138" s="964">
        <f t="shared" si="6"/>
        <v>90</v>
      </c>
      <c r="P138" s="964">
        <f t="shared" si="6"/>
        <v>75</v>
      </c>
      <c r="Q138" s="999">
        <f t="shared" si="6"/>
        <v>796</v>
      </c>
      <c r="R138" s="1097"/>
    </row>
    <row r="139" spans="2:18" ht="69.95" customHeight="1" thickBot="1" x14ac:dyDescent="0.9">
      <c r="B139" s="1398"/>
      <c r="C139" s="1092" t="s">
        <v>17</v>
      </c>
      <c r="D139" s="967"/>
      <c r="E139" s="968">
        <f t="shared" si="6"/>
        <v>56</v>
      </c>
      <c r="F139" s="968">
        <f t="shared" si="6"/>
        <v>51</v>
      </c>
      <c r="G139" s="968">
        <f t="shared" si="6"/>
        <v>47</v>
      </c>
      <c r="H139" s="968">
        <f t="shared" si="6"/>
        <v>49</v>
      </c>
      <c r="I139" s="968">
        <f t="shared" si="6"/>
        <v>34</v>
      </c>
      <c r="J139" s="968">
        <f t="shared" si="6"/>
        <v>67</v>
      </c>
      <c r="K139" s="968">
        <f t="shared" si="6"/>
        <v>61</v>
      </c>
      <c r="L139" s="968">
        <f t="shared" si="6"/>
        <v>70</v>
      </c>
      <c r="M139" s="968">
        <f t="shared" si="6"/>
        <v>107</v>
      </c>
      <c r="N139" s="968">
        <f t="shared" si="6"/>
        <v>82</v>
      </c>
      <c r="O139" s="968">
        <f t="shared" si="6"/>
        <v>95</v>
      </c>
      <c r="P139" s="968">
        <f t="shared" si="6"/>
        <v>69</v>
      </c>
      <c r="Q139" s="1001">
        <f t="shared" si="6"/>
        <v>788</v>
      </c>
      <c r="R139" s="1097"/>
    </row>
    <row r="140" spans="2:18" ht="35.1" customHeight="1" thickBot="1" x14ac:dyDescent="0.75">
      <c r="B140" s="1017"/>
      <c r="C140" s="1094"/>
      <c r="D140" s="998"/>
      <c r="E140" s="995"/>
      <c r="F140" s="995"/>
      <c r="G140" s="995"/>
      <c r="H140" s="995"/>
      <c r="I140" s="995"/>
      <c r="J140" s="995"/>
      <c r="K140" s="995"/>
      <c r="L140" s="995"/>
      <c r="M140" s="995"/>
      <c r="N140" s="995"/>
      <c r="O140" s="995"/>
      <c r="P140" s="995"/>
      <c r="Q140" s="996"/>
      <c r="R140" s="1085"/>
    </row>
    <row r="141" spans="2:18" ht="69.95" customHeight="1" x14ac:dyDescent="0.75">
      <c r="B141" s="1404" t="s">
        <v>31</v>
      </c>
      <c r="C141" s="1091" t="s">
        <v>99</v>
      </c>
      <c r="D141" s="963"/>
      <c r="E141" s="964">
        <f t="shared" ref="E141:Q142" si="7">E124+E138</f>
        <v>347</v>
      </c>
      <c r="F141" s="964">
        <f t="shared" si="7"/>
        <v>290</v>
      </c>
      <c r="G141" s="964">
        <f t="shared" si="7"/>
        <v>319</v>
      </c>
      <c r="H141" s="964">
        <f t="shared" si="7"/>
        <v>376</v>
      </c>
      <c r="I141" s="964">
        <f t="shared" si="7"/>
        <v>308</v>
      </c>
      <c r="J141" s="964">
        <f t="shared" si="7"/>
        <v>396</v>
      </c>
      <c r="K141" s="964">
        <f t="shared" si="7"/>
        <v>430</v>
      </c>
      <c r="L141" s="964">
        <f t="shared" si="7"/>
        <v>566</v>
      </c>
      <c r="M141" s="964">
        <f t="shared" si="7"/>
        <v>336</v>
      </c>
      <c r="N141" s="964">
        <f t="shared" si="7"/>
        <v>581</v>
      </c>
      <c r="O141" s="964">
        <f t="shared" si="7"/>
        <v>578</v>
      </c>
      <c r="P141" s="964">
        <f t="shared" si="7"/>
        <v>635</v>
      </c>
      <c r="Q141" s="965">
        <f t="shared" si="7"/>
        <v>5162</v>
      </c>
      <c r="R141" s="1085"/>
    </row>
    <row r="142" spans="2:18" ht="69.95" customHeight="1" thickBot="1" x14ac:dyDescent="0.8">
      <c r="B142" s="1405"/>
      <c r="C142" s="1092" t="s">
        <v>17</v>
      </c>
      <c r="D142" s="967"/>
      <c r="E142" s="968">
        <f t="shared" si="7"/>
        <v>307</v>
      </c>
      <c r="F142" s="968">
        <f t="shared" si="7"/>
        <v>300</v>
      </c>
      <c r="G142" s="968">
        <f t="shared" si="7"/>
        <v>319</v>
      </c>
      <c r="H142" s="968">
        <f t="shared" si="7"/>
        <v>351</v>
      </c>
      <c r="I142" s="968">
        <f t="shared" si="7"/>
        <v>328</v>
      </c>
      <c r="J142" s="968">
        <f t="shared" si="7"/>
        <v>193</v>
      </c>
      <c r="K142" s="968">
        <f t="shared" si="7"/>
        <v>621</v>
      </c>
      <c r="L142" s="968">
        <f t="shared" si="7"/>
        <v>486</v>
      </c>
      <c r="M142" s="968">
        <f t="shared" si="7"/>
        <v>460</v>
      </c>
      <c r="N142" s="968">
        <f t="shared" si="7"/>
        <v>520</v>
      </c>
      <c r="O142" s="968">
        <f t="shared" si="7"/>
        <v>610</v>
      </c>
      <c r="P142" s="968">
        <f t="shared" si="7"/>
        <v>737</v>
      </c>
      <c r="Q142" s="969">
        <f t="shared" si="7"/>
        <v>5232</v>
      </c>
      <c r="R142" s="1085"/>
    </row>
    <row r="143" spans="2:18" ht="57.75" thickBot="1" x14ac:dyDescent="0.8">
      <c r="D143" s="1003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008"/>
      <c r="R143" s="1085"/>
    </row>
    <row r="144" spans="2:18" ht="50.1" customHeight="1" thickBot="1" x14ac:dyDescent="0.85">
      <c r="B144" s="1388" t="s">
        <v>41</v>
      </c>
      <c r="C144" s="1389"/>
      <c r="D144" s="1389"/>
      <c r="E144" s="1389"/>
      <c r="F144" s="1389"/>
      <c r="G144" s="1389"/>
      <c r="H144" s="1389"/>
      <c r="I144" s="1389"/>
      <c r="J144" s="1389"/>
      <c r="K144" s="1389"/>
      <c r="L144" s="1389"/>
      <c r="M144" s="1389"/>
      <c r="N144" s="1389"/>
      <c r="O144" s="1389"/>
      <c r="P144" s="1389"/>
      <c r="Q144" s="1390"/>
      <c r="R144" s="1080"/>
    </row>
    <row r="145" spans="2:20" ht="12.75" customHeight="1" thickBot="1" x14ac:dyDescent="0.8">
      <c r="B145" s="1018"/>
      <c r="C145" s="1094"/>
      <c r="D145" s="1003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008"/>
      <c r="R145" s="1085"/>
    </row>
    <row r="146" spans="2:20" ht="69.95" customHeight="1" thickBot="1" x14ac:dyDescent="0.45">
      <c r="B146" s="1019"/>
      <c r="C146" s="1103"/>
      <c r="D146" s="932"/>
      <c r="E146" s="933" t="s">
        <v>349</v>
      </c>
      <c r="F146" s="933" t="s">
        <v>350</v>
      </c>
      <c r="G146" s="933" t="s">
        <v>351</v>
      </c>
      <c r="H146" s="933" t="s">
        <v>352</v>
      </c>
      <c r="I146" s="933" t="s">
        <v>353</v>
      </c>
      <c r="J146" s="933" t="s">
        <v>354</v>
      </c>
      <c r="K146" s="933" t="s">
        <v>355</v>
      </c>
      <c r="L146" s="933" t="s">
        <v>356</v>
      </c>
      <c r="M146" s="933" t="s">
        <v>357</v>
      </c>
      <c r="N146" s="933" t="s">
        <v>358</v>
      </c>
      <c r="O146" s="933" t="s">
        <v>359</v>
      </c>
      <c r="P146" s="933" t="s">
        <v>360</v>
      </c>
      <c r="Q146" s="934" t="s">
        <v>54</v>
      </c>
      <c r="R146" s="1085"/>
    </row>
    <row r="147" spans="2:20" ht="30" customHeight="1" thickBot="1" x14ac:dyDescent="0.55000000000000004">
      <c r="D147" s="1003"/>
      <c r="E147" s="1041"/>
      <c r="F147" s="1041"/>
      <c r="G147" s="1041"/>
      <c r="H147" s="1041"/>
      <c r="I147" s="1041"/>
      <c r="J147" s="1041"/>
      <c r="K147" s="1041"/>
      <c r="L147" s="1041"/>
      <c r="M147" s="1041"/>
      <c r="N147" s="1041"/>
      <c r="O147" s="1041"/>
      <c r="P147" s="1041"/>
      <c r="Q147" s="1005"/>
      <c r="R147" s="1110"/>
    </row>
    <row r="148" spans="2:20" ht="69.95" customHeight="1" x14ac:dyDescent="0.75">
      <c r="B148" s="1391" t="s">
        <v>370</v>
      </c>
      <c r="C148" s="1084" t="s">
        <v>99</v>
      </c>
      <c r="D148" s="939"/>
      <c r="E148" s="940">
        <v>1260</v>
      </c>
      <c r="F148" s="940">
        <v>1315</v>
      </c>
      <c r="G148" s="940">
        <v>55</v>
      </c>
      <c r="H148" s="940">
        <v>375</v>
      </c>
      <c r="I148" s="940">
        <v>1655</v>
      </c>
      <c r="J148" s="940">
        <v>1933</v>
      </c>
      <c r="K148" s="940">
        <v>515</v>
      </c>
      <c r="L148" s="940">
        <v>1405</v>
      </c>
      <c r="M148" s="940">
        <v>260</v>
      </c>
      <c r="N148" s="940">
        <v>655</v>
      </c>
      <c r="O148" s="940">
        <v>497</v>
      </c>
      <c r="P148" s="940">
        <v>45</v>
      </c>
      <c r="Q148" s="941">
        <f>SUM(E148:P148)</f>
        <v>9970</v>
      </c>
      <c r="R148" s="1085"/>
    </row>
    <row r="149" spans="2:20" ht="69.95" customHeight="1" thickBot="1" x14ac:dyDescent="0.8">
      <c r="B149" s="1392"/>
      <c r="C149" s="1086" t="s">
        <v>17</v>
      </c>
      <c r="D149" s="943"/>
      <c r="E149" s="944">
        <v>855</v>
      </c>
      <c r="F149" s="944">
        <v>1452</v>
      </c>
      <c r="G149" s="944">
        <v>333</v>
      </c>
      <c r="H149" s="944">
        <v>294</v>
      </c>
      <c r="I149" s="944">
        <v>2012</v>
      </c>
      <c r="J149" s="944">
        <v>2344</v>
      </c>
      <c r="K149" s="944">
        <v>411</v>
      </c>
      <c r="L149" s="944">
        <v>410</v>
      </c>
      <c r="M149" s="944">
        <v>601</v>
      </c>
      <c r="N149" s="944">
        <v>743</v>
      </c>
      <c r="O149" s="944">
        <v>615</v>
      </c>
      <c r="P149" s="944">
        <v>542</v>
      </c>
      <c r="Q149" s="945">
        <f>SUM(E149:P149)</f>
        <v>10612</v>
      </c>
      <c r="R149" s="1085"/>
    </row>
    <row r="150" spans="2:20" ht="17.100000000000001" customHeight="1" thickBot="1" x14ac:dyDescent="0.8">
      <c r="B150" s="980"/>
      <c r="C150" s="1094"/>
      <c r="D150" s="1037"/>
      <c r="E150" s="1038"/>
      <c r="F150" s="1038"/>
      <c r="G150" s="1038"/>
      <c r="H150" s="1038"/>
      <c r="I150" s="1038"/>
      <c r="J150" s="1038"/>
      <c r="K150" s="1038"/>
      <c r="L150" s="1038"/>
      <c r="M150" s="1038"/>
      <c r="N150" s="1038"/>
      <c r="O150" s="1038"/>
      <c r="P150" s="1038"/>
      <c r="Q150" s="1014"/>
      <c r="R150" s="1085"/>
    </row>
    <row r="151" spans="2:20" ht="69.95" customHeight="1" x14ac:dyDescent="0.75">
      <c r="B151" s="1402" t="s">
        <v>371</v>
      </c>
      <c r="C151" s="1084" t="s">
        <v>99</v>
      </c>
      <c r="D151" s="939"/>
      <c r="E151" s="940">
        <v>979</v>
      </c>
      <c r="F151" s="940">
        <v>973</v>
      </c>
      <c r="G151" s="940">
        <v>941</v>
      </c>
      <c r="H151" s="940">
        <v>1935</v>
      </c>
      <c r="I151" s="940">
        <v>1975</v>
      </c>
      <c r="J151" s="940">
        <v>3225</v>
      </c>
      <c r="K151" s="940">
        <v>2377</v>
      </c>
      <c r="L151" s="940">
        <v>1636</v>
      </c>
      <c r="M151" s="940">
        <v>767</v>
      </c>
      <c r="N151" s="940">
        <v>907</v>
      </c>
      <c r="O151" s="940">
        <v>1027</v>
      </c>
      <c r="P151" s="940">
        <v>1895</v>
      </c>
      <c r="Q151" s="941">
        <f>SUM(E151:P151)</f>
        <v>18637</v>
      </c>
      <c r="R151" s="1085"/>
      <c r="T151" s="1088"/>
    </row>
    <row r="152" spans="2:20" ht="69.95" customHeight="1" thickBot="1" x14ac:dyDescent="0.8">
      <c r="B152" s="1403"/>
      <c r="C152" s="1086" t="s">
        <v>17</v>
      </c>
      <c r="D152" s="943"/>
      <c r="E152" s="944">
        <v>605</v>
      </c>
      <c r="F152" s="944">
        <v>1218</v>
      </c>
      <c r="G152" s="944">
        <v>743</v>
      </c>
      <c r="H152" s="944">
        <v>1439</v>
      </c>
      <c r="I152" s="944">
        <v>1416</v>
      </c>
      <c r="J152" s="944">
        <v>4686</v>
      </c>
      <c r="K152" s="944">
        <v>2350</v>
      </c>
      <c r="L152" s="944">
        <v>1124</v>
      </c>
      <c r="M152" s="944">
        <v>937</v>
      </c>
      <c r="N152" s="944">
        <v>859</v>
      </c>
      <c r="O152" s="944">
        <v>954</v>
      </c>
      <c r="P152" s="944">
        <v>2249</v>
      </c>
      <c r="Q152" s="945">
        <f>SUM(E152:P152)</f>
        <v>18580</v>
      </c>
      <c r="R152" s="1085"/>
      <c r="T152" s="1089"/>
    </row>
    <row r="153" spans="2:20" ht="18.75" customHeight="1" thickBot="1" x14ac:dyDescent="0.8">
      <c r="B153" s="1031"/>
      <c r="C153" s="1087"/>
      <c r="D153" s="948"/>
      <c r="E153" s="1043"/>
      <c r="F153" s="1043"/>
      <c r="G153" s="1043"/>
      <c r="H153" s="1043"/>
      <c r="I153" s="1043"/>
      <c r="J153" s="1043"/>
      <c r="K153" s="1043"/>
      <c r="L153" s="1043"/>
      <c r="M153" s="1043"/>
      <c r="N153" s="1043"/>
      <c r="O153" s="1043"/>
      <c r="P153" s="1043"/>
      <c r="Q153" s="1044"/>
      <c r="R153" s="1085"/>
    </row>
    <row r="154" spans="2:20" ht="69.95" customHeight="1" x14ac:dyDescent="0.85">
      <c r="B154" s="1397" t="s">
        <v>42</v>
      </c>
      <c r="C154" s="1091" t="s">
        <v>99</v>
      </c>
      <c r="D154" s="1039"/>
      <c r="E154" s="964">
        <f t="shared" ref="E154:Q155" si="8">E148+E151</f>
        <v>2239</v>
      </c>
      <c r="F154" s="964">
        <f t="shared" si="8"/>
        <v>2288</v>
      </c>
      <c r="G154" s="964">
        <f t="shared" si="8"/>
        <v>996</v>
      </c>
      <c r="H154" s="964">
        <f t="shared" si="8"/>
        <v>2310</v>
      </c>
      <c r="I154" s="964">
        <f t="shared" si="8"/>
        <v>3630</v>
      </c>
      <c r="J154" s="964">
        <f t="shared" si="8"/>
        <v>5158</v>
      </c>
      <c r="K154" s="964">
        <f t="shared" si="8"/>
        <v>2892</v>
      </c>
      <c r="L154" s="964">
        <f t="shared" si="8"/>
        <v>3041</v>
      </c>
      <c r="M154" s="964">
        <f t="shared" si="8"/>
        <v>1027</v>
      </c>
      <c r="N154" s="964">
        <f t="shared" si="8"/>
        <v>1562</v>
      </c>
      <c r="O154" s="964">
        <f t="shared" si="8"/>
        <v>1524</v>
      </c>
      <c r="P154" s="964">
        <f t="shared" si="8"/>
        <v>1940</v>
      </c>
      <c r="Q154" s="999">
        <f t="shared" si="8"/>
        <v>28607</v>
      </c>
      <c r="R154" s="1111"/>
    </row>
    <row r="155" spans="2:20" ht="69.95" customHeight="1" thickBot="1" x14ac:dyDescent="0.9">
      <c r="B155" s="1398"/>
      <c r="C155" s="1092" t="s">
        <v>17</v>
      </c>
      <c r="D155" s="1040"/>
      <c r="E155" s="968">
        <f t="shared" si="8"/>
        <v>1460</v>
      </c>
      <c r="F155" s="968">
        <f t="shared" si="8"/>
        <v>2670</v>
      </c>
      <c r="G155" s="968">
        <f t="shared" si="8"/>
        <v>1076</v>
      </c>
      <c r="H155" s="968">
        <f t="shared" si="8"/>
        <v>1733</v>
      </c>
      <c r="I155" s="968">
        <f t="shared" si="8"/>
        <v>3428</v>
      </c>
      <c r="J155" s="968">
        <f t="shared" si="8"/>
        <v>7030</v>
      </c>
      <c r="K155" s="968">
        <f t="shared" si="8"/>
        <v>2761</v>
      </c>
      <c r="L155" s="968">
        <f t="shared" si="8"/>
        <v>1534</v>
      </c>
      <c r="M155" s="968">
        <f t="shared" si="8"/>
        <v>1538</v>
      </c>
      <c r="N155" s="968">
        <f t="shared" si="8"/>
        <v>1602</v>
      </c>
      <c r="O155" s="968">
        <f t="shared" si="8"/>
        <v>1569</v>
      </c>
      <c r="P155" s="968">
        <f t="shared" si="8"/>
        <v>2791</v>
      </c>
      <c r="Q155" s="1001">
        <f t="shared" si="8"/>
        <v>29192</v>
      </c>
      <c r="R155" s="1111"/>
    </row>
    <row r="156" spans="2:20" ht="34.5" customHeight="1" thickBot="1" x14ac:dyDescent="0.8">
      <c r="D156" s="1003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008"/>
      <c r="R156" s="1085"/>
    </row>
    <row r="157" spans="2:20" ht="50.1" customHeight="1" thickBot="1" x14ac:dyDescent="0.85">
      <c r="B157" s="1388" t="s">
        <v>52</v>
      </c>
      <c r="C157" s="1389"/>
      <c r="D157" s="1389"/>
      <c r="E157" s="1389"/>
      <c r="F157" s="1389"/>
      <c r="G157" s="1389"/>
      <c r="H157" s="1389"/>
      <c r="I157" s="1389"/>
      <c r="J157" s="1389"/>
      <c r="K157" s="1389"/>
      <c r="L157" s="1389"/>
      <c r="M157" s="1389"/>
      <c r="N157" s="1389"/>
      <c r="O157" s="1389"/>
      <c r="P157" s="1389"/>
      <c r="Q157" s="1390"/>
      <c r="R157" s="1080"/>
    </row>
    <row r="158" spans="2:20" ht="13.5" customHeight="1" thickBot="1" x14ac:dyDescent="0.8">
      <c r="B158" s="1006"/>
      <c r="C158" s="1107"/>
      <c r="D158" s="1003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008"/>
      <c r="R158" s="1085"/>
    </row>
    <row r="159" spans="2:20" ht="60" customHeight="1" thickBot="1" x14ac:dyDescent="0.4">
      <c r="B159" s="1045"/>
      <c r="C159" s="1112"/>
      <c r="D159" s="932"/>
      <c r="E159" s="933" t="s">
        <v>349</v>
      </c>
      <c r="F159" s="933" t="s">
        <v>350</v>
      </c>
      <c r="G159" s="933" t="s">
        <v>351</v>
      </c>
      <c r="H159" s="933" t="s">
        <v>352</v>
      </c>
      <c r="I159" s="933" t="s">
        <v>353</v>
      </c>
      <c r="J159" s="933" t="s">
        <v>354</v>
      </c>
      <c r="K159" s="933" t="s">
        <v>355</v>
      </c>
      <c r="L159" s="933" t="s">
        <v>356</v>
      </c>
      <c r="M159" s="933" t="s">
        <v>357</v>
      </c>
      <c r="N159" s="933" t="s">
        <v>358</v>
      </c>
      <c r="O159" s="933" t="s">
        <v>359</v>
      </c>
      <c r="P159" s="933" t="s">
        <v>360</v>
      </c>
      <c r="Q159" s="934" t="s">
        <v>54</v>
      </c>
      <c r="R159" s="1085"/>
    </row>
    <row r="160" spans="2:20" ht="18" customHeight="1" thickBot="1" x14ac:dyDescent="0.8">
      <c r="B160" s="935"/>
      <c r="C160" s="1113"/>
      <c r="D160" s="1048"/>
      <c r="E160" s="1033"/>
      <c r="F160" s="1033"/>
      <c r="G160" s="1033"/>
      <c r="H160" s="1033"/>
      <c r="I160" s="1033"/>
      <c r="J160" s="1033"/>
      <c r="K160" s="1033"/>
      <c r="L160" s="1033"/>
      <c r="M160" s="1033"/>
      <c r="N160" s="1033"/>
      <c r="O160" s="1033"/>
      <c r="P160" s="1033"/>
      <c r="Q160" s="950"/>
      <c r="R160" s="1085"/>
    </row>
    <row r="161" spans="2:18" ht="69.95" customHeight="1" x14ac:dyDescent="0.75">
      <c r="B161" s="1410" t="s">
        <v>9</v>
      </c>
      <c r="C161" s="1084" t="s">
        <v>99</v>
      </c>
      <c r="D161" s="1049"/>
      <c r="E161" s="1114">
        <v>70930</v>
      </c>
      <c r="F161" s="1114">
        <v>92782</v>
      </c>
      <c r="G161" s="1114">
        <v>106838</v>
      </c>
      <c r="H161" s="1114">
        <v>115466</v>
      </c>
      <c r="I161" s="1114">
        <v>100970</v>
      </c>
      <c r="J161" s="1114">
        <v>103760</v>
      </c>
      <c r="K161" s="1114">
        <v>112581</v>
      </c>
      <c r="L161" s="1114">
        <v>108739</v>
      </c>
      <c r="M161" s="1114">
        <v>105222</v>
      </c>
      <c r="N161" s="1114">
        <v>115259</v>
      </c>
      <c r="O161" s="1114">
        <v>130189</v>
      </c>
      <c r="P161" s="1114">
        <v>115216</v>
      </c>
      <c r="Q161" s="990">
        <f>SUM(E161:P161)</f>
        <v>1277952</v>
      </c>
      <c r="R161" s="1085"/>
    </row>
    <row r="162" spans="2:18" ht="69.95" customHeight="1" thickBot="1" x14ac:dyDescent="0.8">
      <c r="B162" s="1411"/>
      <c r="C162" s="1086" t="s">
        <v>17</v>
      </c>
      <c r="D162" s="1050"/>
      <c r="E162" s="1115">
        <v>70255</v>
      </c>
      <c r="F162" s="1115">
        <v>90483</v>
      </c>
      <c r="G162" s="1115">
        <v>110139</v>
      </c>
      <c r="H162" s="1115">
        <v>115293</v>
      </c>
      <c r="I162" s="1115">
        <v>100588</v>
      </c>
      <c r="J162" s="1115">
        <v>100911</v>
      </c>
      <c r="K162" s="1115">
        <v>115557</v>
      </c>
      <c r="L162" s="1115">
        <v>108169</v>
      </c>
      <c r="M162" s="1115">
        <v>106203</v>
      </c>
      <c r="N162" s="1115">
        <v>115300</v>
      </c>
      <c r="O162" s="1115">
        <v>130240</v>
      </c>
      <c r="P162" s="1115">
        <v>115286</v>
      </c>
      <c r="Q162" s="992">
        <f>SUM(E162:P162)</f>
        <v>1278424</v>
      </c>
      <c r="R162" s="1085"/>
    </row>
    <row r="163" spans="2:18" ht="20.100000000000001" customHeight="1" thickBot="1" x14ac:dyDescent="0.8">
      <c r="B163" s="980"/>
      <c r="C163" s="1094"/>
      <c r="D163" s="948"/>
      <c r="E163" s="949"/>
      <c r="F163" s="949"/>
      <c r="G163" s="949"/>
      <c r="H163" s="949"/>
      <c r="I163" s="949"/>
      <c r="J163" s="949"/>
      <c r="K163" s="949"/>
      <c r="L163" s="949"/>
      <c r="M163" s="949"/>
      <c r="N163" s="949"/>
      <c r="O163" s="949"/>
      <c r="P163" s="949"/>
      <c r="Q163" s="950"/>
      <c r="R163" s="1085"/>
    </row>
    <row r="164" spans="2:18" ht="69.95" customHeight="1" x14ac:dyDescent="0.75">
      <c r="B164" s="1412" t="s">
        <v>11</v>
      </c>
      <c r="C164" s="1116" t="s">
        <v>99</v>
      </c>
      <c r="D164" s="978"/>
      <c r="E164" s="940">
        <v>1760</v>
      </c>
      <c r="F164" s="940">
        <v>1682</v>
      </c>
      <c r="G164" s="940">
        <v>1754</v>
      </c>
      <c r="H164" s="940">
        <v>1853</v>
      </c>
      <c r="I164" s="940">
        <v>2023</v>
      </c>
      <c r="J164" s="940">
        <v>2058</v>
      </c>
      <c r="K164" s="940">
        <v>2753</v>
      </c>
      <c r="L164" s="940">
        <v>2231</v>
      </c>
      <c r="M164" s="940">
        <v>1774</v>
      </c>
      <c r="N164" s="940">
        <v>2296</v>
      </c>
      <c r="O164" s="940">
        <v>2703</v>
      </c>
      <c r="P164" s="940">
        <v>2442</v>
      </c>
      <c r="Q164" s="941">
        <f>SUM(E164:P164)</f>
        <v>25329</v>
      </c>
      <c r="R164" s="1085"/>
    </row>
    <row r="165" spans="2:18" ht="69.95" customHeight="1" thickBot="1" x14ac:dyDescent="0.8">
      <c r="B165" s="1413"/>
      <c r="C165" s="1117" t="s">
        <v>17</v>
      </c>
      <c r="D165" s="979"/>
      <c r="E165" s="944">
        <v>1643</v>
      </c>
      <c r="F165" s="944">
        <v>1906</v>
      </c>
      <c r="G165" s="944">
        <v>2049</v>
      </c>
      <c r="H165" s="944">
        <v>2182</v>
      </c>
      <c r="I165" s="944">
        <v>1912</v>
      </c>
      <c r="J165" s="944">
        <v>1870</v>
      </c>
      <c r="K165" s="944">
        <v>2348</v>
      </c>
      <c r="L165" s="944">
        <v>2359</v>
      </c>
      <c r="M165" s="944">
        <v>2396</v>
      </c>
      <c r="N165" s="944">
        <v>1892</v>
      </c>
      <c r="O165" s="944">
        <v>2854</v>
      </c>
      <c r="P165" s="944">
        <v>2665</v>
      </c>
      <c r="Q165" s="945">
        <f>SUM(E165:P165)</f>
        <v>26076</v>
      </c>
      <c r="R165" s="1085"/>
    </row>
    <row r="166" spans="2:18" ht="20.100000000000001" customHeight="1" thickBot="1" x14ac:dyDescent="0.8">
      <c r="B166" s="980"/>
      <c r="C166" s="1094"/>
      <c r="D166" s="1037"/>
      <c r="E166" s="1038"/>
      <c r="F166" s="1038"/>
      <c r="G166" s="1038"/>
      <c r="H166" s="1038"/>
      <c r="I166" s="1038"/>
      <c r="J166" s="1038"/>
      <c r="K166" s="1038"/>
      <c r="L166" s="1038"/>
      <c r="M166" s="1038"/>
      <c r="N166" s="1038"/>
      <c r="O166" s="1038"/>
      <c r="P166" s="1038"/>
      <c r="Q166" s="1014"/>
      <c r="R166" s="1085"/>
    </row>
    <row r="167" spans="2:18" ht="69.95" customHeight="1" x14ac:dyDescent="0.75">
      <c r="B167" s="1414" t="s">
        <v>328</v>
      </c>
      <c r="C167" s="1116" t="s">
        <v>99</v>
      </c>
      <c r="D167" s="978"/>
      <c r="E167" s="940">
        <v>0</v>
      </c>
      <c r="F167" s="940">
        <v>0</v>
      </c>
      <c r="G167" s="940">
        <v>0</v>
      </c>
      <c r="H167" s="940">
        <v>0</v>
      </c>
      <c r="I167" s="940">
        <v>0</v>
      </c>
      <c r="J167" s="940">
        <v>0</v>
      </c>
      <c r="K167" s="940">
        <v>0</v>
      </c>
      <c r="L167" s="940">
        <v>0</v>
      </c>
      <c r="M167" s="940">
        <v>100</v>
      </c>
      <c r="N167" s="940">
        <v>2</v>
      </c>
      <c r="O167" s="940">
        <v>0</v>
      </c>
      <c r="P167" s="940">
        <v>0</v>
      </c>
      <c r="Q167" s="941">
        <f>SUM(E167:P167)</f>
        <v>102</v>
      </c>
      <c r="R167" s="1085"/>
    </row>
    <row r="168" spans="2:18" ht="69.95" customHeight="1" thickBot="1" x14ac:dyDescent="0.8">
      <c r="B168" s="1415"/>
      <c r="C168" s="1117" t="s">
        <v>17</v>
      </c>
      <c r="D168" s="979"/>
      <c r="E168" s="944">
        <v>0</v>
      </c>
      <c r="F168" s="944">
        <v>0</v>
      </c>
      <c r="G168" s="944">
        <v>0</v>
      </c>
      <c r="H168" s="944">
        <v>1</v>
      </c>
      <c r="I168" s="944">
        <v>1</v>
      </c>
      <c r="J168" s="944">
        <v>1</v>
      </c>
      <c r="K168" s="944">
        <v>0</v>
      </c>
      <c r="L168" s="944">
        <v>0</v>
      </c>
      <c r="M168" s="944">
        <v>2</v>
      </c>
      <c r="N168" s="944">
        <v>2</v>
      </c>
      <c r="O168" s="944">
        <v>0</v>
      </c>
      <c r="P168" s="944">
        <v>0</v>
      </c>
      <c r="Q168" s="945">
        <f>SUM(E168:P168)</f>
        <v>7</v>
      </c>
      <c r="R168" s="1085"/>
    </row>
    <row r="169" spans="2:18" ht="20.100000000000001" customHeight="1" thickBot="1" x14ac:dyDescent="0.8">
      <c r="B169" s="980"/>
      <c r="C169" s="1094"/>
      <c r="D169" s="981"/>
      <c r="E169" s="982"/>
      <c r="F169" s="982"/>
      <c r="G169" s="982"/>
      <c r="H169" s="982"/>
      <c r="I169" s="982"/>
      <c r="J169" s="982"/>
      <c r="K169" s="982"/>
      <c r="L169" s="982"/>
      <c r="M169" s="982"/>
      <c r="N169" s="982"/>
      <c r="O169" s="982"/>
      <c r="P169" s="982"/>
      <c r="Q169" s="983"/>
      <c r="R169" s="1085"/>
    </row>
    <row r="170" spans="2:18" ht="69.95" customHeight="1" x14ac:dyDescent="0.75">
      <c r="B170" s="1416" t="s">
        <v>60</v>
      </c>
      <c r="C170" s="1116" t="s">
        <v>99</v>
      </c>
      <c r="D170" s="978"/>
      <c r="E170" s="940">
        <v>541</v>
      </c>
      <c r="F170" s="940">
        <v>648</v>
      </c>
      <c r="G170" s="940">
        <v>741</v>
      </c>
      <c r="H170" s="940">
        <v>1146</v>
      </c>
      <c r="I170" s="940">
        <v>1018</v>
      </c>
      <c r="J170" s="940">
        <v>833</v>
      </c>
      <c r="K170" s="940">
        <v>1300</v>
      </c>
      <c r="L170" s="940">
        <v>1134</v>
      </c>
      <c r="M170" s="940">
        <v>906</v>
      </c>
      <c r="N170" s="940">
        <v>708</v>
      </c>
      <c r="O170" s="940">
        <v>818</v>
      </c>
      <c r="P170" s="940">
        <v>1004</v>
      </c>
      <c r="Q170" s="941">
        <f>SUM(E170:P170)</f>
        <v>10797</v>
      </c>
      <c r="R170" s="1085"/>
    </row>
    <row r="171" spans="2:18" ht="69.95" customHeight="1" thickBot="1" x14ac:dyDescent="0.8">
      <c r="B171" s="1417"/>
      <c r="C171" s="1117" t="s">
        <v>17</v>
      </c>
      <c r="D171" s="979"/>
      <c r="E171" s="944">
        <v>552</v>
      </c>
      <c r="F171" s="944">
        <v>744</v>
      </c>
      <c r="G171" s="944">
        <v>921</v>
      </c>
      <c r="H171" s="944">
        <v>971</v>
      </c>
      <c r="I171" s="944">
        <v>990</v>
      </c>
      <c r="J171" s="944">
        <v>945</v>
      </c>
      <c r="K171" s="944">
        <v>1080</v>
      </c>
      <c r="L171" s="944">
        <v>995</v>
      </c>
      <c r="M171" s="944">
        <v>839</v>
      </c>
      <c r="N171" s="944">
        <v>629</v>
      </c>
      <c r="O171" s="944">
        <v>976</v>
      </c>
      <c r="P171" s="944">
        <v>1340</v>
      </c>
      <c r="Q171" s="945">
        <f>SUM(E171:P171)</f>
        <v>10982</v>
      </c>
      <c r="R171" s="1085"/>
    </row>
    <row r="172" spans="2:18" ht="20.100000000000001" customHeight="1" thickBot="1" x14ac:dyDescent="0.8">
      <c r="B172" s="980"/>
      <c r="C172" s="1094"/>
      <c r="D172" s="981"/>
      <c r="E172" s="982"/>
      <c r="F172" s="982"/>
      <c r="G172" s="982"/>
      <c r="H172" s="982"/>
      <c r="I172" s="982"/>
      <c r="J172" s="982"/>
      <c r="K172" s="982"/>
      <c r="L172" s="982"/>
      <c r="M172" s="982"/>
      <c r="N172" s="982"/>
      <c r="O172" s="982"/>
      <c r="P172" s="982"/>
      <c r="Q172" s="983"/>
      <c r="R172" s="1085"/>
    </row>
    <row r="173" spans="2:18" ht="69.95" customHeight="1" x14ac:dyDescent="0.75">
      <c r="B173" s="1412" t="s">
        <v>57</v>
      </c>
      <c r="C173" s="1116" t="s">
        <v>99</v>
      </c>
      <c r="D173" s="978"/>
      <c r="E173" s="940">
        <v>0</v>
      </c>
      <c r="F173" s="940">
        <v>0</v>
      </c>
      <c r="G173" s="940">
        <v>0</v>
      </c>
      <c r="H173" s="940">
        <v>0</v>
      </c>
      <c r="I173" s="940">
        <v>1</v>
      </c>
      <c r="J173" s="940">
        <v>0</v>
      </c>
      <c r="K173" s="940">
        <v>90</v>
      </c>
      <c r="L173" s="940">
        <v>0</v>
      </c>
      <c r="M173" s="940">
        <v>0</v>
      </c>
      <c r="N173" s="940">
        <v>0</v>
      </c>
      <c r="O173" s="940">
        <v>0</v>
      </c>
      <c r="P173" s="940">
        <v>0</v>
      </c>
      <c r="Q173" s="941">
        <f>SUM(E173:P173)</f>
        <v>91</v>
      </c>
      <c r="R173" s="1085"/>
    </row>
    <row r="174" spans="2:18" ht="69.95" customHeight="1" thickBot="1" x14ac:dyDescent="0.8">
      <c r="B174" s="1413"/>
      <c r="C174" s="1117" t="s">
        <v>17</v>
      </c>
      <c r="D174" s="979"/>
      <c r="E174" s="944">
        <v>0</v>
      </c>
      <c r="F174" s="944">
        <v>0</v>
      </c>
      <c r="G174" s="944">
        <v>0</v>
      </c>
      <c r="H174" s="944">
        <v>0</v>
      </c>
      <c r="I174" s="944">
        <v>1</v>
      </c>
      <c r="J174" s="944">
        <v>0</v>
      </c>
      <c r="K174" s="944">
        <v>90</v>
      </c>
      <c r="L174" s="944">
        <v>0</v>
      </c>
      <c r="M174" s="944">
        <v>0</v>
      </c>
      <c r="N174" s="944">
        <v>0</v>
      </c>
      <c r="O174" s="944">
        <v>0</v>
      </c>
      <c r="P174" s="944">
        <v>0</v>
      </c>
      <c r="Q174" s="945">
        <f>SUM(E174:P174)</f>
        <v>91</v>
      </c>
      <c r="R174" s="1085"/>
    </row>
    <row r="175" spans="2:18" ht="20.100000000000001" customHeight="1" thickBot="1" x14ac:dyDescent="0.8">
      <c r="B175" s="1053"/>
      <c r="C175" s="1087"/>
      <c r="D175" s="948"/>
      <c r="E175" s="949"/>
      <c r="F175" s="949"/>
      <c r="G175" s="949"/>
      <c r="H175" s="949"/>
      <c r="I175" s="949"/>
      <c r="J175" s="949"/>
      <c r="K175" s="949"/>
      <c r="L175" s="949"/>
      <c r="M175" s="949"/>
      <c r="N175" s="949"/>
      <c r="O175" s="949"/>
      <c r="P175" s="949"/>
      <c r="Q175" s="950"/>
      <c r="R175" s="1085"/>
    </row>
    <row r="176" spans="2:18" ht="69.95" customHeight="1" x14ac:dyDescent="0.75">
      <c r="B176" s="1416" t="s">
        <v>65</v>
      </c>
      <c r="C176" s="1116" t="s">
        <v>99</v>
      </c>
      <c r="D176" s="978"/>
      <c r="E176" s="940">
        <v>1795</v>
      </c>
      <c r="F176" s="940">
        <v>2023</v>
      </c>
      <c r="G176" s="940">
        <v>2105</v>
      </c>
      <c r="H176" s="940">
        <v>2520</v>
      </c>
      <c r="I176" s="1118">
        <v>2152</v>
      </c>
      <c r="J176" s="989">
        <v>0</v>
      </c>
      <c r="K176" s="956">
        <v>4840</v>
      </c>
      <c r="L176" s="940">
        <v>2333</v>
      </c>
      <c r="M176" s="940">
        <v>1870</v>
      </c>
      <c r="N176" s="940">
        <v>1742</v>
      </c>
      <c r="O176" s="940">
        <v>1900</v>
      </c>
      <c r="P176" s="940">
        <v>1420</v>
      </c>
      <c r="Q176" s="941">
        <f>SUM(E176:P176)</f>
        <v>24700</v>
      </c>
      <c r="R176" s="1085"/>
    </row>
    <row r="177" spans="2:26" ht="69.95" customHeight="1" thickBot="1" x14ac:dyDescent="0.8">
      <c r="B177" s="1417"/>
      <c r="C177" s="1117" t="s">
        <v>17</v>
      </c>
      <c r="D177" s="979"/>
      <c r="E177" s="944">
        <v>1624</v>
      </c>
      <c r="F177" s="944">
        <v>1643</v>
      </c>
      <c r="G177" s="944">
        <v>2168</v>
      </c>
      <c r="H177" s="944">
        <v>2401</v>
      </c>
      <c r="I177" s="1119">
        <v>1976</v>
      </c>
      <c r="J177" s="991">
        <v>0</v>
      </c>
      <c r="K177" s="960">
        <v>5092</v>
      </c>
      <c r="L177" s="944">
        <v>2654</v>
      </c>
      <c r="M177" s="944">
        <v>1970</v>
      </c>
      <c r="N177" s="944">
        <v>1958</v>
      </c>
      <c r="O177" s="944">
        <v>1865</v>
      </c>
      <c r="P177" s="944">
        <v>2435</v>
      </c>
      <c r="Q177" s="945">
        <f>SUM(E177:P177)</f>
        <v>25786</v>
      </c>
      <c r="R177" s="1085"/>
    </row>
    <row r="178" spans="2:26" ht="20.100000000000001" customHeight="1" thickBot="1" x14ac:dyDescent="0.8">
      <c r="B178" s="1053"/>
      <c r="C178" s="1087"/>
      <c r="D178" s="1054"/>
      <c r="E178" s="1055"/>
      <c r="F178" s="1055"/>
      <c r="G178" s="1055"/>
      <c r="H178" s="1055"/>
      <c r="I178" s="1055"/>
      <c r="J178" s="1055"/>
      <c r="K178" s="1055"/>
      <c r="L178" s="1055"/>
      <c r="M178" s="1055"/>
      <c r="N178" s="1055"/>
      <c r="O178" s="1055"/>
      <c r="P178" s="1055"/>
      <c r="Q178" s="1056"/>
      <c r="R178" s="1085"/>
    </row>
    <row r="179" spans="2:26" ht="69.95" customHeight="1" x14ac:dyDescent="0.75">
      <c r="B179" s="1412" t="s">
        <v>190</v>
      </c>
      <c r="C179" s="1116" t="s">
        <v>99</v>
      </c>
      <c r="D179" s="978"/>
      <c r="E179" s="940">
        <v>100</v>
      </c>
      <c r="F179" s="940">
        <v>100</v>
      </c>
      <c r="G179" s="940">
        <v>100</v>
      </c>
      <c r="H179" s="940">
        <v>200</v>
      </c>
      <c r="I179" s="940">
        <v>300</v>
      </c>
      <c r="J179" s="940">
        <v>400</v>
      </c>
      <c r="K179" s="940">
        <v>500</v>
      </c>
      <c r="L179" s="940">
        <v>600</v>
      </c>
      <c r="M179" s="940">
        <v>400</v>
      </c>
      <c r="N179" s="940">
        <v>500</v>
      </c>
      <c r="O179" s="940">
        <v>540</v>
      </c>
      <c r="P179" s="940">
        <v>560</v>
      </c>
      <c r="Q179" s="941">
        <f>SUM(E179:P179)</f>
        <v>4300</v>
      </c>
      <c r="R179" s="1085"/>
    </row>
    <row r="180" spans="2:26" ht="69.95" customHeight="1" thickBot="1" x14ac:dyDescent="0.8">
      <c r="B180" s="1413"/>
      <c r="C180" s="1117" t="s">
        <v>17</v>
      </c>
      <c r="D180" s="979"/>
      <c r="E180" s="944">
        <v>302</v>
      </c>
      <c r="F180" s="944">
        <v>343</v>
      </c>
      <c r="G180" s="944">
        <v>450</v>
      </c>
      <c r="H180" s="944">
        <v>507</v>
      </c>
      <c r="I180" s="944">
        <v>539</v>
      </c>
      <c r="J180" s="944">
        <v>529</v>
      </c>
      <c r="K180" s="944">
        <v>462</v>
      </c>
      <c r="L180" s="944">
        <v>455</v>
      </c>
      <c r="M180" s="944">
        <v>472</v>
      </c>
      <c r="N180" s="944">
        <v>499</v>
      </c>
      <c r="O180" s="944">
        <v>597</v>
      </c>
      <c r="P180" s="944">
        <v>554</v>
      </c>
      <c r="Q180" s="945">
        <f>SUM(E180:P180)</f>
        <v>5709</v>
      </c>
      <c r="R180" s="1085"/>
    </row>
    <row r="181" spans="2:26" ht="20.100000000000001" customHeight="1" thickBot="1" x14ac:dyDescent="0.8">
      <c r="B181" s="1053"/>
      <c r="C181" s="1087"/>
      <c r="D181" s="961"/>
      <c r="E181" s="949"/>
      <c r="F181" s="949"/>
      <c r="G181" s="949"/>
      <c r="H181" s="949"/>
      <c r="I181" s="949"/>
      <c r="J181" s="949"/>
      <c r="K181" s="949"/>
      <c r="L181" s="949"/>
      <c r="M181" s="949"/>
      <c r="N181" s="949"/>
      <c r="O181" s="949"/>
      <c r="P181" s="949"/>
      <c r="Q181" s="950"/>
      <c r="R181" s="1085"/>
    </row>
    <row r="182" spans="2:26" ht="69.95" customHeight="1" x14ac:dyDescent="0.75">
      <c r="B182" s="1414" t="s">
        <v>191</v>
      </c>
      <c r="C182" s="1116" t="s">
        <v>99</v>
      </c>
      <c r="D182" s="978"/>
      <c r="E182" s="940">
        <v>1195</v>
      </c>
      <c r="F182" s="940">
        <v>1454</v>
      </c>
      <c r="G182" s="940">
        <v>1754</v>
      </c>
      <c r="H182" s="940">
        <v>1817</v>
      </c>
      <c r="I182" s="940">
        <v>2214</v>
      </c>
      <c r="J182" s="940">
        <v>1821</v>
      </c>
      <c r="K182" s="940">
        <v>1767</v>
      </c>
      <c r="L182" s="940">
        <v>2004</v>
      </c>
      <c r="M182" s="940">
        <v>2067</v>
      </c>
      <c r="N182" s="940">
        <v>1742</v>
      </c>
      <c r="O182" s="940">
        <v>1898</v>
      </c>
      <c r="P182" s="940">
        <v>2313</v>
      </c>
      <c r="Q182" s="941">
        <f>SUM(E182:P182)</f>
        <v>22046</v>
      </c>
      <c r="R182" s="1085"/>
      <c r="Z182" s="1057"/>
    </row>
    <row r="183" spans="2:26" ht="69.95" customHeight="1" thickBot="1" x14ac:dyDescent="0.8">
      <c r="B183" s="1415"/>
      <c r="C183" s="1117" t="s">
        <v>17</v>
      </c>
      <c r="D183" s="979"/>
      <c r="E183" s="944">
        <v>1195</v>
      </c>
      <c r="F183" s="944">
        <v>1454</v>
      </c>
      <c r="G183" s="944">
        <v>1754</v>
      </c>
      <c r="H183" s="944">
        <v>1817</v>
      </c>
      <c r="I183" s="944">
        <v>2214</v>
      </c>
      <c r="J183" s="944">
        <v>1821</v>
      </c>
      <c r="K183" s="944">
        <v>1767</v>
      </c>
      <c r="L183" s="944">
        <v>2004</v>
      </c>
      <c r="M183" s="944">
        <v>2067</v>
      </c>
      <c r="N183" s="944">
        <v>1742</v>
      </c>
      <c r="O183" s="944">
        <v>1898</v>
      </c>
      <c r="P183" s="944">
        <v>2313</v>
      </c>
      <c r="Q183" s="945">
        <f>SUM(E183:P183)</f>
        <v>22046</v>
      </c>
      <c r="R183" s="1085"/>
      <c r="X183" s="1057"/>
    </row>
    <row r="184" spans="2:26" ht="20.100000000000001" customHeight="1" thickBot="1" x14ac:dyDescent="0.8">
      <c r="B184" s="1053"/>
      <c r="C184" s="1087"/>
      <c r="D184" s="961"/>
      <c r="E184" s="949"/>
      <c r="F184" s="949"/>
      <c r="G184" s="949"/>
      <c r="H184" s="949"/>
      <c r="I184" s="949"/>
      <c r="J184" s="949"/>
      <c r="K184" s="949"/>
      <c r="L184" s="949"/>
      <c r="M184" s="949"/>
      <c r="N184" s="949"/>
      <c r="O184" s="949"/>
      <c r="P184" s="949"/>
      <c r="Q184" s="950"/>
      <c r="R184" s="1085"/>
    </row>
    <row r="185" spans="2:26" ht="69.95" customHeight="1" x14ac:dyDescent="0.75">
      <c r="B185" s="1414" t="s">
        <v>192</v>
      </c>
      <c r="C185" s="1116" t="s">
        <v>99</v>
      </c>
      <c r="D185" s="978"/>
      <c r="E185" s="940">
        <v>140</v>
      </c>
      <c r="F185" s="940">
        <v>133</v>
      </c>
      <c r="G185" s="940">
        <v>134</v>
      </c>
      <c r="H185" s="940">
        <v>119</v>
      </c>
      <c r="I185" s="940">
        <v>119</v>
      </c>
      <c r="J185" s="940">
        <v>163</v>
      </c>
      <c r="K185" s="940">
        <v>366</v>
      </c>
      <c r="L185" s="940">
        <v>292</v>
      </c>
      <c r="M185" s="940">
        <v>246</v>
      </c>
      <c r="N185" s="940">
        <v>337</v>
      </c>
      <c r="O185" s="940">
        <v>214</v>
      </c>
      <c r="P185" s="940">
        <v>186</v>
      </c>
      <c r="Q185" s="941">
        <f>SUM(E185:P185)</f>
        <v>2449</v>
      </c>
      <c r="R185" s="1085"/>
    </row>
    <row r="186" spans="2:26" ht="69.95" customHeight="1" thickBot="1" x14ac:dyDescent="0.8">
      <c r="B186" s="1415"/>
      <c r="C186" s="1117" t="s">
        <v>17</v>
      </c>
      <c r="D186" s="979"/>
      <c r="E186" s="944">
        <v>140</v>
      </c>
      <c r="F186" s="944">
        <v>133</v>
      </c>
      <c r="G186" s="944">
        <v>134</v>
      </c>
      <c r="H186" s="944">
        <v>119</v>
      </c>
      <c r="I186" s="944">
        <v>119</v>
      </c>
      <c r="J186" s="944">
        <v>163</v>
      </c>
      <c r="K186" s="944">
        <v>366</v>
      </c>
      <c r="L186" s="944">
        <v>292</v>
      </c>
      <c r="M186" s="944">
        <v>246</v>
      </c>
      <c r="N186" s="944">
        <v>337</v>
      </c>
      <c r="O186" s="944">
        <v>214</v>
      </c>
      <c r="P186" s="944">
        <v>186</v>
      </c>
      <c r="Q186" s="945">
        <f>SUM(E186:P186)</f>
        <v>2449</v>
      </c>
      <c r="R186" s="1085"/>
      <c r="X186" s="1058"/>
      <c r="Y186" s="1058"/>
    </row>
    <row r="187" spans="2:26" ht="20.100000000000001" customHeight="1" thickBot="1" x14ac:dyDescent="0.8">
      <c r="B187" s="1053"/>
      <c r="C187" s="1087"/>
      <c r="D187" s="961"/>
      <c r="E187" s="949"/>
      <c r="F187" s="949"/>
      <c r="G187" s="949"/>
      <c r="H187" s="949"/>
      <c r="I187" s="949"/>
      <c r="J187" s="949"/>
      <c r="K187" s="949"/>
      <c r="L187" s="949"/>
      <c r="M187" s="949"/>
      <c r="N187" s="949"/>
      <c r="O187" s="949"/>
      <c r="P187" s="949"/>
      <c r="Q187" s="950"/>
      <c r="R187" s="1085"/>
    </row>
    <row r="188" spans="2:26" ht="69.95" customHeight="1" x14ac:dyDescent="0.75">
      <c r="B188" s="1414" t="s">
        <v>193</v>
      </c>
      <c r="C188" s="1116" t="s">
        <v>99</v>
      </c>
      <c r="D188" s="978"/>
      <c r="E188" s="940">
        <v>8937</v>
      </c>
      <c r="F188" s="940">
        <v>8260</v>
      </c>
      <c r="G188" s="940">
        <v>13102</v>
      </c>
      <c r="H188" s="940">
        <v>13739</v>
      </c>
      <c r="I188" s="940">
        <v>12812</v>
      </c>
      <c r="J188" s="940">
        <v>11468</v>
      </c>
      <c r="K188" s="940">
        <v>13656</v>
      </c>
      <c r="L188" s="940">
        <v>11344</v>
      </c>
      <c r="M188" s="940">
        <v>12853</v>
      </c>
      <c r="N188" s="940">
        <v>12888</v>
      </c>
      <c r="O188" s="940">
        <v>14038</v>
      </c>
      <c r="P188" s="940">
        <v>12718</v>
      </c>
      <c r="Q188" s="941">
        <f>SUM(E188:P188)</f>
        <v>145815</v>
      </c>
      <c r="R188" s="1085"/>
      <c r="X188" s="1059"/>
      <c r="Y188" s="1059"/>
    </row>
    <row r="189" spans="2:26" ht="69.95" customHeight="1" thickBot="1" x14ac:dyDescent="0.8">
      <c r="B189" s="1415"/>
      <c r="C189" s="1117" t="s">
        <v>17</v>
      </c>
      <c r="D189" s="979"/>
      <c r="E189" s="944">
        <v>9202</v>
      </c>
      <c r="F189" s="944">
        <v>7447</v>
      </c>
      <c r="G189" s="944">
        <v>13302</v>
      </c>
      <c r="H189" s="944">
        <v>14343</v>
      </c>
      <c r="I189" s="944">
        <v>12085</v>
      </c>
      <c r="J189" s="944">
        <v>11724</v>
      </c>
      <c r="K189" s="944">
        <v>12267</v>
      </c>
      <c r="L189" s="944">
        <v>11937</v>
      </c>
      <c r="M189" s="944">
        <v>13284</v>
      </c>
      <c r="N189" s="944">
        <v>13294</v>
      </c>
      <c r="O189" s="944">
        <v>13525</v>
      </c>
      <c r="P189" s="944">
        <v>13608</v>
      </c>
      <c r="Q189" s="945">
        <f>SUM(E189:P189)</f>
        <v>146018</v>
      </c>
      <c r="R189" s="1085"/>
      <c r="X189" s="1059"/>
      <c r="Y189" s="1059"/>
    </row>
    <row r="190" spans="2:26" ht="20.100000000000001" customHeight="1" thickBot="1" x14ac:dyDescent="0.8">
      <c r="B190" s="1053"/>
      <c r="C190" s="1087"/>
      <c r="D190" s="961"/>
      <c r="E190" s="949"/>
      <c r="F190" s="949"/>
      <c r="G190" s="949"/>
      <c r="H190" s="949"/>
      <c r="I190" s="949"/>
      <c r="J190" s="949"/>
      <c r="K190" s="949"/>
      <c r="L190" s="949"/>
      <c r="M190" s="949"/>
      <c r="N190" s="949"/>
      <c r="O190" s="949"/>
      <c r="P190" s="949"/>
      <c r="Q190" s="950"/>
      <c r="R190" s="1085"/>
      <c r="X190" s="1057"/>
      <c r="Y190" s="1057"/>
    </row>
    <row r="191" spans="2:26" ht="69.95" customHeight="1" x14ac:dyDescent="0.75">
      <c r="B191" s="1414" t="s">
        <v>194</v>
      </c>
      <c r="C191" s="1116" t="s">
        <v>99</v>
      </c>
      <c r="D191" s="978"/>
      <c r="E191" s="940">
        <v>118</v>
      </c>
      <c r="F191" s="940">
        <v>72</v>
      </c>
      <c r="G191" s="940">
        <v>69</v>
      </c>
      <c r="H191" s="940">
        <v>66</v>
      </c>
      <c r="I191" s="940">
        <v>57</v>
      </c>
      <c r="J191" s="940">
        <v>84</v>
      </c>
      <c r="K191" s="940">
        <v>145</v>
      </c>
      <c r="L191" s="940">
        <v>153</v>
      </c>
      <c r="M191" s="940">
        <v>94</v>
      </c>
      <c r="N191" s="940">
        <v>67</v>
      </c>
      <c r="O191" s="940">
        <v>111</v>
      </c>
      <c r="P191" s="940">
        <v>101</v>
      </c>
      <c r="Q191" s="941">
        <f>SUM(E191:P191)</f>
        <v>1137</v>
      </c>
      <c r="R191" s="1085"/>
      <c r="X191" s="1059"/>
      <c r="Y191" s="1059"/>
    </row>
    <row r="192" spans="2:26" ht="69.95" customHeight="1" thickBot="1" x14ac:dyDescent="0.8">
      <c r="B192" s="1415"/>
      <c r="C192" s="1117" t="s">
        <v>17</v>
      </c>
      <c r="D192" s="979"/>
      <c r="E192" s="944">
        <v>80</v>
      </c>
      <c r="F192" s="944">
        <v>81</v>
      </c>
      <c r="G192" s="944">
        <v>43</v>
      </c>
      <c r="H192" s="944">
        <v>59</v>
      </c>
      <c r="I192" s="944">
        <v>59</v>
      </c>
      <c r="J192" s="944">
        <v>127</v>
      </c>
      <c r="K192" s="944">
        <v>132</v>
      </c>
      <c r="L192" s="944">
        <v>130</v>
      </c>
      <c r="M192" s="944">
        <v>145</v>
      </c>
      <c r="N192" s="944">
        <v>68</v>
      </c>
      <c r="O192" s="944">
        <v>118</v>
      </c>
      <c r="P192" s="944">
        <v>122</v>
      </c>
      <c r="Q192" s="945">
        <f>SUM(E192:P192)</f>
        <v>1164</v>
      </c>
      <c r="R192" s="1085"/>
    </row>
    <row r="193" spans="2:18" ht="20.100000000000001" customHeight="1" thickBot="1" x14ac:dyDescent="0.8">
      <c r="B193" s="1060"/>
      <c r="C193" s="1087"/>
      <c r="D193" s="1054"/>
      <c r="E193" s="1061"/>
      <c r="F193" s="1061"/>
      <c r="G193" s="1061"/>
      <c r="H193" s="1061"/>
      <c r="I193" s="1061"/>
      <c r="J193" s="1061"/>
      <c r="K193" s="1061"/>
      <c r="L193" s="1061"/>
      <c r="M193" s="1061"/>
      <c r="N193" s="1061"/>
      <c r="O193" s="1061"/>
      <c r="P193" s="1061"/>
      <c r="Q193" s="1056"/>
      <c r="R193" s="1085"/>
    </row>
    <row r="194" spans="2:18" ht="69.95" customHeight="1" x14ac:dyDescent="0.8">
      <c r="B194" s="1408" t="s">
        <v>329</v>
      </c>
      <c r="C194" s="1120" t="s">
        <v>99</v>
      </c>
      <c r="D194" s="963"/>
      <c r="E194" s="1063">
        <f t="shared" ref="E194:Q195" si="9">E161+E164+E167+E170+E173+E176+E179+E182+E185+E188+E191</f>
        <v>85516</v>
      </c>
      <c r="F194" s="1063">
        <f t="shared" si="9"/>
        <v>107154</v>
      </c>
      <c r="G194" s="1063">
        <f t="shared" si="9"/>
        <v>126597</v>
      </c>
      <c r="H194" s="1063">
        <f t="shared" si="9"/>
        <v>136926</v>
      </c>
      <c r="I194" s="1063">
        <f t="shared" si="9"/>
        <v>121666</v>
      </c>
      <c r="J194" s="1063">
        <f t="shared" si="9"/>
        <v>120587</v>
      </c>
      <c r="K194" s="1063">
        <f t="shared" si="9"/>
        <v>137998</v>
      </c>
      <c r="L194" s="1063">
        <f t="shared" si="9"/>
        <v>128830</v>
      </c>
      <c r="M194" s="1063">
        <f t="shared" si="9"/>
        <v>125532</v>
      </c>
      <c r="N194" s="1063">
        <f t="shared" si="9"/>
        <v>135541</v>
      </c>
      <c r="O194" s="1063">
        <f t="shared" si="9"/>
        <v>152411</v>
      </c>
      <c r="P194" s="1063">
        <f t="shared" si="9"/>
        <v>135960</v>
      </c>
      <c r="Q194" s="965">
        <f t="shared" si="9"/>
        <v>1514718</v>
      </c>
      <c r="R194" s="1097"/>
    </row>
    <row r="195" spans="2:18" ht="69.95" customHeight="1" thickBot="1" x14ac:dyDescent="0.85">
      <c r="B195" s="1409"/>
      <c r="C195" s="1121" t="s">
        <v>17</v>
      </c>
      <c r="D195" s="967"/>
      <c r="E195" s="1065">
        <f t="shared" si="9"/>
        <v>84993</v>
      </c>
      <c r="F195" s="1065">
        <f t="shared" si="9"/>
        <v>104234</v>
      </c>
      <c r="G195" s="1065">
        <f t="shared" si="9"/>
        <v>130960</v>
      </c>
      <c r="H195" s="1065">
        <f t="shared" si="9"/>
        <v>137693</v>
      </c>
      <c r="I195" s="1065">
        <f t="shared" si="9"/>
        <v>120484</v>
      </c>
      <c r="J195" s="1065">
        <f t="shared" si="9"/>
        <v>118091</v>
      </c>
      <c r="K195" s="1065">
        <f t="shared" si="9"/>
        <v>139161</v>
      </c>
      <c r="L195" s="1065">
        <f t="shared" si="9"/>
        <v>128995</v>
      </c>
      <c r="M195" s="1065">
        <f t="shared" si="9"/>
        <v>127624</v>
      </c>
      <c r="N195" s="1065">
        <f t="shared" si="9"/>
        <v>135721</v>
      </c>
      <c r="O195" s="1065">
        <f t="shared" si="9"/>
        <v>152287</v>
      </c>
      <c r="P195" s="1065">
        <f t="shared" si="9"/>
        <v>138509</v>
      </c>
      <c r="Q195" s="969">
        <f t="shared" si="9"/>
        <v>1518752</v>
      </c>
      <c r="R195" s="1097"/>
    </row>
    <row r="196" spans="2:18" x14ac:dyDescent="0.7">
      <c r="R196" s="1122"/>
    </row>
    <row r="197" spans="2:18" ht="27" customHeight="1" x14ac:dyDescent="0.75">
      <c r="E197" s="1066"/>
      <c r="F197" s="1066"/>
      <c r="G197" s="1066"/>
      <c r="H197" s="1066"/>
      <c r="I197" s="1066"/>
      <c r="J197" s="1066"/>
      <c r="K197" s="1066"/>
      <c r="L197" s="1066"/>
      <c r="M197" s="1066"/>
      <c r="N197" s="1066"/>
      <c r="O197" s="1066"/>
      <c r="P197" s="1066"/>
      <c r="Q197" s="1067"/>
      <c r="R197" s="1122"/>
    </row>
    <row r="198" spans="2:18" x14ac:dyDescent="0.7">
      <c r="R198" s="1122"/>
    </row>
    <row r="199" spans="2:18" ht="52.5" customHeight="1" x14ac:dyDescent="0.75">
      <c r="B199" s="1419"/>
      <c r="C199" s="1419"/>
      <c r="D199" s="1419"/>
      <c r="E199" s="1123"/>
      <c r="F199" s="1123"/>
      <c r="G199" s="1123"/>
      <c r="H199" s="1123"/>
      <c r="I199" s="1123"/>
      <c r="J199" s="1123"/>
      <c r="K199" s="1123"/>
      <c r="L199" s="1123"/>
      <c r="M199" s="1123"/>
      <c r="N199" s="1123"/>
      <c r="O199" s="1123"/>
      <c r="P199" s="1123"/>
      <c r="Q199" s="1124"/>
      <c r="R199" s="1125"/>
    </row>
    <row r="200" spans="2:18" ht="52.5" customHeight="1" x14ac:dyDescent="0.75">
      <c r="B200" s="1419"/>
      <c r="C200" s="1419"/>
      <c r="D200" s="1419"/>
      <c r="E200" s="1123"/>
      <c r="F200" s="1123"/>
      <c r="G200" s="1123"/>
      <c r="H200" s="1123"/>
      <c r="I200" s="1123"/>
      <c r="J200" s="1123"/>
      <c r="K200" s="1123"/>
      <c r="L200" s="1123"/>
      <c r="M200" s="1123"/>
      <c r="N200" s="1123"/>
      <c r="O200" s="1123"/>
      <c r="P200" s="1123"/>
      <c r="Q200" s="1124"/>
      <c r="R200" s="1125"/>
    </row>
    <row r="201" spans="2:18" ht="18" customHeight="1" x14ac:dyDescent="0.75">
      <c r="B201" s="1126"/>
      <c r="D201" s="112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128"/>
      <c r="R201" s="1122"/>
    </row>
    <row r="202" spans="2:18" ht="57" x14ac:dyDescent="0.75">
      <c r="D202" s="1129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950"/>
      <c r="R202" s="1122"/>
    </row>
    <row r="203" spans="2:18" ht="73.5" customHeight="1" x14ac:dyDescent="0.8">
      <c r="B203" s="1418"/>
      <c r="C203" s="1418"/>
      <c r="D203" s="1418"/>
      <c r="E203" s="1130"/>
      <c r="F203" s="1130"/>
      <c r="G203" s="1130"/>
      <c r="H203" s="1130"/>
      <c r="I203" s="1130"/>
      <c r="J203" s="1130"/>
      <c r="K203" s="1130"/>
      <c r="L203" s="1130"/>
      <c r="M203" s="1130"/>
      <c r="N203" s="1130"/>
      <c r="O203" s="1130"/>
      <c r="P203" s="1130"/>
      <c r="Q203" s="1131"/>
      <c r="R203" s="1125"/>
    </row>
    <row r="204" spans="2:18" ht="57" x14ac:dyDescent="0.75">
      <c r="D204" s="1068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950"/>
      <c r="R204" s="1132"/>
    </row>
    <row r="205" spans="2:18" ht="57" x14ac:dyDescent="0.75">
      <c r="D205" s="1068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950"/>
    </row>
    <row r="206" spans="2:18" ht="57" x14ac:dyDescent="0.75">
      <c r="D206" s="1069"/>
      <c r="E206" s="1070"/>
      <c r="F206" s="1070"/>
      <c r="G206" s="1070"/>
      <c r="H206" s="1070"/>
      <c r="I206" s="1070"/>
      <c r="J206" s="1070"/>
      <c r="K206" s="1070"/>
      <c r="L206" s="1070"/>
      <c r="M206" s="1070"/>
      <c r="N206" s="1070"/>
      <c r="O206" s="1070"/>
      <c r="P206" s="1070"/>
      <c r="Q206" s="983"/>
    </row>
    <row r="207" spans="2:18" ht="57" x14ac:dyDescent="0.75">
      <c r="D207" s="1068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950"/>
    </row>
    <row r="208" spans="2:18" ht="57" x14ac:dyDescent="0.75">
      <c r="D208" s="1068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950"/>
    </row>
    <row r="209" spans="4:17" ht="57" x14ac:dyDescent="0.75">
      <c r="D209" s="1069"/>
      <c r="E209" s="1070"/>
      <c r="F209" s="1070"/>
      <c r="G209" s="1070"/>
      <c r="H209" s="1070"/>
      <c r="I209" s="1070"/>
      <c r="J209" s="1070"/>
      <c r="K209" s="1070"/>
      <c r="L209" s="1070"/>
      <c r="M209" s="1070"/>
      <c r="N209" s="1070"/>
      <c r="O209" s="1070"/>
      <c r="P209" s="1070"/>
      <c r="Q209" s="983"/>
    </row>
    <row r="210" spans="4:17" ht="57" x14ac:dyDescent="0.75">
      <c r="D210" s="1068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950"/>
    </row>
    <row r="211" spans="4:17" ht="57" x14ac:dyDescent="0.75">
      <c r="D211" s="1068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950"/>
    </row>
    <row r="212" spans="4:17" ht="57" x14ac:dyDescent="0.75">
      <c r="D212" s="1069"/>
      <c r="E212" s="1070"/>
      <c r="F212" s="1070"/>
      <c r="G212" s="1070"/>
      <c r="H212" s="1070"/>
      <c r="I212" s="1070"/>
      <c r="J212" s="1070"/>
      <c r="K212" s="1070"/>
      <c r="L212" s="1070"/>
      <c r="M212" s="1070"/>
      <c r="N212" s="1070"/>
      <c r="O212" s="1070"/>
      <c r="P212" s="1070"/>
      <c r="Q212" s="983"/>
    </row>
    <row r="213" spans="4:17" ht="57" x14ac:dyDescent="0.75">
      <c r="D213" s="1068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950"/>
    </row>
    <row r="214" spans="4:17" ht="57" x14ac:dyDescent="0.75">
      <c r="D214" s="1068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950"/>
    </row>
    <row r="215" spans="4:17" ht="57" x14ac:dyDescent="0.75">
      <c r="D215" s="1069"/>
      <c r="E215" s="1070"/>
      <c r="F215" s="1070"/>
      <c r="G215" s="1070"/>
      <c r="H215" s="1070"/>
      <c r="I215" s="1070"/>
      <c r="J215" s="1070"/>
      <c r="K215" s="1070"/>
      <c r="L215" s="1070"/>
      <c r="M215" s="1070"/>
      <c r="N215" s="1070"/>
      <c r="O215" s="1070"/>
      <c r="P215" s="1070"/>
      <c r="Q215" s="983"/>
    </row>
    <row r="216" spans="4:17" ht="57" x14ac:dyDescent="0.75">
      <c r="D216" s="1068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950"/>
    </row>
    <row r="217" spans="4:17" ht="57" x14ac:dyDescent="0.75">
      <c r="D217" s="1068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950"/>
    </row>
    <row r="218" spans="4:17" ht="57" x14ac:dyDescent="0.75">
      <c r="D218" s="1069"/>
      <c r="E218" s="1070"/>
      <c r="F218" s="1070"/>
      <c r="G218" s="1070"/>
      <c r="H218" s="1070"/>
      <c r="I218" s="1070"/>
      <c r="J218" s="1070"/>
      <c r="K218" s="1070"/>
      <c r="L218" s="1070"/>
      <c r="M218" s="1070"/>
      <c r="N218" s="1070"/>
      <c r="O218" s="1070"/>
      <c r="P218" s="1070"/>
      <c r="Q218" s="983"/>
    </row>
    <row r="219" spans="4:17" ht="57" x14ac:dyDescent="0.75">
      <c r="D219" s="1068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950"/>
    </row>
    <row r="220" spans="4:17" ht="57" x14ac:dyDescent="0.75">
      <c r="D220" s="1068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950"/>
    </row>
    <row r="221" spans="4:17" ht="57" x14ac:dyDescent="0.75">
      <c r="D221" s="1069"/>
      <c r="E221" s="1070"/>
      <c r="F221" s="1070"/>
      <c r="G221" s="1070"/>
      <c r="H221" s="1070"/>
      <c r="I221" s="1070"/>
      <c r="J221" s="1070"/>
      <c r="K221" s="1070"/>
      <c r="L221" s="1070"/>
      <c r="M221" s="1070"/>
      <c r="N221" s="1070"/>
      <c r="O221" s="1070"/>
      <c r="P221" s="1070"/>
      <c r="Q221" s="983"/>
    </row>
    <row r="222" spans="4:17" ht="57" x14ac:dyDescent="0.75">
      <c r="D222" s="1068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950"/>
    </row>
    <row r="223" spans="4:17" ht="57" x14ac:dyDescent="0.75">
      <c r="D223" s="1068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950"/>
    </row>
    <row r="224" spans="4:17" ht="57" x14ac:dyDescent="0.75">
      <c r="D224" s="1068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950"/>
    </row>
    <row r="225" spans="4:17" ht="57" x14ac:dyDescent="0.75">
      <c r="D225" s="1068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950"/>
    </row>
    <row r="226" spans="4:17" ht="57" x14ac:dyDescent="0.75">
      <c r="D226" s="1068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950"/>
    </row>
    <row r="231" spans="4:17" x14ac:dyDescent="0.7">
      <c r="D231" s="1071"/>
      <c r="E231" s="1072"/>
      <c r="F231" s="1072"/>
      <c r="G231" s="1072"/>
      <c r="H231" s="1072"/>
      <c r="I231" s="1072"/>
      <c r="J231" s="1072"/>
      <c r="K231" s="1072"/>
      <c r="L231" s="1072"/>
      <c r="M231" s="1072"/>
      <c r="N231" s="1072"/>
      <c r="O231" s="1072"/>
      <c r="P231" s="1072"/>
      <c r="Q231" s="1073"/>
    </row>
    <row r="232" spans="4:17" x14ac:dyDescent="0.7">
      <c r="D232" s="1071"/>
      <c r="E232" s="1072"/>
      <c r="F232" s="1072"/>
      <c r="G232" s="1072"/>
      <c r="H232" s="1072"/>
      <c r="I232" s="1072"/>
      <c r="J232" s="1072"/>
      <c r="K232" s="1072"/>
      <c r="L232" s="1072"/>
      <c r="M232" s="1072"/>
      <c r="N232" s="1072"/>
      <c r="O232" s="1072"/>
      <c r="P232" s="1072"/>
      <c r="Q232" s="1073"/>
    </row>
    <row r="233" spans="4:17" x14ac:dyDescent="0.7">
      <c r="D233" s="1071"/>
      <c r="E233" s="1072"/>
      <c r="F233" s="1072"/>
      <c r="G233" s="1072"/>
      <c r="H233" s="1072"/>
      <c r="I233" s="1072"/>
      <c r="J233" s="1072"/>
      <c r="K233" s="1072"/>
      <c r="L233" s="1072"/>
      <c r="M233" s="1072"/>
      <c r="N233" s="1072"/>
      <c r="O233" s="1072"/>
      <c r="P233" s="1072"/>
      <c r="Q233" s="1073"/>
    </row>
    <row r="234" spans="4:17" x14ac:dyDescent="0.7">
      <c r="D234" s="1071"/>
      <c r="E234" s="1072"/>
      <c r="F234" s="1072"/>
      <c r="G234" s="1072"/>
      <c r="H234" s="1072"/>
      <c r="I234" s="1072"/>
      <c r="J234" s="1072"/>
      <c r="K234" s="1072"/>
      <c r="L234" s="1072"/>
      <c r="M234" s="1072"/>
      <c r="N234" s="1072"/>
      <c r="O234" s="1072"/>
      <c r="P234" s="1072"/>
      <c r="Q234" s="1073"/>
    </row>
    <row r="235" spans="4:17" x14ac:dyDescent="0.7">
      <c r="D235" s="1071"/>
      <c r="E235" s="1072"/>
      <c r="F235" s="1072"/>
      <c r="G235" s="1072"/>
      <c r="H235" s="1072"/>
      <c r="I235" s="1072"/>
      <c r="J235" s="1072"/>
      <c r="K235" s="1072"/>
      <c r="L235" s="1072"/>
      <c r="M235" s="1072"/>
      <c r="N235" s="1072"/>
      <c r="O235" s="1072"/>
      <c r="P235" s="1072"/>
      <c r="Q235" s="1073"/>
    </row>
    <row r="236" spans="4:17" x14ac:dyDescent="0.7">
      <c r="D236" s="1071"/>
      <c r="E236" s="1072"/>
      <c r="F236" s="1072"/>
      <c r="G236" s="1072"/>
      <c r="H236" s="1072"/>
      <c r="I236" s="1072"/>
      <c r="J236" s="1072"/>
      <c r="K236" s="1072"/>
      <c r="L236" s="1072"/>
      <c r="M236" s="1072"/>
      <c r="N236" s="1072"/>
      <c r="O236" s="1072"/>
      <c r="P236" s="1072"/>
      <c r="Q236" s="1073"/>
    </row>
    <row r="237" spans="4:17" x14ac:dyDescent="0.7">
      <c r="D237" s="1071"/>
      <c r="E237" s="1072"/>
      <c r="F237" s="1072"/>
      <c r="G237" s="1072"/>
      <c r="H237" s="1072"/>
      <c r="I237" s="1072"/>
      <c r="J237" s="1072"/>
      <c r="K237" s="1072"/>
      <c r="L237" s="1072"/>
      <c r="M237" s="1072"/>
      <c r="N237" s="1072"/>
      <c r="O237" s="1072"/>
      <c r="P237" s="1072"/>
      <c r="Q237" s="1073"/>
    </row>
  </sheetData>
  <mergeCells count="66">
    <mergeCell ref="B16:B17"/>
    <mergeCell ref="B2:Q2"/>
    <mergeCell ref="B3:Q3"/>
    <mergeCell ref="B7:B8"/>
    <mergeCell ref="B10:B11"/>
    <mergeCell ref="B13:B14"/>
    <mergeCell ref="B55:B56"/>
    <mergeCell ref="B19:B20"/>
    <mergeCell ref="B22:B23"/>
    <mergeCell ref="B25:B26"/>
    <mergeCell ref="B30:B31"/>
    <mergeCell ref="B33:B34"/>
    <mergeCell ref="B36:B37"/>
    <mergeCell ref="B41:B42"/>
    <mergeCell ref="B44:B45"/>
    <mergeCell ref="B47:B48"/>
    <mergeCell ref="B50:B51"/>
    <mergeCell ref="B53:Q53"/>
    <mergeCell ref="B92:B93"/>
    <mergeCell ref="B58:B59"/>
    <mergeCell ref="B61:Q61"/>
    <mergeCell ref="B65:B66"/>
    <mergeCell ref="B68:B69"/>
    <mergeCell ref="B71:B72"/>
    <mergeCell ref="B74:B75"/>
    <mergeCell ref="B77:B78"/>
    <mergeCell ref="B80:B81"/>
    <mergeCell ref="B83:B84"/>
    <mergeCell ref="B86:B87"/>
    <mergeCell ref="B89:B90"/>
    <mergeCell ref="B129:B130"/>
    <mergeCell ref="B95:B96"/>
    <mergeCell ref="B98:B99"/>
    <mergeCell ref="B101:B102"/>
    <mergeCell ref="B104:B105"/>
    <mergeCell ref="B108:Q108"/>
    <mergeCell ref="B112:B113"/>
    <mergeCell ref="B115:B116"/>
    <mergeCell ref="B118:B119"/>
    <mergeCell ref="B121:B122"/>
    <mergeCell ref="B124:B125"/>
    <mergeCell ref="B127:Q127"/>
    <mergeCell ref="B167:B168"/>
    <mergeCell ref="B132:B133"/>
    <mergeCell ref="B135:B136"/>
    <mergeCell ref="B138:B139"/>
    <mergeCell ref="B141:B142"/>
    <mergeCell ref="B144:Q144"/>
    <mergeCell ref="B148:B149"/>
    <mergeCell ref="B151:B152"/>
    <mergeCell ref="B154:B155"/>
    <mergeCell ref="B157:Q157"/>
    <mergeCell ref="B161:B162"/>
    <mergeCell ref="B164:B165"/>
    <mergeCell ref="B203:D203"/>
    <mergeCell ref="B170:B171"/>
    <mergeCell ref="B173:B174"/>
    <mergeCell ref="B176:B177"/>
    <mergeCell ref="B179:B180"/>
    <mergeCell ref="B182:B183"/>
    <mergeCell ref="B185:B186"/>
    <mergeCell ref="B188:B189"/>
    <mergeCell ref="B191:B192"/>
    <mergeCell ref="B194:B195"/>
    <mergeCell ref="B199:D199"/>
    <mergeCell ref="B200:D200"/>
  </mergeCells>
  <pageMargins left="0.25" right="0.25" top="0.52" bottom="0.21" header="0.3" footer="0.21"/>
  <pageSetup scale="12" fitToHeight="0" orientation="landscape" r:id="rId1"/>
  <headerFooter alignWithMargins="0">
    <oddFooter>&amp;RPage &amp;P of &amp;N&amp;LPakistan Automotive Manufacturers Association</oddFooter>
  </headerFooter>
  <rowBreaks count="3" manualBreakCount="3">
    <brk id="60" max="24" man="1"/>
    <brk id="106" max="22" man="1"/>
    <brk id="156" max="22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50"/>
  </sheetPr>
  <dimension ref="A1:AN215"/>
  <sheetViews>
    <sheetView topLeftCell="C1" zoomScale="80" zoomScaleNormal="80" zoomScaleSheetLayoutView="100" workbookViewId="0">
      <selection activeCell="Q1" sqref="Q1"/>
    </sheetView>
  </sheetViews>
  <sheetFormatPr defaultRowHeight="15" x14ac:dyDescent="0.2"/>
  <cols>
    <col min="1" max="1" width="1.5703125" style="56" customWidth="1"/>
    <col min="2" max="2" width="25.42578125" style="56" customWidth="1"/>
    <col min="3" max="3" width="7.42578125" style="56" customWidth="1"/>
    <col min="4" max="4" width="1.42578125" style="56" customWidth="1"/>
    <col min="5" max="17" width="16.7109375" style="56" customWidth="1"/>
    <col min="18" max="18" width="9.28515625" style="56" customWidth="1"/>
    <col min="19" max="16384" width="9.140625" style="56"/>
  </cols>
  <sheetData>
    <row r="1" spans="1:18" ht="23.25" x14ac:dyDescent="0.35">
      <c r="D1" s="56" t="s">
        <v>70</v>
      </c>
      <c r="E1" s="348" t="s">
        <v>127</v>
      </c>
      <c r="Q1" s="348" t="s">
        <v>127</v>
      </c>
    </row>
    <row r="2" spans="1:18" ht="16.5" thickBot="1" x14ac:dyDescent="0.3">
      <c r="B2" s="1151"/>
      <c r="C2" s="1151"/>
      <c r="D2" s="1151"/>
      <c r="E2" s="1151"/>
      <c r="F2" s="1151"/>
      <c r="G2" s="1151"/>
      <c r="H2" s="1151"/>
      <c r="I2" s="1151"/>
      <c r="J2" s="1151"/>
      <c r="K2" s="1151"/>
      <c r="L2" s="1151"/>
      <c r="M2" s="1151"/>
      <c r="N2" s="1151"/>
      <c r="O2" s="1151"/>
      <c r="P2" s="1151"/>
      <c r="Q2" s="1151"/>
    </row>
    <row r="3" spans="1:18" ht="21" customHeight="1" thickBot="1" x14ac:dyDescent="0.3">
      <c r="B3" s="1156" t="s">
        <v>71</v>
      </c>
      <c r="C3" s="1157"/>
      <c r="D3" s="1157"/>
      <c r="E3" s="1157"/>
      <c r="F3" s="1157"/>
      <c r="G3" s="1157"/>
      <c r="H3" s="1157"/>
      <c r="I3" s="1157"/>
      <c r="J3" s="1157"/>
      <c r="K3" s="1157"/>
      <c r="L3" s="1157"/>
      <c r="M3" s="1157"/>
      <c r="N3" s="1157"/>
      <c r="O3" s="1157"/>
      <c r="P3" s="1157"/>
      <c r="Q3" s="1157"/>
    </row>
    <row r="4" spans="1:18" ht="17.25" customHeight="1" thickBot="1" x14ac:dyDescent="0.3">
      <c r="B4" s="1158" t="s">
        <v>46</v>
      </c>
      <c r="C4" s="1159"/>
      <c r="D4" s="1159"/>
      <c r="E4" s="1159"/>
      <c r="F4" s="1159"/>
      <c r="G4" s="1159"/>
      <c r="H4" s="1159"/>
      <c r="I4" s="1159"/>
      <c r="J4" s="1159"/>
      <c r="K4" s="1159"/>
      <c r="L4" s="1159"/>
      <c r="M4" s="1159"/>
      <c r="N4" s="1159"/>
      <c r="O4" s="1159"/>
      <c r="P4" s="1159"/>
      <c r="Q4" s="1159"/>
    </row>
    <row r="5" spans="1:18" ht="12.75" hidden="1" customHeight="1" thickBot="1" x14ac:dyDescent="0.3">
      <c r="B5" s="86"/>
    </row>
    <row r="6" spans="1:18" ht="34.5" customHeight="1" thickBot="1" x14ac:dyDescent="0.3">
      <c r="B6" s="51" t="s">
        <v>19</v>
      </c>
      <c r="C6" s="87"/>
      <c r="E6" s="88" t="s">
        <v>72</v>
      </c>
      <c r="F6" s="88" t="s">
        <v>73</v>
      </c>
      <c r="G6" s="88" t="s">
        <v>74</v>
      </c>
      <c r="H6" s="88" t="s">
        <v>75</v>
      </c>
      <c r="I6" s="88" t="s">
        <v>76</v>
      </c>
      <c r="J6" s="88" t="s">
        <v>77</v>
      </c>
      <c r="K6" s="88" t="s">
        <v>78</v>
      </c>
      <c r="L6" s="88" t="s">
        <v>79</v>
      </c>
      <c r="M6" s="88" t="s">
        <v>80</v>
      </c>
      <c r="N6" s="88" t="s">
        <v>81</v>
      </c>
      <c r="O6" s="88" t="s">
        <v>82</v>
      </c>
      <c r="P6" s="88" t="s">
        <v>83</v>
      </c>
      <c r="Q6" s="89" t="s">
        <v>84</v>
      </c>
    </row>
    <row r="7" spans="1:18" ht="15.95" customHeight="1" thickBot="1" x14ac:dyDescent="0.3">
      <c r="B7" s="90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</row>
    <row r="8" spans="1:18" ht="20.100000000000001" customHeight="1" x14ac:dyDescent="0.25">
      <c r="A8" s="69"/>
      <c r="B8" s="1152" t="s">
        <v>15</v>
      </c>
      <c r="C8" s="92" t="s">
        <v>16</v>
      </c>
      <c r="D8" s="68"/>
      <c r="E8" s="93">
        <v>569</v>
      </c>
      <c r="F8" s="93">
        <v>453</v>
      </c>
      <c r="G8" s="93">
        <v>598</v>
      </c>
      <c r="H8" s="94">
        <v>742</v>
      </c>
      <c r="I8" s="95">
        <v>525</v>
      </c>
      <c r="J8" s="95">
        <v>414</v>
      </c>
      <c r="K8" s="95">
        <v>683</v>
      </c>
      <c r="L8" s="95">
        <v>145</v>
      </c>
      <c r="M8" s="95">
        <v>78</v>
      </c>
      <c r="N8" s="96">
        <v>235</v>
      </c>
      <c r="O8" s="95">
        <v>245</v>
      </c>
      <c r="P8" s="95">
        <v>298</v>
      </c>
      <c r="Q8" s="97">
        <f>SUM(E8:P8)</f>
        <v>4985</v>
      </c>
      <c r="R8" s="98"/>
    </row>
    <row r="9" spans="1:18" ht="20.100000000000001" customHeight="1" thickBot="1" x14ac:dyDescent="0.3">
      <c r="B9" s="1153"/>
      <c r="C9" s="99" t="s">
        <v>17</v>
      </c>
      <c r="E9" s="100">
        <v>400</v>
      </c>
      <c r="F9" s="100">
        <v>405</v>
      </c>
      <c r="G9" s="100">
        <v>342</v>
      </c>
      <c r="H9" s="100">
        <v>754</v>
      </c>
      <c r="I9" s="101">
        <v>293</v>
      </c>
      <c r="J9" s="101">
        <v>105</v>
      </c>
      <c r="K9" s="101">
        <v>475</v>
      </c>
      <c r="L9" s="101">
        <v>428</v>
      </c>
      <c r="M9" s="101">
        <v>457</v>
      </c>
      <c r="N9" s="102">
        <v>261</v>
      </c>
      <c r="O9" s="101">
        <v>338</v>
      </c>
      <c r="P9" s="101">
        <v>404</v>
      </c>
      <c r="Q9" s="103">
        <f>SUM(E9:P9)</f>
        <v>4662</v>
      </c>
      <c r="R9" s="98"/>
    </row>
    <row r="10" spans="1:18" ht="20.100000000000001" customHeight="1" thickBot="1" x14ac:dyDescent="0.3">
      <c r="B10" s="104"/>
      <c r="C10" s="105"/>
      <c r="D10" s="62"/>
      <c r="E10" s="106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7"/>
      <c r="R10" s="98"/>
    </row>
    <row r="11" spans="1:18" ht="20.100000000000001" customHeight="1" x14ac:dyDescent="0.25">
      <c r="B11" s="1152" t="s">
        <v>18</v>
      </c>
      <c r="C11" s="92" t="s">
        <v>16</v>
      </c>
      <c r="D11" s="62"/>
      <c r="E11" s="93">
        <v>983</v>
      </c>
      <c r="F11" s="93">
        <v>807</v>
      </c>
      <c r="G11" s="93">
        <v>471</v>
      </c>
      <c r="H11" s="93">
        <v>397</v>
      </c>
      <c r="I11" s="93">
        <v>195</v>
      </c>
      <c r="J11" s="93">
        <v>10</v>
      </c>
      <c r="K11" s="93">
        <v>46</v>
      </c>
      <c r="L11" s="93">
        <v>897</v>
      </c>
      <c r="M11" s="93">
        <v>1287</v>
      </c>
      <c r="N11" s="108">
        <v>705</v>
      </c>
      <c r="O11" s="109">
        <v>588</v>
      </c>
      <c r="P11" s="109">
        <v>369</v>
      </c>
      <c r="Q11" s="97">
        <f>SUM(E11:P11)</f>
        <v>6755</v>
      </c>
      <c r="R11" s="98"/>
    </row>
    <row r="12" spans="1:18" ht="20.100000000000001" customHeight="1" thickBot="1" x14ac:dyDescent="0.3">
      <c r="B12" s="1153"/>
      <c r="C12" s="99" t="s">
        <v>17</v>
      </c>
      <c r="D12" s="62"/>
      <c r="E12" s="100">
        <v>625</v>
      </c>
      <c r="F12" s="100">
        <v>670</v>
      </c>
      <c r="G12" s="100">
        <v>790</v>
      </c>
      <c r="H12" s="100">
        <v>584</v>
      </c>
      <c r="I12" s="100">
        <v>272</v>
      </c>
      <c r="J12" s="100">
        <v>45</v>
      </c>
      <c r="K12" s="100">
        <v>3</v>
      </c>
      <c r="L12" s="100">
        <v>795</v>
      </c>
      <c r="M12" s="100">
        <v>1202</v>
      </c>
      <c r="N12" s="110">
        <v>675</v>
      </c>
      <c r="O12" s="101">
        <v>363</v>
      </c>
      <c r="P12" s="101">
        <v>458</v>
      </c>
      <c r="Q12" s="103">
        <f>SUM(E12:P12)</f>
        <v>6482</v>
      </c>
      <c r="R12" s="98"/>
    </row>
    <row r="13" spans="1:18" ht="20.100000000000001" customHeight="1" thickBot="1" x14ac:dyDescent="0.3">
      <c r="B13" s="104"/>
      <c r="C13" s="105"/>
      <c r="D13" s="62"/>
      <c r="E13" s="106"/>
      <c r="F13" s="106"/>
      <c r="G13" s="106"/>
      <c r="H13" s="106"/>
      <c r="I13" s="106"/>
      <c r="J13" s="106"/>
      <c r="K13" s="106"/>
      <c r="L13" s="106"/>
      <c r="M13" s="106"/>
      <c r="N13" s="106"/>
      <c r="O13" s="106"/>
      <c r="P13" s="106"/>
      <c r="Q13" s="111"/>
      <c r="R13" s="98"/>
    </row>
    <row r="14" spans="1:18" ht="20.100000000000001" customHeight="1" x14ac:dyDescent="0.25">
      <c r="B14" s="1152" t="s">
        <v>20</v>
      </c>
      <c r="C14" s="92" t="s">
        <v>16</v>
      </c>
      <c r="D14" s="62"/>
      <c r="E14" s="93">
        <v>11</v>
      </c>
      <c r="F14" s="93">
        <v>66</v>
      </c>
      <c r="G14" s="93">
        <v>143</v>
      </c>
      <c r="H14" s="93">
        <v>149</v>
      </c>
      <c r="I14" s="93">
        <v>14</v>
      </c>
      <c r="J14" s="93">
        <v>3</v>
      </c>
      <c r="K14" s="93">
        <v>0</v>
      </c>
      <c r="L14" s="93">
        <v>18</v>
      </c>
      <c r="M14" s="93">
        <v>96</v>
      </c>
      <c r="N14" s="112">
        <v>11</v>
      </c>
      <c r="O14" s="112">
        <v>20</v>
      </c>
      <c r="P14" s="112">
        <v>153</v>
      </c>
      <c r="Q14" s="97">
        <f>SUM(E14:P14)</f>
        <v>684</v>
      </c>
      <c r="R14" s="98"/>
    </row>
    <row r="15" spans="1:18" ht="20.100000000000001" customHeight="1" thickBot="1" x14ac:dyDescent="0.3">
      <c r="B15" s="1153"/>
      <c r="C15" s="99" t="s">
        <v>17</v>
      </c>
      <c r="D15" s="62"/>
      <c r="E15" s="100">
        <v>59</v>
      </c>
      <c r="F15" s="100">
        <v>101</v>
      </c>
      <c r="G15" s="100">
        <v>102</v>
      </c>
      <c r="H15" s="100">
        <v>114</v>
      </c>
      <c r="I15" s="100">
        <v>35</v>
      </c>
      <c r="J15" s="100">
        <v>158</v>
      </c>
      <c r="K15" s="100">
        <v>21</v>
      </c>
      <c r="L15" s="100">
        <v>33</v>
      </c>
      <c r="M15" s="100">
        <v>45</v>
      </c>
      <c r="N15" s="113">
        <v>48</v>
      </c>
      <c r="O15" s="113">
        <v>45</v>
      </c>
      <c r="P15" s="113">
        <v>90</v>
      </c>
      <c r="Q15" s="103">
        <f>SUM(E15:P15)</f>
        <v>851</v>
      </c>
      <c r="R15" s="98"/>
    </row>
    <row r="16" spans="1:18" ht="20.100000000000001" customHeight="1" thickBot="1" x14ac:dyDescent="0.3">
      <c r="B16" s="104"/>
      <c r="C16" s="105"/>
      <c r="D16" s="62"/>
      <c r="E16" s="106"/>
      <c r="F16" s="106"/>
      <c r="G16" s="106"/>
      <c r="H16" s="106"/>
      <c r="I16" s="106"/>
      <c r="J16" s="106"/>
      <c r="K16" s="106"/>
      <c r="L16" s="106"/>
      <c r="M16" s="106"/>
      <c r="N16" s="106"/>
      <c r="O16" s="106"/>
      <c r="P16" s="106"/>
      <c r="Q16" s="111"/>
      <c r="R16" s="98"/>
    </row>
    <row r="17" spans="2:19" ht="20.100000000000001" customHeight="1" x14ac:dyDescent="0.25">
      <c r="B17" s="1152" t="s">
        <v>22</v>
      </c>
      <c r="C17" s="92" t="s">
        <v>16</v>
      </c>
      <c r="D17" s="62"/>
      <c r="E17" s="93">
        <v>379</v>
      </c>
      <c r="F17" s="93">
        <v>471</v>
      </c>
      <c r="G17" s="93">
        <v>1697</v>
      </c>
      <c r="H17" s="93">
        <v>2902</v>
      </c>
      <c r="I17" s="93">
        <v>3053</v>
      </c>
      <c r="J17" s="93">
        <v>1628</v>
      </c>
      <c r="K17" s="93">
        <v>2581</v>
      </c>
      <c r="L17" s="93">
        <v>2406</v>
      </c>
      <c r="M17" s="93">
        <v>2706</v>
      </c>
      <c r="N17" s="112">
        <v>3201</v>
      </c>
      <c r="O17" s="112">
        <v>3008</v>
      </c>
      <c r="P17" s="112">
        <v>3022</v>
      </c>
      <c r="Q17" s="97">
        <f>SUM(E17:P17)</f>
        <v>27054</v>
      </c>
      <c r="R17" s="98"/>
    </row>
    <row r="18" spans="2:19" ht="20.100000000000001" customHeight="1" thickBot="1" x14ac:dyDescent="0.3">
      <c r="B18" s="1153"/>
      <c r="C18" s="99" t="s">
        <v>17</v>
      </c>
      <c r="D18" s="62"/>
      <c r="E18" s="100">
        <v>298</v>
      </c>
      <c r="F18" s="100">
        <v>341</v>
      </c>
      <c r="G18" s="100">
        <v>1280</v>
      </c>
      <c r="H18" s="100">
        <v>2905</v>
      </c>
      <c r="I18" s="100">
        <v>3030</v>
      </c>
      <c r="J18" s="100">
        <v>1253</v>
      </c>
      <c r="K18" s="100">
        <v>3103</v>
      </c>
      <c r="L18" s="100">
        <v>2444</v>
      </c>
      <c r="M18" s="100">
        <v>2606</v>
      </c>
      <c r="N18" s="113">
        <v>3366</v>
      </c>
      <c r="O18" s="113">
        <v>3095</v>
      </c>
      <c r="P18" s="113">
        <v>3039</v>
      </c>
      <c r="Q18" s="103">
        <f>SUM(E18:P18)</f>
        <v>26760</v>
      </c>
      <c r="R18" s="98"/>
    </row>
    <row r="19" spans="2:19" ht="20.100000000000001" customHeight="1" thickBot="1" x14ac:dyDescent="0.3">
      <c r="B19" s="114"/>
      <c r="C19" s="105"/>
      <c r="D19" s="62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15"/>
      <c r="R19" s="98"/>
    </row>
    <row r="20" spans="2:19" ht="20.100000000000001" customHeight="1" x14ac:dyDescent="0.25">
      <c r="B20" s="1154" t="s">
        <v>21</v>
      </c>
      <c r="C20" s="116" t="s">
        <v>16</v>
      </c>
      <c r="D20" s="62"/>
      <c r="E20" s="117">
        <f t="shared" ref="E20:Q20" si="0">E8+E11+E14+E17</f>
        <v>1942</v>
      </c>
      <c r="F20" s="117">
        <f t="shared" si="0"/>
        <v>1797</v>
      </c>
      <c r="G20" s="117">
        <f t="shared" si="0"/>
        <v>2909</v>
      </c>
      <c r="H20" s="117">
        <f t="shared" si="0"/>
        <v>4190</v>
      </c>
      <c r="I20" s="117">
        <f t="shared" si="0"/>
        <v>3787</v>
      </c>
      <c r="J20" s="117">
        <f t="shared" si="0"/>
        <v>2055</v>
      </c>
      <c r="K20" s="117">
        <f t="shared" si="0"/>
        <v>3310</v>
      </c>
      <c r="L20" s="117">
        <f t="shared" si="0"/>
        <v>3466</v>
      </c>
      <c r="M20" s="117">
        <f t="shared" si="0"/>
        <v>4167</v>
      </c>
      <c r="N20" s="117">
        <f t="shared" si="0"/>
        <v>4152</v>
      </c>
      <c r="O20" s="117">
        <f t="shared" si="0"/>
        <v>3861</v>
      </c>
      <c r="P20" s="117">
        <f t="shared" si="0"/>
        <v>3842</v>
      </c>
      <c r="Q20" s="117">
        <f t="shared" si="0"/>
        <v>39478</v>
      </c>
      <c r="R20" s="98"/>
      <c r="S20" s="118"/>
    </row>
    <row r="21" spans="2:19" ht="20.100000000000001" customHeight="1" thickBot="1" x14ac:dyDescent="0.3">
      <c r="B21" s="1155"/>
      <c r="C21" s="119" t="s">
        <v>17</v>
      </c>
      <c r="D21" s="62"/>
      <c r="E21" s="120">
        <f t="shared" ref="E21:Q21" si="1">E9+E12+E15+E18</f>
        <v>1382</v>
      </c>
      <c r="F21" s="120">
        <f t="shared" si="1"/>
        <v>1517</v>
      </c>
      <c r="G21" s="120">
        <f t="shared" si="1"/>
        <v>2514</v>
      </c>
      <c r="H21" s="120">
        <f t="shared" si="1"/>
        <v>4357</v>
      </c>
      <c r="I21" s="120">
        <f t="shared" si="1"/>
        <v>3630</v>
      </c>
      <c r="J21" s="120">
        <f t="shared" si="1"/>
        <v>1561</v>
      </c>
      <c r="K21" s="120">
        <f t="shared" si="1"/>
        <v>3602</v>
      </c>
      <c r="L21" s="120">
        <f t="shared" si="1"/>
        <v>3700</v>
      </c>
      <c r="M21" s="120">
        <f t="shared" si="1"/>
        <v>4310</v>
      </c>
      <c r="N21" s="120">
        <f t="shared" si="1"/>
        <v>4350</v>
      </c>
      <c r="O21" s="120">
        <f t="shared" si="1"/>
        <v>3841</v>
      </c>
      <c r="P21" s="120">
        <f t="shared" si="1"/>
        <v>3991</v>
      </c>
      <c r="Q21" s="120">
        <f t="shared" si="1"/>
        <v>38755</v>
      </c>
      <c r="R21" s="98"/>
      <c r="S21" s="118"/>
    </row>
    <row r="22" spans="2:19" ht="20.100000000000001" customHeight="1" thickBot="1" x14ac:dyDescent="0.3">
      <c r="B22" s="28"/>
      <c r="C22" s="105"/>
      <c r="D22" s="63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98"/>
      <c r="S22" s="118"/>
    </row>
    <row r="23" spans="2:19" ht="20.100000000000001" customHeight="1" thickBot="1" x14ac:dyDescent="0.3">
      <c r="B23" s="41" t="s">
        <v>50</v>
      </c>
      <c r="C23" s="68"/>
      <c r="D23" s="63"/>
      <c r="E23" s="107"/>
      <c r="F23" s="107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98"/>
      <c r="S23" s="118"/>
    </row>
    <row r="24" spans="2:19" ht="20.100000000000001" customHeight="1" thickBot="1" x14ac:dyDescent="0.3">
      <c r="B24" s="29"/>
      <c r="C24" s="68"/>
      <c r="D24" s="63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98"/>
      <c r="S24" s="118"/>
    </row>
    <row r="25" spans="2:19" ht="20.100000000000001" customHeight="1" x14ac:dyDescent="0.25">
      <c r="B25" s="1152" t="s">
        <v>23</v>
      </c>
      <c r="C25" s="92" t="s">
        <v>16</v>
      </c>
      <c r="D25" s="62"/>
      <c r="E25" s="93">
        <v>900</v>
      </c>
      <c r="F25" s="93">
        <v>1421</v>
      </c>
      <c r="G25" s="93">
        <v>1179</v>
      </c>
      <c r="H25" s="93">
        <v>1496</v>
      </c>
      <c r="I25" s="93">
        <v>616</v>
      </c>
      <c r="J25" s="93">
        <v>521</v>
      </c>
      <c r="K25" s="93">
        <v>403</v>
      </c>
      <c r="L25" s="93">
        <v>420</v>
      </c>
      <c r="M25" s="93">
        <v>506</v>
      </c>
      <c r="N25" s="108">
        <v>608</v>
      </c>
      <c r="O25" s="109">
        <v>425</v>
      </c>
      <c r="P25" s="109">
        <v>686</v>
      </c>
      <c r="Q25" s="97">
        <f>SUM(E25:P25)</f>
        <v>9181</v>
      </c>
      <c r="R25" s="98"/>
      <c r="S25" s="118"/>
    </row>
    <row r="26" spans="2:19" ht="20.100000000000001" customHeight="1" thickBot="1" x14ac:dyDescent="0.3">
      <c r="B26" s="1153"/>
      <c r="C26" s="99" t="s">
        <v>17</v>
      </c>
      <c r="D26" s="68"/>
      <c r="E26" s="100">
        <v>653</v>
      </c>
      <c r="F26" s="100">
        <v>1282</v>
      </c>
      <c r="G26" s="100">
        <v>1442</v>
      </c>
      <c r="H26" s="100">
        <v>1498</v>
      </c>
      <c r="I26" s="100">
        <v>613</v>
      </c>
      <c r="J26" s="100">
        <v>254</v>
      </c>
      <c r="K26" s="100">
        <v>741</v>
      </c>
      <c r="L26" s="100">
        <v>412</v>
      </c>
      <c r="M26" s="100">
        <v>371</v>
      </c>
      <c r="N26" s="110">
        <v>484</v>
      </c>
      <c r="O26" s="101">
        <v>671</v>
      </c>
      <c r="P26" s="101">
        <v>777</v>
      </c>
      <c r="Q26" s="103">
        <f>SUM(E26:P26)</f>
        <v>9198</v>
      </c>
      <c r="R26" s="98"/>
    </row>
    <row r="27" spans="2:19" ht="20.100000000000001" customHeight="1" thickBot="1" x14ac:dyDescent="0.3">
      <c r="B27" s="114"/>
      <c r="C27" s="68"/>
      <c r="D27" s="69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2"/>
      <c r="R27" s="98"/>
    </row>
    <row r="28" spans="2:19" ht="20.100000000000001" customHeight="1" x14ac:dyDescent="0.25">
      <c r="B28" s="1152" t="s">
        <v>24</v>
      </c>
      <c r="C28" s="92" t="s">
        <v>16</v>
      </c>
      <c r="D28" s="62"/>
      <c r="E28" s="93">
        <v>1202</v>
      </c>
      <c r="F28" s="93">
        <v>1235</v>
      </c>
      <c r="G28" s="93">
        <v>498</v>
      </c>
      <c r="H28" s="93">
        <v>1030</v>
      </c>
      <c r="I28" s="93">
        <v>306</v>
      </c>
      <c r="J28" s="93">
        <v>396</v>
      </c>
      <c r="K28" s="93">
        <v>7</v>
      </c>
      <c r="L28" s="93">
        <v>173</v>
      </c>
      <c r="M28" s="93">
        <v>404</v>
      </c>
      <c r="N28" s="93">
        <v>512</v>
      </c>
      <c r="O28" s="93">
        <v>254</v>
      </c>
      <c r="P28" s="93">
        <v>624</v>
      </c>
      <c r="Q28" s="97">
        <f>SUM(E28:P28)</f>
        <v>6641</v>
      </c>
      <c r="R28" s="98"/>
    </row>
    <row r="29" spans="2:19" ht="20.100000000000001" customHeight="1" thickBot="1" x14ac:dyDescent="0.3">
      <c r="B29" s="1153"/>
      <c r="C29" s="99" t="s">
        <v>17</v>
      </c>
      <c r="D29" s="62"/>
      <c r="E29" s="100">
        <v>425</v>
      </c>
      <c r="F29" s="100">
        <v>847</v>
      </c>
      <c r="G29" s="100">
        <v>1009</v>
      </c>
      <c r="H29" s="100">
        <v>1231</v>
      </c>
      <c r="I29" s="100">
        <v>200</v>
      </c>
      <c r="J29" s="100">
        <v>100</v>
      </c>
      <c r="K29" s="100">
        <v>733</v>
      </c>
      <c r="L29" s="100">
        <v>170</v>
      </c>
      <c r="M29" s="100">
        <v>255</v>
      </c>
      <c r="N29" s="100">
        <v>341</v>
      </c>
      <c r="O29" s="100">
        <v>571</v>
      </c>
      <c r="P29" s="100">
        <v>668</v>
      </c>
      <c r="Q29" s="103">
        <f>SUM(E29:P29)</f>
        <v>6550</v>
      </c>
      <c r="R29" s="98"/>
    </row>
    <row r="30" spans="2:19" ht="20.100000000000001" customHeight="1" thickBot="1" x14ac:dyDescent="0.3">
      <c r="B30" s="123"/>
      <c r="C30" s="68"/>
      <c r="D30" s="71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2"/>
      <c r="R30" s="98"/>
    </row>
    <row r="31" spans="2:19" ht="20.100000000000001" customHeight="1" x14ac:dyDescent="0.25">
      <c r="B31" s="1152" t="s">
        <v>25</v>
      </c>
      <c r="C31" s="92" t="s">
        <v>16</v>
      </c>
      <c r="D31" s="62"/>
      <c r="E31" s="93">
        <v>9</v>
      </c>
      <c r="F31" s="93">
        <v>75</v>
      </c>
      <c r="G31" s="93">
        <v>9</v>
      </c>
      <c r="H31" s="93">
        <v>0</v>
      </c>
      <c r="I31" s="93">
        <v>0</v>
      </c>
      <c r="J31" s="93">
        <v>0</v>
      </c>
      <c r="K31" s="93">
        <v>9</v>
      </c>
      <c r="L31" s="93">
        <v>209</v>
      </c>
      <c r="M31" s="93">
        <v>15</v>
      </c>
      <c r="N31" s="93">
        <v>1</v>
      </c>
      <c r="O31" s="93">
        <v>0</v>
      </c>
      <c r="P31" s="93">
        <v>0</v>
      </c>
      <c r="Q31" s="97">
        <f>SUM(E31:P31)</f>
        <v>327</v>
      </c>
      <c r="R31" s="98"/>
    </row>
    <row r="32" spans="2:19" ht="20.100000000000001" customHeight="1" thickBot="1" x14ac:dyDescent="0.3">
      <c r="B32" s="1153"/>
      <c r="C32" s="99" t="s">
        <v>17</v>
      </c>
      <c r="D32" s="62"/>
      <c r="E32" s="100">
        <v>27</v>
      </c>
      <c r="F32" s="100">
        <v>15</v>
      </c>
      <c r="G32" s="100">
        <v>44</v>
      </c>
      <c r="H32" s="100">
        <v>11</v>
      </c>
      <c r="I32" s="100">
        <v>19</v>
      </c>
      <c r="J32" s="100">
        <v>11</v>
      </c>
      <c r="K32" s="100">
        <v>2</v>
      </c>
      <c r="L32" s="100">
        <v>58</v>
      </c>
      <c r="M32" s="100">
        <v>79</v>
      </c>
      <c r="N32" s="100">
        <v>61</v>
      </c>
      <c r="O32" s="100">
        <v>53</v>
      </c>
      <c r="P32" s="100">
        <v>24</v>
      </c>
      <c r="Q32" s="103">
        <f>SUM(E32:P32)</f>
        <v>404</v>
      </c>
      <c r="R32" s="98"/>
    </row>
    <row r="33" spans="2:40" ht="20.100000000000001" customHeight="1" thickBot="1" x14ac:dyDescent="0.3">
      <c r="B33" s="123"/>
      <c r="C33" s="68"/>
      <c r="D33" s="71"/>
      <c r="E33" s="124"/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5"/>
      <c r="R33" s="98"/>
    </row>
    <row r="34" spans="2:40" ht="20.100000000000001" customHeight="1" x14ac:dyDescent="0.25">
      <c r="B34" s="1154" t="s">
        <v>21</v>
      </c>
      <c r="C34" s="116" t="s">
        <v>16</v>
      </c>
      <c r="D34" s="62"/>
      <c r="E34" s="117">
        <f t="shared" ref="E34:Q34" si="2">E25+E28+E31</f>
        <v>2111</v>
      </c>
      <c r="F34" s="117">
        <f t="shared" si="2"/>
        <v>2731</v>
      </c>
      <c r="G34" s="117">
        <f t="shared" si="2"/>
        <v>1686</v>
      </c>
      <c r="H34" s="117">
        <f t="shared" si="2"/>
        <v>2526</v>
      </c>
      <c r="I34" s="117">
        <f t="shared" si="2"/>
        <v>922</v>
      </c>
      <c r="J34" s="117">
        <f t="shared" si="2"/>
        <v>917</v>
      </c>
      <c r="K34" s="117">
        <f t="shared" si="2"/>
        <v>419</v>
      </c>
      <c r="L34" s="117">
        <f t="shared" si="2"/>
        <v>802</v>
      </c>
      <c r="M34" s="117">
        <f t="shared" si="2"/>
        <v>925</v>
      </c>
      <c r="N34" s="117">
        <f t="shared" si="2"/>
        <v>1121</v>
      </c>
      <c r="O34" s="117">
        <f t="shared" si="2"/>
        <v>679</v>
      </c>
      <c r="P34" s="117">
        <f t="shared" si="2"/>
        <v>1310</v>
      </c>
      <c r="Q34" s="117">
        <f t="shared" si="2"/>
        <v>16149</v>
      </c>
      <c r="R34" s="98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</row>
    <row r="35" spans="2:40" ht="20.100000000000001" customHeight="1" thickBot="1" x14ac:dyDescent="0.3">
      <c r="B35" s="1155"/>
      <c r="C35" s="119" t="s">
        <v>17</v>
      </c>
      <c r="D35" s="62"/>
      <c r="E35" s="120">
        <f t="shared" ref="E35:Q35" si="3">E26+E29+E32</f>
        <v>1105</v>
      </c>
      <c r="F35" s="120">
        <f t="shared" si="3"/>
        <v>2144</v>
      </c>
      <c r="G35" s="120">
        <f t="shared" si="3"/>
        <v>2495</v>
      </c>
      <c r="H35" s="120">
        <f t="shared" si="3"/>
        <v>2740</v>
      </c>
      <c r="I35" s="120">
        <f t="shared" si="3"/>
        <v>832</v>
      </c>
      <c r="J35" s="120">
        <f t="shared" si="3"/>
        <v>365</v>
      </c>
      <c r="K35" s="120">
        <f t="shared" si="3"/>
        <v>1476</v>
      </c>
      <c r="L35" s="120">
        <f t="shared" si="3"/>
        <v>640</v>
      </c>
      <c r="M35" s="120">
        <f t="shared" si="3"/>
        <v>705</v>
      </c>
      <c r="N35" s="120">
        <f t="shared" si="3"/>
        <v>886</v>
      </c>
      <c r="O35" s="120">
        <f t="shared" si="3"/>
        <v>1295</v>
      </c>
      <c r="P35" s="120">
        <f t="shared" si="3"/>
        <v>1469</v>
      </c>
      <c r="Q35" s="120">
        <f t="shared" si="3"/>
        <v>16152</v>
      </c>
      <c r="R35" s="98"/>
      <c r="S35" s="118"/>
    </row>
    <row r="36" spans="2:40" ht="16.5" customHeight="1" thickBot="1" x14ac:dyDescent="0.3">
      <c r="B36" s="28"/>
      <c r="C36" s="105"/>
      <c r="D36" s="69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07"/>
      <c r="R36" s="98"/>
      <c r="S36" s="118"/>
    </row>
    <row r="37" spans="2:40" ht="16.5" customHeight="1" thickBot="1" x14ac:dyDescent="0.3">
      <c r="B37" s="41" t="s">
        <v>51</v>
      </c>
      <c r="C37" s="68"/>
      <c r="D37" s="63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27"/>
      <c r="R37" s="98"/>
      <c r="S37" s="118"/>
    </row>
    <row r="38" spans="2:40" ht="16.5" customHeight="1" thickBot="1" x14ac:dyDescent="0.3">
      <c r="B38" s="32"/>
      <c r="C38" s="68"/>
      <c r="D38" s="63"/>
      <c r="E38" s="107"/>
      <c r="F38" s="107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27"/>
      <c r="R38" s="98"/>
      <c r="S38" s="118"/>
    </row>
    <row r="39" spans="2:40" ht="20.100000000000001" customHeight="1" x14ac:dyDescent="0.25">
      <c r="B39" s="1152" t="s">
        <v>26</v>
      </c>
      <c r="C39" s="92" t="s">
        <v>16</v>
      </c>
      <c r="D39" s="63"/>
      <c r="E39" s="93">
        <v>1032</v>
      </c>
      <c r="F39" s="93">
        <v>1013</v>
      </c>
      <c r="G39" s="93">
        <v>718</v>
      </c>
      <c r="H39" s="93">
        <v>640</v>
      </c>
      <c r="I39" s="93">
        <v>530</v>
      </c>
      <c r="J39" s="93">
        <v>70</v>
      </c>
      <c r="K39" s="93">
        <v>90</v>
      </c>
      <c r="L39" s="93">
        <v>412</v>
      </c>
      <c r="M39" s="93">
        <v>488</v>
      </c>
      <c r="N39" s="93">
        <v>179</v>
      </c>
      <c r="O39" s="93">
        <v>281</v>
      </c>
      <c r="P39" s="93">
        <v>350</v>
      </c>
      <c r="Q39" s="97">
        <f>SUM(E39:P39)</f>
        <v>5803</v>
      </c>
      <c r="R39" s="98"/>
      <c r="S39" s="118"/>
    </row>
    <row r="40" spans="2:40" ht="20.100000000000001" customHeight="1" thickBot="1" x14ac:dyDescent="0.3">
      <c r="B40" s="1153"/>
      <c r="C40" s="99" t="s">
        <v>17</v>
      </c>
      <c r="D40" s="69"/>
      <c r="E40" s="100">
        <v>918</v>
      </c>
      <c r="F40" s="100">
        <v>905</v>
      </c>
      <c r="G40" s="100">
        <v>917</v>
      </c>
      <c r="H40" s="100">
        <v>604</v>
      </c>
      <c r="I40" s="100">
        <v>173</v>
      </c>
      <c r="J40" s="100">
        <v>87</v>
      </c>
      <c r="K40" s="100">
        <v>285</v>
      </c>
      <c r="L40" s="100">
        <v>524</v>
      </c>
      <c r="M40" s="100">
        <v>397</v>
      </c>
      <c r="N40" s="100">
        <v>320</v>
      </c>
      <c r="O40" s="100">
        <v>325</v>
      </c>
      <c r="P40" s="100">
        <v>397</v>
      </c>
      <c r="Q40" s="103">
        <f>SUM(E40:P40)</f>
        <v>5852</v>
      </c>
      <c r="R40" s="98"/>
      <c r="S40" s="118"/>
    </row>
    <row r="41" spans="2:40" ht="20.100000000000001" customHeight="1" thickBot="1" x14ac:dyDescent="0.3">
      <c r="B41" s="123"/>
      <c r="C41" s="68"/>
      <c r="D41" s="68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2"/>
      <c r="R41" s="98"/>
    </row>
    <row r="42" spans="2:40" ht="20.100000000000001" customHeight="1" x14ac:dyDescent="0.25">
      <c r="B42" s="1152" t="s">
        <v>43</v>
      </c>
      <c r="C42" s="92" t="s">
        <v>16</v>
      </c>
      <c r="D42" s="68"/>
      <c r="E42" s="93">
        <v>2547</v>
      </c>
      <c r="F42" s="93">
        <v>1506</v>
      </c>
      <c r="G42" s="93">
        <v>926</v>
      </c>
      <c r="H42" s="93">
        <v>1759</v>
      </c>
      <c r="I42" s="93">
        <v>517</v>
      </c>
      <c r="J42" s="93">
        <v>598</v>
      </c>
      <c r="K42" s="93">
        <v>494</v>
      </c>
      <c r="L42" s="93">
        <v>547</v>
      </c>
      <c r="M42" s="93">
        <v>598</v>
      </c>
      <c r="N42" s="93">
        <v>1108</v>
      </c>
      <c r="O42" s="93">
        <v>1356</v>
      </c>
      <c r="P42" s="93">
        <v>1283</v>
      </c>
      <c r="Q42" s="97">
        <f>SUM(E42:P42)</f>
        <v>13239</v>
      </c>
      <c r="R42" s="98"/>
    </row>
    <row r="43" spans="2:40" ht="20.100000000000001" customHeight="1" thickBot="1" x14ac:dyDescent="0.3">
      <c r="B43" s="1153"/>
      <c r="C43" s="99" t="s">
        <v>17</v>
      </c>
      <c r="D43" s="62"/>
      <c r="E43" s="100">
        <v>1339</v>
      </c>
      <c r="F43" s="100">
        <v>1867</v>
      </c>
      <c r="G43" s="100">
        <v>1963</v>
      </c>
      <c r="H43" s="100">
        <v>1898</v>
      </c>
      <c r="I43" s="100">
        <v>558</v>
      </c>
      <c r="J43" s="100">
        <v>208</v>
      </c>
      <c r="K43" s="100">
        <v>1078</v>
      </c>
      <c r="L43" s="100">
        <v>598</v>
      </c>
      <c r="M43" s="100">
        <v>678</v>
      </c>
      <c r="N43" s="100">
        <v>955</v>
      </c>
      <c r="O43" s="100">
        <v>1143</v>
      </c>
      <c r="P43" s="100">
        <v>1136</v>
      </c>
      <c r="Q43" s="103">
        <f>SUM(E43:P43)</f>
        <v>13421</v>
      </c>
      <c r="R43" s="98"/>
    </row>
    <row r="44" spans="2:40" ht="20.100000000000001" customHeight="1" thickBot="1" x14ac:dyDescent="0.3">
      <c r="B44" s="123"/>
      <c r="C44" s="68"/>
      <c r="D44" s="62"/>
      <c r="E44" s="106"/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22"/>
      <c r="R44" s="98"/>
    </row>
    <row r="45" spans="2:40" ht="20.100000000000001" customHeight="1" x14ac:dyDescent="0.25">
      <c r="B45" s="1152" t="s">
        <v>47</v>
      </c>
      <c r="C45" s="92" t="s">
        <v>16</v>
      </c>
      <c r="D45" s="62"/>
      <c r="E45" s="93">
        <v>1075</v>
      </c>
      <c r="F45" s="93">
        <v>1123</v>
      </c>
      <c r="G45" s="93">
        <v>858</v>
      </c>
      <c r="H45" s="93">
        <v>1219</v>
      </c>
      <c r="I45" s="93">
        <v>1132</v>
      </c>
      <c r="J45" s="93">
        <v>894</v>
      </c>
      <c r="K45" s="93">
        <v>709</v>
      </c>
      <c r="L45" s="93">
        <v>506</v>
      </c>
      <c r="M45" s="93">
        <v>610</v>
      </c>
      <c r="N45" s="93">
        <v>594</v>
      </c>
      <c r="O45" s="93">
        <v>467</v>
      </c>
      <c r="P45" s="93">
        <v>452</v>
      </c>
      <c r="Q45" s="97">
        <f>SUM(E45:P45)</f>
        <v>9639</v>
      </c>
      <c r="R45" s="98"/>
    </row>
    <row r="46" spans="2:40" ht="20.100000000000001" customHeight="1" thickBot="1" x14ac:dyDescent="0.3">
      <c r="B46" s="1153"/>
      <c r="C46" s="99" t="s">
        <v>17</v>
      </c>
      <c r="D46" s="62"/>
      <c r="E46" s="100">
        <v>925</v>
      </c>
      <c r="F46" s="100">
        <v>1214</v>
      </c>
      <c r="G46" s="100">
        <v>749</v>
      </c>
      <c r="H46" s="100">
        <v>1280</v>
      </c>
      <c r="I46" s="100">
        <v>1257</v>
      </c>
      <c r="J46" s="100">
        <v>468</v>
      </c>
      <c r="K46" s="100">
        <v>473</v>
      </c>
      <c r="L46" s="100">
        <v>312</v>
      </c>
      <c r="M46" s="100">
        <v>435</v>
      </c>
      <c r="N46" s="100">
        <v>453</v>
      </c>
      <c r="O46" s="100">
        <v>540</v>
      </c>
      <c r="P46" s="100">
        <v>558</v>
      </c>
      <c r="Q46" s="103">
        <f>SUM(E46:P46)</f>
        <v>8664</v>
      </c>
      <c r="R46" s="98"/>
    </row>
    <row r="47" spans="2:40" ht="20.100000000000001" customHeight="1" thickBot="1" x14ac:dyDescent="0.3">
      <c r="B47" s="123"/>
      <c r="C47" s="68"/>
      <c r="D47" s="62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22"/>
      <c r="R47" s="98"/>
    </row>
    <row r="48" spans="2:40" ht="20.100000000000001" customHeight="1" x14ac:dyDescent="0.25">
      <c r="B48" s="1154" t="s">
        <v>21</v>
      </c>
      <c r="C48" s="116" t="s">
        <v>16</v>
      </c>
      <c r="D48" s="71"/>
      <c r="E48" s="117">
        <f t="shared" ref="E48:Q48" si="4">E39+E42+E45</f>
        <v>4654</v>
      </c>
      <c r="F48" s="117">
        <f t="shared" si="4"/>
        <v>3642</v>
      </c>
      <c r="G48" s="117">
        <f t="shared" si="4"/>
        <v>2502</v>
      </c>
      <c r="H48" s="117">
        <f t="shared" si="4"/>
        <v>3618</v>
      </c>
      <c r="I48" s="117">
        <f t="shared" si="4"/>
        <v>2179</v>
      </c>
      <c r="J48" s="117">
        <f t="shared" si="4"/>
        <v>1562</v>
      </c>
      <c r="K48" s="117">
        <f t="shared" si="4"/>
        <v>1293</v>
      </c>
      <c r="L48" s="117">
        <f t="shared" si="4"/>
        <v>1465</v>
      </c>
      <c r="M48" s="117">
        <f t="shared" si="4"/>
        <v>1696</v>
      </c>
      <c r="N48" s="117">
        <f t="shared" si="4"/>
        <v>1881</v>
      </c>
      <c r="O48" s="117">
        <f t="shared" si="4"/>
        <v>2104</v>
      </c>
      <c r="P48" s="117">
        <f t="shared" si="4"/>
        <v>2085</v>
      </c>
      <c r="Q48" s="117">
        <f t="shared" si="4"/>
        <v>28681</v>
      </c>
      <c r="R48" s="98"/>
    </row>
    <row r="49" spans="2:19" ht="20.100000000000001" customHeight="1" thickBot="1" x14ac:dyDescent="0.3">
      <c r="B49" s="1155"/>
      <c r="C49" s="119" t="s">
        <v>17</v>
      </c>
      <c r="D49" s="62"/>
      <c r="E49" s="120">
        <f t="shared" ref="E49:Q49" si="5">E40+E43+E46</f>
        <v>3182</v>
      </c>
      <c r="F49" s="120">
        <f t="shared" si="5"/>
        <v>3986</v>
      </c>
      <c r="G49" s="120">
        <f t="shared" si="5"/>
        <v>3629</v>
      </c>
      <c r="H49" s="120">
        <f t="shared" si="5"/>
        <v>3782</v>
      </c>
      <c r="I49" s="120">
        <f t="shared" si="5"/>
        <v>1988</v>
      </c>
      <c r="J49" s="120">
        <f t="shared" si="5"/>
        <v>763</v>
      </c>
      <c r="K49" s="120">
        <f t="shared" si="5"/>
        <v>1836</v>
      </c>
      <c r="L49" s="120">
        <f t="shared" si="5"/>
        <v>1434</v>
      </c>
      <c r="M49" s="120">
        <f t="shared" si="5"/>
        <v>1510</v>
      </c>
      <c r="N49" s="120">
        <f t="shared" si="5"/>
        <v>1728</v>
      </c>
      <c r="O49" s="120">
        <f t="shared" si="5"/>
        <v>2008</v>
      </c>
      <c r="P49" s="120">
        <f t="shared" si="5"/>
        <v>2091</v>
      </c>
      <c r="Q49" s="120">
        <f t="shared" si="5"/>
        <v>27937</v>
      </c>
      <c r="R49" s="98"/>
      <c r="S49" s="118"/>
    </row>
    <row r="50" spans="2:19" ht="20.100000000000001" customHeight="1" thickBot="1" x14ac:dyDescent="0.3">
      <c r="B50" s="123"/>
      <c r="C50" s="68"/>
      <c r="D50" s="62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24"/>
      <c r="R50" s="98"/>
    </row>
    <row r="51" spans="2:19" ht="20.100000000000001" customHeight="1" x14ac:dyDescent="0.25">
      <c r="B51" s="1154" t="s">
        <v>27</v>
      </c>
      <c r="C51" s="116" t="s">
        <v>16</v>
      </c>
      <c r="D51" s="71"/>
      <c r="E51" s="117">
        <f t="shared" ref="E51:Q51" si="6">E20++E34+E48</f>
        <v>8707</v>
      </c>
      <c r="F51" s="117">
        <f t="shared" si="6"/>
        <v>8170</v>
      </c>
      <c r="G51" s="117">
        <f t="shared" si="6"/>
        <v>7097</v>
      </c>
      <c r="H51" s="117">
        <f t="shared" si="6"/>
        <v>10334</v>
      </c>
      <c r="I51" s="117">
        <f t="shared" si="6"/>
        <v>6888</v>
      </c>
      <c r="J51" s="117">
        <f t="shared" si="6"/>
        <v>4534</v>
      </c>
      <c r="K51" s="117">
        <f t="shared" si="6"/>
        <v>5022</v>
      </c>
      <c r="L51" s="117">
        <f t="shared" si="6"/>
        <v>5733</v>
      </c>
      <c r="M51" s="117">
        <f t="shared" si="6"/>
        <v>6788</v>
      </c>
      <c r="N51" s="117">
        <f t="shared" si="6"/>
        <v>7154</v>
      </c>
      <c r="O51" s="117">
        <f t="shared" si="6"/>
        <v>6644</v>
      </c>
      <c r="P51" s="117">
        <f t="shared" si="6"/>
        <v>7237</v>
      </c>
      <c r="Q51" s="117">
        <f t="shared" si="6"/>
        <v>84308</v>
      </c>
      <c r="R51" s="98"/>
    </row>
    <row r="52" spans="2:19" ht="20.100000000000001" customHeight="1" thickBot="1" x14ac:dyDescent="0.3">
      <c r="B52" s="1155"/>
      <c r="C52" s="119" t="s">
        <v>17</v>
      </c>
      <c r="D52" s="63"/>
      <c r="E52" s="120">
        <f t="shared" ref="E52:Q52" si="7">E21+E35+E49</f>
        <v>5669</v>
      </c>
      <c r="F52" s="120">
        <f t="shared" si="7"/>
        <v>7647</v>
      </c>
      <c r="G52" s="120">
        <f t="shared" si="7"/>
        <v>8638</v>
      </c>
      <c r="H52" s="120">
        <f t="shared" si="7"/>
        <v>10879</v>
      </c>
      <c r="I52" s="120">
        <f t="shared" si="7"/>
        <v>6450</v>
      </c>
      <c r="J52" s="120">
        <f t="shared" si="7"/>
        <v>2689</v>
      </c>
      <c r="K52" s="120">
        <f t="shared" si="7"/>
        <v>6914</v>
      </c>
      <c r="L52" s="120">
        <f t="shared" si="7"/>
        <v>5774</v>
      </c>
      <c r="M52" s="120">
        <f t="shared" si="7"/>
        <v>6525</v>
      </c>
      <c r="N52" s="120">
        <f t="shared" si="7"/>
        <v>6964</v>
      </c>
      <c r="O52" s="120">
        <f t="shared" si="7"/>
        <v>7144</v>
      </c>
      <c r="P52" s="120">
        <f t="shared" si="7"/>
        <v>7551</v>
      </c>
      <c r="Q52" s="120">
        <f t="shared" si="7"/>
        <v>82844</v>
      </c>
      <c r="R52" s="98"/>
    </row>
    <row r="53" spans="2:19" ht="15.75" x14ac:dyDescent="0.25">
      <c r="C53" s="68"/>
      <c r="R53" s="98"/>
    </row>
    <row r="54" spans="2:19" ht="16.5" thickBot="1" x14ac:dyDescent="0.3">
      <c r="C54" s="68"/>
      <c r="R54" s="98"/>
    </row>
    <row r="55" spans="2:19" ht="18.75" thickBot="1" x14ac:dyDescent="0.3">
      <c r="B55" s="1158" t="s">
        <v>28</v>
      </c>
      <c r="C55" s="1159"/>
      <c r="D55" s="1159"/>
      <c r="E55" s="1159"/>
      <c r="F55" s="1159"/>
      <c r="G55" s="1159"/>
      <c r="H55" s="1159"/>
      <c r="I55" s="1159"/>
      <c r="J55" s="1159"/>
      <c r="K55" s="1159"/>
      <c r="L55" s="1159"/>
      <c r="M55" s="1159"/>
      <c r="N55" s="1159"/>
      <c r="O55" s="1159"/>
      <c r="P55" s="1159"/>
      <c r="Q55" s="1159"/>
      <c r="R55" s="98"/>
    </row>
    <row r="56" spans="2:19" ht="12" customHeight="1" thickBot="1" x14ac:dyDescent="0.3">
      <c r="B56" s="128"/>
      <c r="C56" s="129"/>
      <c r="R56" s="98"/>
    </row>
    <row r="57" spans="2:19" ht="33" customHeight="1" thickBot="1" x14ac:dyDescent="0.3">
      <c r="B57" s="130"/>
      <c r="C57" s="131"/>
      <c r="E57" s="88" t="s">
        <v>72</v>
      </c>
      <c r="F57" s="88" t="s">
        <v>73</v>
      </c>
      <c r="G57" s="88" t="s">
        <v>74</v>
      </c>
      <c r="H57" s="88" t="s">
        <v>75</v>
      </c>
      <c r="I57" s="132" t="s">
        <v>76</v>
      </c>
      <c r="J57" s="132" t="s">
        <v>77</v>
      </c>
      <c r="K57" s="132" t="s">
        <v>78</v>
      </c>
      <c r="L57" s="132" t="s">
        <v>79</v>
      </c>
      <c r="M57" s="132" t="s">
        <v>80</v>
      </c>
      <c r="N57" s="132" t="s">
        <v>81</v>
      </c>
      <c r="O57" s="132" t="s">
        <v>82</v>
      </c>
      <c r="P57" s="132" t="s">
        <v>83</v>
      </c>
      <c r="Q57" s="89" t="s">
        <v>84</v>
      </c>
      <c r="R57" s="98"/>
    </row>
    <row r="58" spans="2:19" ht="15.95" customHeight="1" thickBot="1" x14ac:dyDescent="0.3">
      <c r="B58" s="133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134"/>
      <c r="R58" s="98"/>
    </row>
    <row r="59" spans="2:19" ht="20.100000000000001" customHeight="1" x14ac:dyDescent="0.25">
      <c r="B59" s="1152" t="s">
        <v>0</v>
      </c>
      <c r="C59" s="92" t="s">
        <v>16</v>
      </c>
      <c r="D59" s="71"/>
      <c r="E59" s="93">
        <v>209</v>
      </c>
      <c r="F59" s="93">
        <v>133</v>
      </c>
      <c r="G59" s="93">
        <v>155</v>
      </c>
      <c r="H59" s="93">
        <v>153</v>
      </c>
      <c r="I59" s="93">
        <v>92</v>
      </c>
      <c r="J59" s="93">
        <v>74</v>
      </c>
      <c r="K59" s="93">
        <v>99</v>
      </c>
      <c r="L59" s="93">
        <v>106</v>
      </c>
      <c r="M59" s="93">
        <v>180</v>
      </c>
      <c r="N59" s="93">
        <v>164</v>
      </c>
      <c r="O59" s="93">
        <v>167</v>
      </c>
      <c r="P59" s="93">
        <v>168</v>
      </c>
      <c r="Q59" s="97">
        <f>SUM(E59:P59)</f>
        <v>1700</v>
      </c>
      <c r="R59" s="98"/>
    </row>
    <row r="60" spans="2:19" ht="20.100000000000001" customHeight="1" thickBot="1" x14ac:dyDescent="0.3">
      <c r="B60" s="1153"/>
      <c r="C60" s="99" t="s">
        <v>17</v>
      </c>
      <c r="D60" s="71"/>
      <c r="E60" s="100">
        <v>180</v>
      </c>
      <c r="F60" s="100">
        <v>176</v>
      </c>
      <c r="G60" s="100">
        <v>149</v>
      </c>
      <c r="H60" s="100">
        <v>88</v>
      </c>
      <c r="I60" s="100">
        <v>115</v>
      </c>
      <c r="J60" s="100">
        <v>130</v>
      </c>
      <c r="K60" s="100">
        <v>113</v>
      </c>
      <c r="L60" s="100">
        <v>163</v>
      </c>
      <c r="M60" s="100">
        <v>139</v>
      </c>
      <c r="N60" s="100">
        <v>146</v>
      </c>
      <c r="O60" s="100">
        <v>144</v>
      </c>
      <c r="P60" s="100">
        <v>181</v>
      </c>
      <c r="Q60" s="103">
        <f>SUM(E60:P60)</f>
        <v>1724</v>
      </c>
      <c r="R60" s="98"/>
    </row>
    <row r="61" spans="2:19" ht="20.100000000000001" customHeight="1" thickBot="1" x14ac:dyDescent="0.3">
      <c r="B61" s="123"/>
      <c r="C61" s="68"/>
      <c r="D61" s="63"/>
      <c r="E61" s="107"/>
      <c r="F61" s="107"/>
      <c r="G61" s="107"/>
      <c r="H61" s="107"/>
      <c r="I61" s="107"/>
      <c r="J61" s="107"/>
      <c r="K61" s="107"/>
      <c r="L61" s="107"/>
      <c r="M61" s="107"/>
      <c r="N61" s="107"/>
      <c r="O61" s="107"/>
      <c r="P61" s="107"/>
      <c r="Q61" s="125"/>
      <c r="R61" s="98"/>
    </row>
    <row r="62" spans="2:19" ht="20.100000000000001" customHeight="1" x14ac:dyDescent="0.25">
      <c r="B62" s="1152" t="s">
        <v>1</v>
      </c>
      <c r="C62" s="92" t="s">
        <v>16</v>
      </c>
      <c r="D62" s="63"/>
      <c r="E62" s="93">
        <v>116</v>
      </c>
      <c r="F62" s="93">
        <v>48</v>
      </c>
      <c r="G62" s="93">
        <v>54</v>
      </c>
      <c r="H62" s="93">
        <v>18</v>
      </c>
      <c r="I62" s="93">
        <v>19</v>
      </c>
      <c r="J62" s="93">
        <v>36</v>
      </c>
      <c r="K62" s="93">
        <v>16</v>
      </c>
      <c r="L62" s="93">
        <v>32</v>
      </c>
      <c r="M62" s="93">
        <v>50</v>
      </c>
      <c r="N62" s="93">
        <v>44</v>
      </c>
      <c r="O62" s="93">
        <v>50</v>
      </c>
      <c r="P62" s="93">
        <v>84</v>
      </c>
      <c r="Q62" s="97">
        <f>SUM(E62:P62)</f>
        <v>567</v>
      </c>
      <c r="R62" s="98"/>
    </row>
    <row r="63" spans="2:19" ht="20.100000000000001" customHeight="1" thickBot="1" x14ac:dyDescent="0.3">
      <c r="B63" s="1153"/>
      <c r="C63" s="99" t="s">
        <v>17</v>
      </c>
      <c r="D63" s="63"/>
      <c r="E63" s="100">
        <v>79</v>
      </c>
      <c r="F63" s="100">
        <v>34</v>
      </c>
      <c r="G63" s="100">
        <v>11</v>
      </c>
      <c r="H63" s="100">
        <v>24</v>
      </c>
      <c r="I63" s="100">
        <v>28</v>
      </c>
      <c r="J63" s="100">
        <v>36</v>
      </c>
      <c r="K63" s="100">
        <v>65</v>
      </c>
      <c r="L63" s="100">
        <v>30</v>
      </c>
      <c r="M63" s="100">
        <v>37</v>
      </c>
      <c r="N63" s="100">
        <v>37</v>
      </c>
      <c r="O63" s="100">
        <v>74</v>
      </c>
      <c r="P63" s="100">
        <v>96</v>
      </c>
      <c r="Q63" s="103">
        <f>SUM(E63:P63)</f>
        <v>551</v>
      </c>
      <c r="R63" s="98"/>
    </row>
    <row r="64" spans="2:19" ht="20.100000000000001" customHeight="1" thickBot="1" x14ac:dyDescent="0.3">
      <c r="B64" s="123"/>
      <c r="C64" s="68"/>
      <c r="D64" s="70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5"/>
      <c r="R64" s="98"/>
    </row>
    <row r="65" spans="2:18" ht="20.100000000000001" customHeight="1" x14ac:dyDescent="0.25">
      <c r="B65" s="1152" t="s">
        <v>2</v>
      </c>
      <c r="C65" s="92" t="s">
        <v>16</v>
      </c>
      <c r="D65" s="70"/>
      <c r="E65" s="93">
        <v>0</v>
      </c>
      <c r="F65" s="93">
        <v>0</v>
      </c>
      <c r="G65" s="93">
        <v>0</v>
      </c>
      <c r="H65" s="93">
        <v>0</v>
      </c>
      <c r="I65" s="93">
        <v>0</v>
      </c>
      <c r="J65" s="93">
        <v>0</v>
      </c>
      <c r="K65" s="93">
        <v>0</v>
      </c>
      <c r="L65" s="93">
        <v>0</v>
      </c>
      <c r="M65" s="93">
        <v>0</v>
      </c>
      <c r="N65" s="93">
        <v>0</v>
      </c>
      <c r="O65" s="93">
        <v>3</v>
      </c>
      <c r="P65" s="93"/>
      <c r="Q65" s="97">
        <f>SUM(E65:P65)</f>
        <v>3</v>
      </c>
      <c r="R65" s="98"/>
    </row>
    <row r="66" spans="2:18" ht="20.100000000000001" customHeight="1" thickBot="1" x14ac:dyDescent="0.3">
      <c r="B66" s="1153"/>
      <c r="C66" s="99" t="s">
        <v>17</v>
      </c>
      <c r="D66" s="70"/>
      <c r="E66" s="100">
        <v>0</v>
      </c>
      <c r="F66" s="100">
        <v>0</v>
      </c>
      <c r="G66" s="100">
        <v>0</v>
      </c>
      <c r="H66" s="100">
        <v>0</v>
      </c>
      <c r="I66" s="100">
        <v>0</v>
      </c>
      <c r="J66" s="100">
        <v>0</v>
      </c>
      <c r="K66" s="100">
        <v>1</v>
      </c>
      <c r="L66" s="100">
        <v>0</v>
      </c>
      <c r="M66" s="100">
        <v>1</v>
      </c>
      <c r="N66" s="100">
        <v>0</v>
      </c>
      <c r="O66" s="100">
        <v>2</v>
      </c>
      <c r="P66" s="100"/>
      <c r="Q66" s="103">
        <f>SUM(E66:P66)</f>
        <v>4</v>
      </c>
      <c r="R66" s="98"/>
    </row>
    <row r="67" spans="2:18" ht="20.100000000000001" customHeight="1" thickBot="1" x14ac:dyDescent="0.3">
      <c r="B67" s="123"/>
      <c r="C67" s="68"/>
      <c r="D67" s="70"/>
      <c r="E67" s="125"/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98"/>
    </row>
    <row r="68" spans="2:18" ht="20.100000000000001" customHeight="1" x14ac:dyDescent="0.25">
      <c r="B68" s="1152" t="s">
        <v>3</v>
      </c>
      <c r="C68" s="92" t="s">
        <v>16</v>
      </c>
      <c r="D68" s="70"/>
      <c r="E68" s="93">
        <v>99</v>
      </c>
      <c r="F68" s="93">
        <v>27</v>
      </c>
      <c r="G68" s="93">
        <v>26</v>
      </c>
      <c r="H68" s="93">
        <v>17</v>
      </c>
      <c r="I68" s="93">
        <v>18</v>
      </c>
      <c r="J68" s="93">
        <v>12</v>
      </c>
      <c r="K68" s="93">
        <v>24</v>
      </c>
      <c r="L68" s="93">
        <v>25</v>
      </c>
      <c r="M68" s="93">
        <v>24</v>
      </c>
      <c r="N68" s="93">
        <v>30</v>
      </c>
      <c r="O68" s="93">
        <v>28</v>
      </c>
      <c r="P68" s="93">
        <v>54</v>
      </c>
      <c r="Q68" s="97">
        <f>SUM(E68:P68)</f>
        <v>384</v>
      </c>
      <c r="R68" s="98"/>
    </row>
    <row r="69" spans="2:18" ht="20.100000000000001" customHeight="1" thickBot="1" x14ac:dyDescent="0.3">
      <c r="B69" s="1153"/>
      <c r="C69" s="99" t="s">
        <v>17</v>
      </c>
      <c r="D69" s="70"/>
      <c r="E69" s="100">
        <v>48</v>
      </c>
      <c r="F69" s="100">
        <v>41</v>
      </c>
      <c r="G69" s="100">
        <v>24</v>
      </c>
      <c r="H69" s="100">
        <v>26</v>
      </c>
      <c r="I69" s="100">
        <v>24</v>
      </c>
      <c r="J69" s="100">
        <v>18</v>
      </c>
      <c r="K69" s="100">
        <v>17</v>
      </c>
      <c r="L69" s="100">
        <v>23</v>
      </c>
      <c r="M69" s="100">
        <v>19</v>
      </c>
      <c r="N69" s="100">
        <v>25</v>
      </c>
      <c r="O69" s="100">
        <v>29</v>
      </c>
      <c r="P69" s="100">
        <v>68</v>
      </c>
      <c r="Q69" s="103">
        <f>SUM(E69:P69)</f>
        <v>362</v>
      </c>
      <c r="R69" s="98"/>
    </row>
    <row r="70" spans="2:18" ht="20.100000000000001" customHeight="1" thickBot="1" x14ac:dyDescent="0.3">
      <c r="B70" s="123"/>
      <c r="C70" s="68"/>
      <c r="D70" s="68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5"/>
      <c r="R70" s="98"/>
    </row>
    <row r="71" spans="2:18" ht="20.100000000000001" customHeight="1" x14ac:dyDescent="0.25">
      <c r="B71" s="1152" t="s">
        <v>4</v>
      </c>
      <c r="C71" s="92" t="s">
        <v>16</v>
      </c>
      <c r="D71" s="77"/>
      <c r="E71" s="93">
        <v>68</v>
      </c>
      <c r="F71" s="93">
        <v>35</v>
      </c>
      <c r="G71" s="93">
        <v>23</v>
      </c>
      <c r="H71" s="93">
        <v>18</v>
      </c>
      <c r="I71" s="93">
        <v>26</v>
      </c>
      <c r="J71" s="93">
        <v>83</v>
      </c>
      <c r="K71" s="93">
        <v>1</v>
      </c>
      <c r="L71" s="93">
        <v>6</v>
      </c>
      <c r="M71" s="93">
        <v>47</v>
      </c>
      <c r="N71" s="93">
        <v>62</v>
      </c>
      <c r="O71" s="93">
        <v>49</v>
      </c>
      <c r="P71" s="93">
        <v>63</v>
      </c>
      <c r="Q71" s="97">
        <f>SUM(E71:P71)</f>
        <v>481</v>
      </c>
      <c r="R71" s="98"/>
    </row>
    <row r="72" spans="2:18" ht="20.100000000000001" customHeight="1" thickBot="1" x14ac:dyDescent="0.3">
      <c r="B72" s="1153"/>
      <c r="C72" s="99" t="s">
        <v>17</v>
      </c>
      <c r="D72" s="62"/>
      <c r="E72" s="100">
        <v>40</v>
      </c>
      <c r="F72" s="100">
        <v>36</v>
      </c>
      <c r="G72" s="100">
        <v>15</v>
      </c>
      <c r="H72" s="100">
        <v>24</v>
      </c>
      <c r="I72" s="100">
        <v>20</v>
      </c>
      <c r="J72" s="100">
        <v>26</v>
      </c>
      <c r="K72" s="100">
        <v>75</v>
      </c>
      <c r="L72" s="100">
        <v>49</v>
      </c>
      <c r="M72" s="100">
        <v>51</v>
      </c>
      <c r="N72" s="100">
        <v>34</v>
      </c>
      <c r="O72" s="100">
        <v>55</v>
      </c>
      <c r="P72" s="100">
        <v>70</v>
      </c>
      <c r="Q72" s="103">
        <f>SUM(E72:P72)</f>
        <v>495</v>
      </c>
      <c r="R72" s="98"/>
    </row>
    <row r="73" spans="2:18" ht="20.100000000000001" customHeight="1" thickBot="1" x14ac:dyDescent="0.3">
      <c r="B73" s="123"/>
      <c r="C73" s="68"/>
      <c r="D73" s="62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25"/>
      <c r="R73" s="98"/>
    </row>
    <row r="74" spans="2:18" ht="20.100000000000001" customHeight="1" x14ac:dyDescent="0.25">
      <c r="B74" s="1152" t="s">
        <v>5</v>
      </c>
      <c r="C74" s="92" t="s">
        <v>16</v>
      </c>
      <c r="D74" s="69"/>
      <c r="E74" s="93">
        <v>0</v>
      </c>
      <c r="F74" s="93">
        <v>0</v>
      </c>
      <c r="G74" s="93">
        <v>0</v>
      </c>
      <c r="H74" s="93"/>
      <c r="I74" s="93">
        <v>0</v>
      </c>
      <c r="J74" s="93">
        <v>0</v>
      </c>
      <c r="K74" s="93">
        <v>0</v>
      </c>
      <c r="L74" s="93">
        <v>0</v>
      </c>
      <c r="M74" s="93">
        <v>0</v>
      </c>
      <c r="N74" s="93">
        <v>0</v>
      </c>
      <c r="O74" s="93">
        <v>0</v>
      </c>
      <c r="P74" s="93">
        <v>0</v>
      </c>
      <c r="Q74" s="97">
        <f>SUM(E74:P74)</f>
        <v>0</v>
      </c>
      <c r="R74" s="98"/>
    </row>
    <row r="75" spans="2:18" ht="20.100000000000001" customHeight="1" thickBot="1" x14ac:dyDescent="0.3">
      <c r="B75" s="1153"/>
      <c r="C75" s="99" t="s">
        <v>17</v>
      </c>
      <c r="D75" s="62"/>
      <c r="E75" s="100">
        <v>0</v>
      </c>
      <c r="F75" s="100">
        <v>0</v>
      </c>
      <c r="G75" s="100">
        <v>0</v>
      </c>
      <c r="H75" s="100"/>
      <c r="I75" s="100">
        <v>0</v>
      </c>
      <c r="J75" s="100">
        <v>0</v>
      </c>
      <c r="K75" s="100">
        <v>0</v>
      </c>
      <c r="L75" s="100">
        <v>0</v>
      </c>
      <c r="M75" s="100">
        <v>0</v>
      </c>
      <c r="N75" s="100">
        <v>0</v>
      </c>
      <c r="O75" s="100">
        <v>0</v>
      </c>
      <c r="P75" s="100">
        <v>0</v>
      </c>
      <c r="Q75" s="103">
        <f>SUM(E75:P75)</f>
        <v>0</v>
      </c>
      <c r="R75" s="98"/>
    </row>
    <row r="76" spans="2:18" ht="20.100000000000001" customHeight="1" thickBot="1" x14ac:dyDescent="0.3">
      <c r="B76" s="123"/>
      <c r="C76" s="68"/>
      <c r="D76" s="62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25"/>
      <c r="R76" s="98"/>
    </row>
    <row r="77" spans="2:18" ht="20.100000000000001" customHeight="1" x14ac:dyDescent="0.25">
      <c r="B77" s="1154" t="s">
        <v>6</v>
      </c>
      <c r="C77" s="116" t="s">
        <v>16</v>
      </c>
      <c r="D77" s="69"/>
      <c r="E77" s="117">
        <f t="shared" ref="E77:Q77" si="8">E59+E62+E65+E68+E71+E74</f>
        <v>492</v>
      </c>
      <c r="F77" s="117">
        <f t="shared" si="8"/>
        <v>243</v>
      </c>
      <c r="G77" s="117">
        <f t="shared" si="8"/>
        <v>258</v>
      </c>
      <c r="H77" s="117">
        <f t="shared" si="8"/>
        <v>206</v>
      </c>
      <c r="I77" s="117">
        <f t="shared" si="8"/>
        <v>155</v>
      </c>
      <c r="J77" s="117">
        <f t="shared" si="8"/>
        <v>205</v>
      </c>
      <c r="K77" s="117">
        <f t="shared" si="8"/>
        <v>140</v>
      </c>
      <c r="L77" s="117">
        <f t="shared" si="8"/>
        <v>169</v>
      </c>
      <c r="M77" s="117">
        <f t="shared" si="8"/>
        <v>301</v>
      </c>
      <c r="N77" s="117">
        <f t="shared" si="8"/>
        <v>300</v>
      </c>
      <c r="O77" s="117">
        <f t="shared" si="8"/>
        <v>297</v>
      </c>
      <c r="P77" s="117">
        <f t="shared" si="8"/>
        <v>369</v>
      </c>
      <c r="Q77" s="117">
        <f t="shared" si="8"/>
        <v>3135</v>
      </c>
      <c r="R77" s="98"/>
    </row>
    <row r="78" spans="2:18" ht="20.100000000000001" customHeight="1" thickBot="1" x14ac:dyDescent="0.3">
      <c r="B78" s="1155"/>
      <c r="C78" s="119" t="s">
        <v>17</v>
      </c>
      <c r="D78" s="62"/>
      <c r="E78" s="120">
        <f t="shared" ref="E78:Q78" si="9">E60+E63+E66+E69+E72+E75</f>
        <v>347</v>
      </c>
      <c r="F78" s="120">
        <f t="shared" si="9"/>
        <v>287</v>
      </c>
      <c r="G78" s="120">
        <f t="shared" si="9"/>
        <v>199</v>
      </c>
      <c r="H78" s="120">
        <f t="shared" si="9"/>
        <v>162</v>
      </c>
      <c r="I78" s="120">
        <f t="shared" si="9"/>
        <v>187</v>
      </c>
      <c r="J78" s="120">
        <f t="shared" si="9"/>
        <v>210</v>
      </c>
      <c r="K78" s="120">
        <f t="shared" si="9"/>
        <v>271</v>
      </c>
      <c r="L78" s="120">
        <f t="shared" si="9"/>
        <v>265</v>
      </c>
      <c r="M78" s="120">
        <f t="shared" si="9"/>
        <v>247</v>
      </c>
      <c r="N78" s="120">
        <f t="shared" si="9"/>
        <v>242</v>
      </c>
      <c r="O78" s="120">
        <f t="shared" si="9"/>
        <v>304</v>
      </c>
      <c r="P78" s="120">
        <f t="shared" si="9"/>
        <v>415</v>
      </c>
      <c r="Q78" s="120">
        <f t="shared" si="9"/>
        <v>3136</v>
      </c>
      <c r="R78" s="98"/>
    </row>
    <row r="79" spans="2:18" ht="15.95" customHeight="1" thickBot="1" x14ac:dyDescent="0.3">
      <c r="C79" s="68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98"/>
    </row>
    <row r="80" spans="2:18" ht="18.75" customHeight="1" thickBot="1" x14ac:dyDescent="0.3">
      <c r="B80" s="1161" t="s">
        <v>29</v>
      </c>
      <c r="C80" s="1162"/>
      <c r="D80" s="1162"/>
      <c r="E80" s="1162"/>
      <c r="F80" s="1162"/>
      <c r="G80" s="1162"/>
      <c r="H80" s="1162"/>
      <c r="I80" s="1162"/>
      <c r="J80" s="1162"/>
      <c r="K80" s="1162"/>
      <c r="L80" s="1162"/>
      <c r="M80" s="1162"/>
      <c r="N80" s="1162"/>
      <c r="O80" s="1162"/>
      <c r="P80" s="1162"/>
      <c r="Q80" s="1162"/>
      <c r="R80" s="98"/>
    </row>
    <row r="81" spans="2:18" ht="15.95" customHeight="1" thickBot="1" x14ac:dyDescent="0.3">
      <c r="B81" s="135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98"/>
    </row>
    <row r="82" spans="2:18" ht="15.95" customHeight="1" x14ac:dyDescent="0.25">
      <c r="B82" s="1152" t="s">
        <v>0</v>
      </c>
      <c r="C82" s="92" t="s">
        <v>16</v>
      </c>
      <c r="D82" s="62"/>
      <c r="E82" s="93">
        <v>84</v>
      </c>
      <c r="F82" s="93">
        <v>54</v>
      </c>
      <c r="G82" s="93">
        <v>12</v>
      </c>
      <c r="H82" s="93">
        <v>54</v>
      </c>
      <c r="I82" s="93">
        <v>30</v>
      </c>
      <c r="J82" s="93">
        <v>12</v>
      </c>
      <c r="K82" s="93">
        <v>24</v>
      </c>
      <c r="L82" s="93">
        <v>36</v>
      </c>
      <c r="M82" s="93">
        <v>36</v>
      </c>
      <c r="N82" s="93">
        <v>53</v>
      </c>
      <c r="O82" s="93">
        <v>54</v>
      </c>
      <c r="P82" s="93">
        <v>66</v>
      </c>
      <c r="Q82" s="97">
        <f>SUM(E82:P82)</f>
        <v>515</v>
      </c>
      <c r="R82" s="98"/>
    </row>
    <row r="83" spans="2:18" ht="15.95" customHeight="1" thickBot="1" x14ac:dyDescent="0.3">
      <c r="B83" s="1153"/>
      <c r="C83" s="99" t="s">
        <v>17</v>
      </c>
      <c r="D83" s="69"/>
      <c r="E83" s="100">
        <v>41</v>
      </c>
      <c r="F83" s="100">
        <v>64</v>
      </c>
      <c r="G83" s="100">
        <v>43</v>
      </c>
      <c r="H83" s="100">
        <v>31</v>
      </c>
      <c r="I83" s="100">
        <v>46</v>
      </c>
      <c r="J83" s="100">
        <v>16</v>
      </c>
      <c r="K83" s="100">
        <v>54</v>
      </c>
      <c r="L83" s="100">
        <v>17</v>
      </c>
      <c r="M83" s="100">
        <v>52</v>
      </c>
      <c r="N83" s="100">
        <v>54</v>
      </c>
      <c r="O83" s="100">
        <v>36</v>
      </c>
      <c r="P83" s="100">
        <v>69</v>
      </c>
      <c r="Q83" s="103">
        <f>SUM(E83:P83)</f>
        <v>523</v>
      </c>
      <c r="R83" s="98"/>
    </row>
    <row r="84" spans="2:18" ht="15.95" customHeight="1" thickBot="1" x14ac:dyDescent="0.3">
      <c r="B84" s="123"/>
      <c r="C84" s="68"/>
      <c r="D84" s="62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25"/>
      <c r="R84" s="98"/>
    </row>
    <row r="85" spans="2:18" ht="15.95" customHeight="1" x14ac:dyDescent="0.25">
      <c r="B85" s="1152" t="s">
        <v>1</v>
      </c>
      <c r="C85" s="92" t="s">
        <v>16</v>
      </c>
      <c r="D85" s="62"/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93">
        <v>0</v>
      </c>
      <c r="L85" s="93">
        <v>0</v>
      </c>
      <c r="M85" s="93">
        <v>0</v>
      </c>
      <c r="N85" s="93">
        <v>0</v>
      </c>
      <c r="O85" s="93">
        <v>0</v>
      </c>
      <c r="P85" s="93">
        <v>0</v>
      </c>
      <c r="Q85" s="97">
        <f>SUM(E85:P85)</f>
        <v>0</v>
      </c>
      <c r="R85" s="98"/>
    </row>
    <row r="86" spans="2:18" ht="15.95" customHeight="1" thickBot="1" x14ac:dyDescent="0.3">
      <c r="B86" s="1153"/>
      <c r="C86" s="99" t="s">
        <v>17</v>
      </c>
      <c r="D86" s="69"/>
      <c r="E86" s="100">
        <v>0</v>
      </c>
      <c r="F86" s="100">
        <v>0</v>
      </c>
      <c r="G86" s="100">
        <v>0</v>
      </c>
      <c r="H86" s="100">
        <v>0</v>
      </c>
      <c r="I86" s="100">
        <v>6</v>
      </c>
      <c r="J86" s="100">
        <v>0</v>
      </c>
      <c r="K86" s="100">
        <v>0</v>
      </c>
      <c r="L86" s="100">
        <v>0</v>
      </c>
      <c r="M86" s="100">
        <v>0</v>
      </c>
      <c r="N86" s="100">
        <v>5</v>
      </c>
      <c r="O86" s="100">
        <v>0</v>
      </c>
      <c r="P86" s="100">
        <v>7</v>
      </c>
      <c r="Q86" s="103">
        <f>SUM(E86:P86)</f>
        <v>18</v>
      </c>
      <c r="R86" s="98"/>
    </row>
    <row r="87" spans="2:18" ht="15.95" customHeight="1" thickBot="1" x14ac:dyDescent="0.3">
      <c r="B87" s="123"/>
      <c r="C87" s="68"/>
      <c r="D87" s="62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25"/>
      <c r="R87" s="98"/>
    </row>
    <row r="88" spans="2:18" ht="15.95" customHeight="1" x14ac:dyDescent="0.25">
      <c r="B88" s="1152" t="s">
        <v>2</v>
      </c>
      <c r="C88" s="92" t="s">
        <v>16</v>
      </c>
      <c r="D88" s="62"/>
      <c r="E88" s="93">
        <v>0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93">
        <v>0</v>
      </c>
      <c r="L88" s="93">
        <v>1</v>
      </c>
      <c r="M88" s="93">
        <v>5</v>
      </c>
      <c r="N88" s="93">
        <v>0</v>
      </c>
      <c r="O88" s="93">
        <v>0</v>
      </c>
      <c r="P88" s="93"/>
      <c r="Q88" s="97">
        <f>SUM(E88:P88)</f>
        <v>6</v>
      </c>
      <c r="R88" s="98"/>
    </row>
    <row r="89" spans="2:18" ht="15.95" customHeight="1" thickBot="1" x14ac:dyDescent="0.3">
      <c r="B89" s="1153"/>
      <c r="C89" s="99" t="s">
        <v>17</v>
      </c>
      <c r="D89" s="69"/>
      <c r="E89" s="100">
        <v>0</v>
      </c>
      <c r="F89" s="100">
        <v>0</v>
      </c>
      <c r="G89" s="100">
        <v>0</v>
      </c>
      <c r="H89" s="100">
        <v>0</v>
      </c>
      <c r="I89" s="100">
        <v>0</v>
      </c>
      <c r="J89" s="100">
        <v>0</v>
      </c>
      <c r="K89" s="100">
        <v>0</v>
      </c>
      <c r="L89" s="100">
        <v>5</v>
      </c>
      <c r="M89" s="100">
        <v>0</v>
      </c>
      <c r="N89" s="100">
        <v>0</v>
      </c>
      <c r="O89" s="100">
        <v>3</v>
      </c>
      <c r="P89" s="100"/>
      <c r="Q89" s="103">
        <f>SUM(E89:P89)</f>
        <v>8</v>
      </c>
      <c r="R89" s="98"/>
    </row>
    <row r="90" spans="2:18" ht="15.95" customHeight="1" thickBot="1" x14ac:dyDescent="0.3">
      <c r="B90" s="123"/>
      <c r="C90" s="68"/>
      <c r="D90" s="63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25"/>
      <c r="R90" s="98"/>
    </row>
    <row r="91" spans="2:18" ht="15.95" customHeight="1" x14ac:dyDescent="0.25">
      <c r="B91" s="1152" t="s">
        <v>3</v>
      </c>
      <c r="C91" s="92" t="s">
        <v>16</v>
      </c>
      <c r="D91" s="63"/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93">
        <v>0</v>
      </c>
      <c r="L91" s="93">
        <v>0</v>
      </c>
      <c r="M91" s="93">
        <v>0</v>
      </c>
      <c r="N91" s="93">
        <v>0</v>
      </c>
      <c r="O91" s="93">
        <v>0</v>
      </c>
      <c r="P91" s="93">
        <v>0</v>
      </c>
      <c r="Q91" s="97">
        <f>SUM(E91:P91)</f>
        <v>0</v>
      </c>
      <c r="R91" s="98"/>
    </row>
    <row r="92" spans="2:18" ht="15.95" customHeight="1" thickBot="1" x14ac:dyDescent="0.3">
      <c r="B92" s="1153"/>
      <c r="C92" s="99" t="s">
        <v>17</v>
      </c>
      <c r="D92" s="70"/>
      <c r="E92" s="100">
        <v>0</v>
      </c>
      <c r="F92" s="100">
        <v>0</v>
      </c>
      <c r="G92" s="100">
        <v>0</v>
      </c>
      <c r="H92" s="100">
        <v>0</v>
      </c>
      <c r="I92" s="100">
        <v>1</v>
      </c>
      <c r="J92" s="100">
        <v>0</v>
      </c>
      <c r="K92" s="100">
        <v>0</v>
      </c>
      <c r="L92" s="100">
        <v>0</v>
      </c>
      <c r="M92" s="100">
        <v>0</v>
      </c>
      <c r="N92" s="100">
        <v>0</v>
      </c>
      <c r="O92" s="100">
        <v>0</v>
      </c>
      <c r="P92" s="100">
        <v>0</v>
      </c>
      <c r="Q92" s="103">
        <f>SUM(E92:P92)</f>
        <v>1</v>
      </c>
      <c r="R92" s="98"/>
    </row>
    <row r="93" spans="2:18" ht="15.95" customHeight="1" thickBot="1" x14ac:dyDescent="0.3">
      <c r="B93" s="123"/>
      <c r="C93" s="68"/>
      <c r="D93" s="70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98"/>
    </row>
    <row r="94" spans="2:18" ht="15.95" customHeight="1" x14ac:dyDescent="0.25">
      <c r="B94" s="1152" t="s">
        <v>4</v>
      </c>
      <c r="C94" s="92" t="s">
        <v>16</v>
      </c>
      <c r="D94" s="70"/>
      <c r="E94" s="93">
        <v>24</v>
      </c>
      <c r="F94" s="93">
        <v>6</v>
      </c>
      <c r="G94" s="93">
        <v>18</v>
      </c>
      <c r="H94" s="93">
        <v>0</v>
      </c>
      <c r="I94" s="93">
        <v>0</v>
      </c>
      <c r="J94" s="93">
        <v>0</v>
      </c>
      <c r="K94" s="93">
        <v>0</v>
      </c>
      <c r="L94" s="93">
        <v>12</v>
      </c>
      <c r="M94" s="93">
        <v>0</v>
      </c>
      <c r="N94" s="93">
        <v>28</v>
      </c>
      <c r="O94" s="93">
        <v>30</v>
      </c>
      <c r="P94" s="93">
        <v>18</v>
      </c>
      <c r="Q94" s="97">
        <f>SUM(E94:P94)</f>
        <v>136</v>
      </c>
      <c r="R94" s="98"/>
    </row>
    <row r="95" spans="2:18" ht="15.95" customHeight="1" thickBot="1" x14ac:dyDescent="0.3">
      <c r="B95" s="1153"/>
      <c r="C95" s="99" t="s">
        <v>17</v>
      </c>
      <c r="D95" s="70"/>
      <c r="E95" s="100">
        <v>11</v>
      </c>
      <c r="F95" s="100">
        <v>2</v>
      </c>
      <c r="G95" s="100">
        <v>1</v>
      </c>
      <c r="H95" s="100">
        <v>12</v>
      </c>
      <c r="I95" s="100">
        <v>12</v>
      </c>
      <c r="J95" s="100">
        <v>7</v>
      </c>
      <c r="K95" s="100">
        <v>1</v>
      </c>
      <c r="L95" s="100">
        <v>13</v>
      </c>
      <c r="M95" s="100">
        <v>16</v>
      </c>
      <c r="N95" s="100">
        <v>12</v>
      </c>
      <c r="O95" s="100">
        <v>29</v>
      </c>
      <c r="P95" s="100">
        <v>19</v>
      </c>
      <c r="Q95" s="103">
        <f>SUM(E95:P95)</f>
        <v>135</v>
      </c>
      <c r="R95" s="98"/>
    </row>
    <row r="96" spans="2:18" ht="15.95" customHeight="1" thickBot="1" x14ac:dyDescent="0.3">
      <c r="B96" s="123"/>
      <c r="C96" s="68"/>
      <c r="D96" s="68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1"/>
      <c r="R96" s="98"/>
    </row>
    <row r="97" spans="2:18" ht="15.95" customHeight="1" x14ac:dyDescent="0.25">
      <c r="B97" s="1154" t="s">
        <v>30</v>
      </c>
      <c r="C97" s="116" t="s">
        <v>16</v>
      </c>
      <c r="D97" s="68"/>
      <c r="E97" s="117">
        <f t="shared" ref="E97:Q97" si="10">E82+E85+E88+E91+E94</f>
        <v>108</v>
      </c>
      <c r="F97" s="117">
        <f t="shared" si="10"/>
        <v>60</v>
      </c>
      <c r="G97" s="117">
        <f t="shared" si="10"/>
        <v>30</v>
      </c>
      <c r="H97" s="117">
        <f t="shared" si="10"/>
        <v>54</v>
      </c>
      <c r="I97" s="117">
        <f t="shared" si="10"/>
        <v>30</v>
      </c>
      <c r="J97" s="117">
        <f t="shared" si="10"/>
        <v>12</v>
      </c>
      <c r="K97" s="117">
        <f t="shared" si="10"/>
        <v>24</v>
      </c>
      <c r="L97" s="117">
        <f t="shared" si="10"/>
        <v>49</v>
      </c>
      <c r="M97" s="117">
        <f t="shared" si="10"/>
        <v>41</v>
      </c>
      <c r="N97" s="117">
        <f t="shared" si="10"/>
        <v>81</v>
      </c>
      <c r="O97" s="117">
        <f t="shared" si="10"/>
        <v>84</v>
      </c>
      <c r="P97" s="117">
        <f t="shared" si="10"/>
        <v>84</v>
      </c>
      <c r="Q97" s="117">
        <f t="shared" si="10"/>
        <v>657</v>
      </c>
      <c r="R97" s="98"/>
    </row>
    <row r="98" spans="2:18" ht="15.95" customHeight="1" thickBot="1" x14ac:dyDescent="0.3">
      <c r="B98" s="1155"/>
      <c r="C98" s="119" t="s">
        <v>17</v>
      </c>
      <c r="D98" s="68"/>
      <c r="E98" s="120">
        <f t="shared" ref="E98:Q98" si="11">E83+E86+E89+E92+E95</f>
        <v>52</v>
      </c>
      <c r="F98" s="120">
        <f t="shared" si="11"/>
        <v>66</v>
      </c>
      <c r="G98" s="120">
        <f t="shared" si="11"/>
        <v>44</v>
      </c>
      <c r="H98" s="120">
        <f t="shared" si="11"/>
        <v>43</v>
      </c>
      <c r="I98" s="120">
        <f t="shared" si="11"/>
        <v>65</v>
      </c>
      <c r="J98" s="120">
        <f t="shared" si="11"/>
        <v>23</v>
      </c>
      <c r="K98" s="120">
        <f t="shared" si="11"/>
        <v>55</v>
      </c>
      <c r="L98" s="120">
        <f t="shared" si="11"/>
        <v>35</v>
      </c>
      <c r="M98" s="120">
        <f t="shared" si="11"/>
        <v>68</v>
      </c>
      <c r="N98" s="120">
        <f t="shared" si="11"/>
        <v>71</v>
      </c>
      <c r="O98" s="120">
        <f t="shared" si="11"/>
        <v>68</v>
      </c>
      <c r="P98" s="120">
        <f t="shared" si="11"/>
        <v>95</v>
      </c>
      <c r="Q98" s="120">
        <f t="shared" si="11"/>
        <v>685</v>
      </c>
      <c r="R98" s="98"/>
    </row>
    <row r="99" spans="2:18" ht="15.95" customHeight="1" thickBot="1" x14ac:dyDescent="0.3">
      <c r="B99" s="136"/>
      <c r="C99" s="68"/>
      <c r="D99" s="62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25"/>
      <c r="R99" s="98"/>
    </row>
    <row r="100" spans="2:18" ht="15.95" customHeight="1" x14ac:dyDescent="0.25">
      <c r="B100" s="1165" t="s">
        <v>31</v>
      </c>
      <c r="C100" s="116" t="s">
        <v>16</v>
      </c>
      <c r="D100" s="62"/>
      <c r="E100" s="117">
        <f t="shared" ref="E100:Q100" si="12">E77+E97</f>
        <v>600</v>
      </c>
      <c r="F100" s="117">
        <f t="shared" si="12"/>
        <v>303</v>
      </c>
      <c r="G100" s="117">
        <f t="shared" si="12"/>
        <v>288</v>
      </c>
      <c r="H100" s="117">
        <f t="shared" si="12"/>
        <v>260</v>
      </c>
      <c r="I100" s="117">
        <f t="shared" si="12"/>
        <v>185</v>
      </c>
      <c r="J100" s="117">
        <f t="shared" si="12"/>
        <v>217</v>
      </c>
      <c r="K100" s="117">
        <f t="shared" si="12"/>
        <v>164</v>
      </c>
      <c r="L100" s="117">
        <f t="shared" si="12"/>
        <v>218</v>
      </c>
      <c r="M100" s="117">
        <f t="shared" si="12"/>
        <v>342</v>
      </c>
      <c r="N100" s="117">
        <f t="shared" si="12"/>
        <v>381</v>
      </c>
      <c r="O100" s="117">
        <f t="shared" si="12"/>
        <v>381</v>
      </c>
      <c r="P100" s="117">
        <f t="shared" si="12"/>
        <v>453</v>
      </c>
      <c r="Q100" s="117">
        <f t="shared" si="12"/>
        <v>3792</v>
      </c>
      <c r="R100" s="98"/>
    </row>
    <row r="101" spans="2:18" ht="15.95" customHeight="1" thickBot="1" x14ac:dyDescent="0.3">
      <c r="B101" s="1166"/>
      <c r="C101" s="119" t="s">
        <v>17</v>
      </c>
      <c r="D101" s="69"/>
      <c r="E101" s="120">
        <f t="shared" ref="E101:Q101" si="13">E78+E98</f>
        <v>399</v>
      </c>
      <c r="F101" s="120">
        <f t="shared" si="13"/>
        <v>353</v>
      </c>
      <c r="G101" s="120">
        <f t="shared" si="13"/>
        <v>243</v>
      </c>
      <c r="H101" s="120">
        <f t="shared" si="13"/>
        <v>205</v>
      </c>
      <c r="I101" s="120">
        <f t="shared" si="13"/>
        <v>252</v>
      </c>
      <c r="J101" s="120">
        <f t="shared" si="13"/>
        <v>233</v>
      </c>
      <c r="K101" s="120">
        <f t="shared" si="13"/>
        <v>326</v>
      </c>
      <c r="L101" s="120">
        <f t="shared" si="13"/>
        <v>300</v>
      </c>
      <c r="M101" s="120">
        <f t="shared" si="13"/>
        <v>315</v>
      </c>
      <c r="N101" s="120">
        <f t="shared" si="13"/>
        <v>313</v>
      </c>
      <c r="O101" s="120">
        <f t="shared" si="13"/>
        <v>372</v>
      </c>
      <c r="P101" s="120">
        <f t="shared" si="13"/>
        <v>510</v>
      </c>
      <c r="Q101" s="120">
        <f t="shared" si="13"/>
        <v>3821</v>
      </c>
      <c r="R101" s="98"/>
    </row>
    <row r="102" spans="2:18" ht="17.25" x14ac:dyDescent="0.25">
      <c r="D102" s="62"/>
      <c r="E102" s="62"/>
      <c r="F102" s="62"/>
      <c r="G102" s="62"/>
      <c r="H102" s="62"/>
      <c r="I102" s="62"/>
      <c r="J102" s="62"/>
      <c r="K102" s="1160" t="s">
        <v>85</v>
      </c>
      <c r="L102" s="1160"/>
      <c r="M102" s="1160"/>
      <c r="N102" s="1160"/>
      <c r="O102" s="1160"/>
      <c r="P102" s="1160"/>
      <c r="Q102" s="62"/>
      <c r="R102" s="98"/>
    </row>
    <row r="103" spans="2:18" ht="16.5" thickBot="1" x14ac:dyDescent="0.3"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98"/>
    </row>
    <row r="104" spans="2:18" ht="18.75" thickBot="1" x14ac:dyDescent="0.3">
      <c r="B104" s="1158" t="s">
        <v>32</v>
      </c>
      <c r="C104" s="1159"/>
      <c r="D104" s="1159"/>
      <c r="E104" s="1159"/>
      <c r="F104" s="1159"/>
      <c r="G104" s="1159"/>
      <c r="H104" s="1159"/>
      <c r="I104" s="1159"/>
      <c r="J104" s="1159"/>
      <c r="K104" s="1159"/>
      <c r="L104" s="1159"/>
      <c r="M104" s="1159"/>
      <c r="N104" s="1159"/>
      <c r="O104" s="1159"/>
      <c r="P104" s="1159"/>
      <c r="Q104" s="1159"/>
      <c r="R104" s="98"/>
    </row>
    <row r="105" spans="2:18" ht="12.75" customHeight="1" thickBot="1" x14ac:dyDescent="0.3">
      <c r="B105" s="137"/>
      <c r="C105" s="68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98"/>
    </row>
    <row r="106" spans="2:18" ht="33.75" customHeight="1" thickBot="1" x14ac:dyDescent="0.3">
      <c r="B106" s="46"/>
      <c r="C106" s="138"/>
      <c r="D106" s="62"/>
      <c r="E106" s="88" t="s">
        <v>72</v>
      </c>
      <c r="F106" s="88" t="s">
        <v>73</v>
      </c>
      <c r="G106" s="88" t="s">
        <v>74</v>
      </c>
      <c r="H106" s="88" t="s">
        <v>75</v>
      </c>
      <c r="I106" s="88" t="s">
        <v>76</v>
      </c>
      <c r="J106" s="88" t="s">
        <v>77</v>
      </c>
      <c r="K106" s="88" t="s">
        <v>78</v>
      </c>
      <c r="L106" s="88" t="s">
        <v>79</v>
      </c>
      <c r="M106" s="88" t="s">
        <v>80</v>
      </c>
      <c r="N106" s="88" t="s">
        <v>81</v>
      </c>
      <c r="O106" s="88" t="s">
        <v>82</v>
      </c>
      <c r="P106" s="88" t="s">
        <v>83</v>
      </c>
      <c r="Q106" s="89" t="s">
        <v>84</v>
      </c>
      <c r="R106" s="98"/>
    </row>
    <row r="107" spans="2:18" ht="18" customHeight="1" thickBot="1" x14ac:dyDescent="0.3">
      <c r="B107" s="139" t="s">
        <v>33</v>
      </c>
      <c r="D107" s="69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91"/>
      <c r="R107" s="98"/>
    </row>
    <row r="108" spans="2:18" ht="20.100000000000001" customHeight="1" x14ac:dyDescent="0.25">
      <c r="B108" s="1152" t="s">
        <v>35</v>
      </c>
      <c r="C108" s="92" t="s">
        <v>16</v>
      </c>
      <c r="D108" s="62"/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93">
        <v>0</v>
      </c>
      <c r="L108" s="93">
        <v>0</v>
      </c>
      <c r="M108" s="93">
        <v>0</v>
      </c>
      <c r="N108" s="93">
        <v>0</v>
      </c>
      <c r="O108" s="93">
        <v>0</v>
      </c>
      <c r="P108" s="93">
        <v>0</v>
      </c>
      <c r="Q108" s="97">
        <f>SUM(E108:P108)</f>
        <v>0</v>
      </c>
      <c r="R108" s="98"/>
    </row>
    <row r="109" spans="2:18" ht="20.100000000000001" customHeight="1" thickBot="1" x14ac:dyDescent="0.3">
      <c r="B109" s="1153"/>
      <c r="C109" s="99" t="s">
        <v>17</v>
      </c>
      <c r="D109" s="62"/>
      <c r="E109" s="100">
        <v>0</v>
      </c>
      <c r="F109" s="100">
        <v>0</v>
      </c>
      <c r="G109" s="100">
        <v>0</v>
      </c>
      <c r="H109" s="100">
        <v>0</v>
      </c>
      <c r="I109" s="100">
        <v>0</v>
      </c>
      <c r="J109" s="100">
        <v>0</v>
      </c>
      <c r="K109" s="100">
        <v>0</v>
      </c>
      <c r="L109" s="100">
        <v>0</v>
      </c>
      <c r="M109" s="100">
        <v>0</v>
      </c>
      <c r="N109" s="100">
        <v>0</v>
      </c>
      <c r="O109" s="100">
        <v>0</v>
      </c>
      <c r="P109" s="100">
        <v>0</v>
      </c>
      <c r="Q109" s="103">
        <f>SUM(E109:P109)</f>
        <v>0</v>
      </c>
      <c r="R109" s="98"/>
    </row>
    <row r="110" spans="2:18" ht="20.100000000000001" customHeight="1" thickBot="1" x14ac:dyDescent="0.3">
      <c r="B110" s="137"/>
      <c r="C110" s="68"/>
      <c r="D110" s="69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5"/>
      <c r="R110" s="98"/>
    </row>
    <row r="111" spans="2:18" ht="20.100000000000001" customHeight="1" x14ac:dyDescent="0.25">
      <c r="B111" s="1152" t="s">
        <v>34</v>
      </c>
      <c r="C111" s="92" t="s">
        <v>16</v>
      </c>
      <c r="D111" s="62"/>
      <c r="E111" s="93">
        <v>182</v>
      </c>
      <c r="F111" s="93">
        <v>119</v>
      </c>
      <c r="G111" s="93">
        <v>137</v>
      </c>
      <c r="H111" s="93">
        <v>92</v>
      </c>
      <c r="I111" s="93">
        <v>66</v>
      </c>
      <c r="J111" s="93">
        <v>5</v>
      </c>
      <c r="K111" s="93">
        <v>8</v>
      </c>
      <c r="L111" s="93">
        <v>72</v>
      </c>
      <c r="M111" s="93">
        <v>30</v>
      </c>
      <c r="N111" s="93">
        <v>72</v>
      </c>
      <c r="O111" s="93">
        <v>67</v>
      </c>
      <c r="P111" s="93">
        <v>82</v>
      </c>
      <c r="Q111" s="97">
        <f>SUM(E111:P111)</f>
        <v>932</v>
      </c>
      <c r="R111" s="98"/>
    </row>
    <row r="112" spans="2:18" ht="20.100000000000001" customHeight="1" thickBot="1" x14ac:dyDescent="0.3">
      <c r="B112" s="1153"/>
      <c r="C112" s="99" t="s">
        <v>17</v>
      </c>
      <c r="D112" s="62"/>
      <c r="E112" s="100">
        <v>211</v>
      </c>
      <c r="F112" s="100">
        <v>125</v>
      </c>
      <c r="G112" s="100">
        <v>157</v>
      </c>
      <c r="H112" s="100">
        <v>50</v>
      </c>
      <c r="I112" s="100">
        <v>38</v>
      </c>
      <c r="J112" s="100">
        <v>0</v>
      </c>
      <c r="K112" s="100">
        <v>86</v>
      </c>
      <c r="L112" s="100">
        <v>64</v>
      </c>
      <c r="M112" s="100">
        <v>51</v>
      </c>
      <c r="N112" s="100">
        <v>68</v>
      </c>
      <c r="O112" s="100">
        <v>44</v>
      </c>
      <c r="P112" s="100">
        <v>172</v>
      </c>
      <c r="Q112" s="103">
        <f>SUM(E112:P112)</f>
        <v>1066</v>
      </c>
      <c r="R112" s="98"/>
    </row>
    <row r="113" spans="2:18" ht="20.100000000000001" customHeight="1" thickBot="1" x14ac:dyDescent="0.3">
      <c r="B113" s="104"/>
      <c r="C113" s="105"/>
      <c r="D113" s="62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  <c r="R113" s="98"/>
    </row>
    <row r="114" spans="2:18" ht="20.100000000000001" customHeight="1" x14ac:dyDescent="0.25">
      <c r="B114" s="1154" t="s">
        <v>36</v>
      </c>
      <c r="C114" s="116" t="s">
        <v>16</v>
      </c>
      <c r="D114" s="69"/>
      <c r="E114" s="117">
        <f t="shared" ref="E114:Q114" si="14">E108+E111</f>
        <v>182</v>
      </c>
      <c r="F114" s="117">
        <f t="shared" si="14"/>
        <v>119</v>
      </c>
      <c r="G114" s="117">
        <f t="shared" si="14"/>
        <v>137</v>
      </c>
      <c r="H114" s="117">
        <f t="shared" si="14"/>
        <v>92</v>
      </c>
      <c r="I114" s="117">
        <f t="shared" si="14"/>
        <v>66</v>
      </c>
      <c r="J114" s="117">
        <f t="shared" si="14"/>
        <v>5</v>
      </c>
      <c r="K114" s="117">
        <f t="shared" si="14"/>
        <v>8</v>
      </c>
      <c r="L114" s="117">
        <f t="shared" si="14"/>
        <v>72</v>
      </c>
      <c r="M114" s="117">
        <f t="shared" si="14"/>
        <v>30</v>
      </c>
      <c r="N114" s="117">
        <f t="shared" si="14"/>
        <v>72</v>
      </c>
      <c r="O114" s="117">
        <f t="shared" si="14"/>
        <v>67</v>
      </c>
      <c r="P114" s="117">
        <f t="shared" si="14"/>
        <v>82</v>
      </c>
      <c r="Q114" s="117">
        <f t="shared" si="14"/>
        <v>932</v>
      </c>
      <c r="R114" s="98"/>
    </row>
    <row r="115" spans="2:18" ht="20.100000000000001" customHeight="1" thickBot="1" x14ac:dyDescent="0.3">
      <c r="B115" s="1155"/>
      <c r="C115" s="119" t="s">
        <v>17</v>
      </c>
      <c r="D115" s="63"/>
      <c r="E115" s="120">
        <f t="shared" ref="E115:Q115" si="15">E109+E112</f>
        <v>211</v>
      </c>
      <c r="F115" s="120">
        <f t="shared" si="15"/>
        <v>125</v>
      </c>
      <c r="G115" s="120">
        <f t="shared" si="15"/>
        <v>157</v>
      </c>
      <c r="H115" s="120">
        <f t="shared" si="15"/>
        <v>50</v>
      </c>
      <c r="I115" s="120">
        <f t="shared" si="15"/>
        <v>38</v>
      </c>
      <c r="J115" s="120">
        <f t="shared" si="15"/>
        <v>0</v>
      </c>
      <c r="K115" s="120">
        <f t="shared" si="15"/>
        <v>86</v>
      </c>
      <c r="L115" s="120">
        <f t="shared" si="15"/>
        <v>64</v>
      </c>
      <c r="M115" s="120">
        <f t="shared" si="15"/>
        <v>51</v>
      </c>
      <c r="N115" s="120">
        <f t="shared" si="15"/>
        <v>68</v>
      </c>
      <c r="O115" s="120">
        <f t="shared" si="15"/>
        <v>44</v>
      </c>
      <c r="P115" s="120">
        <f t="shared" si="15"/>
        <v>172</v>
      </c>
      <c r="Q115" s="120">
        <f t="shared" si="15"/>
        <v>1066</v>
      </c>
      <c r="R115" s="98"/>
    </row>
    <row r="116" spans="2:18" ht="20.100000000000001" customHeight="1" x14ac:dyDescent="0.25">
      <c r="B116" s="104"/>
      <c r="C116" s="105"/>
      <c r="D116" s="63"/>
      <c r="E116" s="107"/>
      <c r="F116" s="107"/>
      <c r="M116" s="107"/>
      <c r="N116" s="107"/>
      <c r="O116" s="107"/>
      <c r="P116" s="107"/>
      <c r="Q116" s="106"/>
      <c r="R116" s="98"/>
    </row>
    <row r="117" spans="2:18" ht="20.100000000000001" customHeight="1" thickBot="1" x14ac:dyDescent="0.3">
      <c r="B117" s="135" t="s">
        <v>40</v>
      </c>
      <c r="D117" s="70"/>
      <c r="E117" s="125"/>
      <c r="F117" s="125"/>
      <c r="G117" s="125"/>
      <c r="H117" s="125"/>
      <c r="I117" s="125"/>
      <c r="J117" s="125"/>
      <c r="K117" s="125"/>
      <c r="L117" s="125"/>
      <c r="M117" s="125"/>
      <c r="N117" s="125"/>
      <c r="O117" s="125"/>
      <c r="P117" s="125"/>
      <c r="Q117" s="91"/>
      <c r="R117" s="98"/>
    </row>
    <row r="118" spans="2:18" ht="20.100000000000001" customHeight="1" x14ac:dyDescent="0.25">
      <c r="B118" s="1152" t="s">
        <v>37</v>
      </c>
      <c r="C118" s="92" t="s">
        <v>16</v>
      </c>
      <c r="D118" s="70"/>
      <c r="E118" s="93">
        <v>1243</v>
      </c>
      <c r="F118" s="93">
        <v>1690</v>
      </c>
      <c r="G118" s="93">
        <v>1261</v>
      </c>
      <c r="H118" s="93">
        <v>1866</v>
      </c>
      <c r="I118" s="93">
        <v>1787</v>
      </c>
      <c r="J118" s="93">
        <v>1420</v>
      </c>
      <c r="K118" s="93">
        <v>701</v>
      </c>
      <c r="L118" s="93">
        <v>651</v>
      </c>
      <c r="M118" s="93">
        <v>621</v>
      </c>
      <c r="N118" s="93">
        <v>585</v>
      </c>
      <c r="O118" s="93">
        <v>343</v>
      </c>
      <c r="P118" s="93">
        <v>475</v>
      </c>
      <c r="Q118" s="97">
        <f>SUM(E118:P118)</f>
        <v>12643</v>
      </c>
      <c r="R118" s="98"/>
    </row>
    <row r="119" spans="2:18" ht="20.100000000000001" customHeight="1" thickBot="1" x14ac:dyDescent="0.3">
      <c r="B119" s="1153"/>
      <c r="C119" s="99" t="s">
        <v>17</v>
      </c>
      <c r="D119" s="63"/>
      <c r="E119" s="100">
        <v>1200</v>
      </c>
      <c r="F119" s="100">
        <v>1714</v>
      </c>
      <c r="G119" s="100">
        <v>964</v>
      </c>
      <c r="H119" s="100">
        <v>1939</v>
      </c>
      <c r="I119" s="100">
        <v>2011</v>
      </c>
      <c r="J119" s="100">
        <v>1061</v>
      </c>
      <c r="K119" s="100">
        <v>435</v>
      </c>
      <c r="L119" s="100">
        <v>202</v>
      </c>
      <c r="M119" s="100">
        <v>308</v>
      </c>
      <c r="N119" s="100">
        <v>598</v>
      </c>
      <c r="O119" s="100">
        <v>731</v>
      </c>
      <c r="P119" s="100">
        <v>737</v>
      </c>
      <c r="Q119" s="103">
        <f>SUM(E119:P119)</f>
        <v>11900</v>
      </c>
      <c r="R119" s="98"/>
    </row>
    <row r="120" spans="2:18" ht="20.100000000000001" customHeight="1" thickBot="1" x14ac:dyDescent="0.3">
      <c r="B120" s="123"/>
      <c r="C120" s="68"/>
      <c r="D120" s="63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7"/>
      <c r="P120" s="107"/>
      <c r="Q120" s="121"/>
      <c r="R120" s="98"/>
    </row>
    <row r="121" spans="2:18" ht="20.100000000000001" customHeight="1" x14ac:dyDescent="0.25">
      <c r="B121" s="1152" t="s">
        <v>38</v>
      </c>
      <c r="C121" s="92" t="s">
        <v>16</v>
      </c>
      <c r="E121" s="93">
        <v>160</v>
      </c>
      <c r="F121" s="93">
        <v>150</v>
      </c>
      <c r="G121" s="93">
        <v>165</v>
      </c>
      <c r="H121" s="93">
        <v>123</v>
      </c>
      <c r="I121" s="93">
        <v>112</v>
      </c>
      <c r="J121" s="93">
        <v>1</v>
      </c>
      <c r="K121" s="93">
        <v>120</v>
      </c>
      <c r="L121" s="93">
        <v>80</v>
      </c>
      <c r="M121" s="93">
        <v>78</v>
      </c>
      <c r="N121" s="93">
        <v>120</v>
      </c>
      <c r="O121" s="93">
        <v>148</v>
      </c>
      <c r="P121" s="93">
        <v>184</v>
      </c>
      <c r="Q121" s="97">
        <f>SUM(E121:P121)</f>
        <v>1441</v>
      </c>
      <c r="R121" s="98"/>
    </row>
    <row r="122" spans="2:18" ht="20.100000000000001" customHeight="1" thickBot="1" x14ac:dyDescent="0.3">
      <c r="B122" s="1153"/>
      <c r="C122" s="99" t="s">
        <v>17</v>
      </c>
      <c r="E122" s="100">
        <v>81</v>
      </c>
      <c r="F122" s="100">
        <v>123</v>
      </c>
      <c r="G122" s="100">
        <v>145</v>
      </c>
      <c r="H122" s="100">
        <v>180</v>
      </c>
      <c r="I122" s="100">
        <v>45</v>
      </c>
      <c r="J122" s="100">
        <v>46</v>
      </c>
      <c r="K122" s="100">
        <v>26</v>
      </c>
      <c r="L122" s="100">
        <v>48</v>
      </c>
      <c r="M122" s="100">
        <v>78</v>
      </c>
      <c r="N122" s="100">
        <v>140</v>
      </c>
      <c r="O122" s="100">
        <v>169</v>
      </c>
      <c r="P122" s="100">
        <v>453</v>
      </c>
      <c r="Q122" s="103">
        <f>SUM(E122:P122)</f>
        <v>1534</v>
      </c>
      <c r="R122" s="98"/>
    </row>
    <row r="123" spans="2:18" ht="20.100000000000001" customHeight="1" thickBot="1" x14ac:dyDescent="0.3">
      <c r="B123" s="123"/>
      <c r="C123" s="68"/>
      <c r="E123" s="91"/>
      <c r="F123" s="91"/>
      <c r="G123" s="91"/>
      <c r="H123" s="91"/>
      <c r="I123" s="91"/>
      <c r="J123" s="91"/>
      <c r="K123" s="91"/>
      <c r="L123" s="91"/>
      <c r="M123" s="91"/>
      <c r="N123" s="91"/>
      <c r="O123" s="91"/>
      <c r="P123" s="91"/>
      <c r="Q123" s="125"/>
      <c r="R123" s="98"/>
    </row>
    <row r="124" spans="2:18" ht="20.100000000000001" customHeight="1" x14ac:dyDescent="0.25">
      <c r="B124" s="1152" t="s">
        <v>2</v>
      </c>
      <c r="C124" s="92" t="s">
        <v>16</v>
      </c>
      <c r="E124" s="93">
        <v>0</v>
      </c>
      <c r="F124" s="93">
        <v>5</v>
      </c>
      <c r="G124" s="93">
        <v>0</v>
      </c>
      <c r="H124" s="93">
        <v>5</v>
      </c>
      <c r="I124" s="93">
        <v>6</v>
      </c>
      <c r="J124" s="93">
        <v>9</v>
      </c>
      <c r="K124" s="93">
        <v>7</v>
      </c>
      <c r="L124" s="93">
        <v>6</v>
      </c>
      <c r="M124" s="93">
        <v>0</v>
      </c>
      <c r="N124" s="93">
        <v>4</v>
      </c>
      <c r="O124" s="93">
        <v>0</v>
      </c>
      <c r="P124" s="93"/>
      <c r="Q124" s="97">
        <f>SUM(E124:P124)</f>
        <v>42</v>
      </c>
      <c r="R124" s="98"/>
    </row>
    <row r="125" spans="2:18" ht="20.100000000000001" customHeight="1" thickBot="1" x14ac:dyDescent="0.3">
      <c r="B125" s="1153"/>
      <c r="C125" s="99" t="s">
        <v>17</v>
      </c>
      <c r="E125" s="100">
        <v>7</v>
      </c>
      <c r="F125" s="100">
        <v>3</v>
      </c>
      <c r="G125" s="100">
        <v>6</v>
      </c>
      <c r="H125" s="100">
        <v>1</v>
      </c>
      <c r="I125" s="100">
        <v>3</v>
      </c>
      <c r="J125" s="100">
        <v>1</v>
      </c>
      <c r="K125" s="100">
        <v>6</v>
      </c>
      <c r="L125" s="100">
        <v>2</v>
      </c>
      <c r="M125" s="100">
        <v>3</v>
      </c>
      <c r="N125" s="100">
        <v>1</v>
      </c>
      <c r="O125" s="100">
        <v>5</v>
      </c>
      <c r="P125" s="100"/>
      <c r="Q125" s="103">
        <f>SUM(E125:P125)</f>
        <v>38</v>
      </c>
      <c r="R125" s="98"/>
    </row>
    <row r="126" spans="2:18" ht="20.100000000000001" customHeight="1" thickBot="1" x14ac:dyDescent="0.3">
      <c r="B126" s="123"/>
      <c r="C126" s="68"/>
      <c r="D126" s="68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5"/>
      <c r="R126" s="98"/>
    </row>
    <row r="127" spans="2:18" ht="20.100000000000001" customHeight="1" x14ac:dyDescent="0.25">
      <c r="B127" s="1152" t="s">
        <v>39</v>
      </c>
      <c r="C127" s="92" t="s">
        <v>16</v>
      </c>
      <c r="E127" s="93">
        <v>500</v>
      </c>
      <c r="F127" s="93">
        <v>325</v>
      </c>
      <c r="G127" s="93">
        <v>470</v>
      </c>
      <c r="H127" s="93">
        <v>25</v>
      </c>
      <c r="I127" s="93">
        <v>0</v>
      </c>
      <c r="J127" s="93">
        <v>0</v>
      </c>
      <c r="K127" s="93">
        <v>37</v>
      </c>
      <c r="L127" s="93">
        <v>4</v>
      </c>
      <c r="M127" s="93">
        <v>4</v>
      </c>
      <c r="N127" s="93">
        <v>325</v>
      </c>
      <c r="O127" s="93">
        <v>138</v>
      </c>
      <c r="P127" s="93">
        <v>168</v>
      </c>
      <c r="Q127" s="97">
        <f>SUM(E127:P127)</f>
        <v>1996</v>
      </c>
      <c r="R127" s="98"/>
    </row>
    <row r="128" spans="2:18" ht="20.100000000000001" customHeight="1" thickBot="1" x14ac:dyDescent="0.3">
      <c r="B128" s="1153"/>
      <c r="C128" s="99" t="s">
        <v>17</v>
      </c>
      <c r="D128" s="62"/>
      <c r="E128" s="100">
        <v>247</v>
      </c>
      <c r="F128" s="100">
        <v>86</v>
      </c>
      <c r="G128" s="100">
        <v>126</v>
      </c>
      <c r="H128" s="100">
        <v>291</v>
      </c>
      <c r="I128" s="100">
        <v>124</v>
      </c>
      <c r="J128" s="100">
        <v>80</v>
      </c>
      <c r="K128" s="100">
        <v>103</v>
      </c>
      <c r="L128" s="100">
        <v>101</v>
      </c>
      <c r="M128" s="100">
        <v>122</v>
      </c>
      <c r="N128" s="100">
        <v>222</v>
      </c>
      <c r="O128" s="100">
        <v>207</v>
      </c>
      <c r="P128" s="100">
        <v>174</v>
      </c>
      <c r="Q128" s="103">
        <f>SUM(E128:P128)</f>
        <v>1883</v>
      </c>
      <c r="R128" s="98"/>
    </row>
    <row r="129" spans="1:18" ht="20.100000000000001" customHeight="1" thickBot="1" x14ac:dyDescent="0.3">
      <c r="B129" s="123"/>
      <c r="C129" s="68"/>
      <c r="D129" s="62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25"/>
      <c r="R129" s="98"/>
    </row>
    <row r="130" spans="1:18" ht="20.100000000000001" customHeight="1" x14ac:dyDescent="0.25">
      <c r="B130" s="1152" t="s">
        <v>3</v>
      </c>
      <c r="C130" s="92" t="s">
        <v>16</v>
      </c>
      <c r="D130" s="69"/>
      <c r="E130" s="93">
        <v>6</v>
      </c>
      <c r="F130" s="93">
        <v>4</v>
      </c>
      <c r="G130" s="93">
        <v>2</v>
      </c>
      <c r="H130" s="93">
        <v>1</v>
      </c>
      <c r="I130" s="93">
        <v>3</v>
      </c>
      <c r="J130" s="93">
        <v>2</v>
      </c>
      <c r="K130" s="93">
        <v>2</v>
      </c>
      <c r="L130" s="93">
        <v>1</v>
      </c>
      <c r="M130" s="93">
        <v>2</v>
      </c>
      <c r="N130" s="93">
        <v>4</v>
      </c>
      <c r="O130" s="93">
        <v>2</v>
      </c>
      <c r="P130" s="93">
        <v>7</v>
      </c>
      <c r="Q130" s="97">
        <f>SUM(E130:P130)</f>
        <v>36</v>
      </c>
      <c r="R130" s="98"/>
    </row>
    <row r="131" spans="1:18" ht="20.100000000000001" customHeight="1" thickBot="1" x14ac:dyDescent="0.3">
      <c r="B131" s="1153"/>
      <c r="C131" s="99" t="s">
        <v>17</v>
      </c>
      <c r="D131" s="62"/>
      <c r="E131" s="100">
        <v>3</v>
      </c>
      <c r="F131" s="100">
        <v>6</v>
      </c>
      <c r="G131" s="100">
        <v>1</v>
      </c>
      <c r="H131" s="100">
        <v>0</v>
      </c>
      <c r="I131" s="100">
        <v>5</v>
      </c>
      <c r="J131" s="100">
        <v>2</v>
      </c>
      <c r="K131" s="100">
        <v>3</v>
      </c>
      <c r="L131" s="100">
        <v>2</v>
      </c>
      <c r="M131" s="100">
        <v>3</v>
      </c>
      <c r="N131" s="100">
        <v>3</v>
      </c>
      <c r="O131" s="100">
        <v>2</v>
      </c>
      <c r="P131" s="100">
        <v>12</v>
      </c>
      <c r="Q131" s="103">
        <f>SUM(E131:P131)</f>
        <v>42</v>
      </c>
      <c r="R131" s="98"/>
    </row>
    <row r="132" spans="1:18" ht="20.100000000000001" customHeight="1" thickBot="1" x14ac:dyDescent="0.3">
      <c r="B132" s="90"/>
      <c r="C132" s="68"/>
      <c r="D132" s="62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21"/>
      <c r="R132" s="98"/>
    </row>
    <row r="133" spans="1:18" ht="20.100000000000001" customHeight="1" x14ac:dyDescent="0.25">
      <c r="B133" s="1154" t="s">
        <v>44</v>
      </c>
      <c r="C133" s="116" t="s">
        <v>16</v>
      </c>
      <c r="D133" s="62"/>
      <c r="E133" s="117">
        <f t="shared" ref="E133:Q133" si="16">E118+E121+E124+E127+E130</f>
        <v>1909</v>
      </c>
      <c r="F133" s="117">
        <f t="shared" si="16"/>
        <v>2174</v>
      </c>
      <c r="G133" s="117">
        <f t="shared" si="16"/>
        <v>1898</v>
      </c>
      <c r="H133" s="117">
        <f t="shared" si="16"/>
        <v>2020</v>
      </c>
      <c r="I133" s="117">
        <f t="shared" si="16"/>
        <v>1908</v>
      </c>
      <c r="J133" s="117">
        <f t="shared" si="16"/>
        <v>1432</v>
      </c>
      <c r="K133" s="117">
        <f t="shared" si="16"/>
        <v>867</v>
      </c>
      <c r="L133" s="117">
        <f t="shared" si="16"/>
        <v>742</v>
      </c>
      <c r="M133" s="117">
        <f t="shared" si="16"/>
        <v>705</v>
      </c>
      <c r="N133" s="117">
        <f t="shared" si="16"/>
        <v>1038</v>
      </c>
      <c r="O133" s="117">
        <f t="shared" si="16"/>
        <v>631</v>
      </c>
      <c r="P133" s="117">
        <f t="shared" si="16"/>
        <v>834</v>
      </c>
      <c r="Q133" s="117">
        <f t="shared" si="16"/>
        <v>16158</v>
      </c>
      <c r="R133" s="98"/>
    </row>
    <row r="134" spans="1:18" ht="20.100000000000001" customHeight="1" thickBot="1" x14ac:dyDescent="0.3">
      <c r="A134" s="56">
        <v>11</v>
      </c>
      <c r="B134" s="1155"/>
      <c r="C134" s="119" t="s">
        <v>17</v>
      </c>
      <c r="D134" s="63"/>
      <c r="E134" s="120">
        <f t="shared" ref="E134:Q134" si="17">E119+E122+E125+E128+E131</f>
        <v>1538</v>
      </c>
      <c r="F134" s="120">
        <f t="shared" si="17"/>
        <v>1932</v>
      </c>
      <c r="G134" s="120">
        <f t="shared" si="17"/>
        <v>1242</v>
      </c>
      <c r="H134" s="120">
        <f t="shared" si="17"/>
        <v>2411</v>
      </c>
      <c r="I134" s="120">
        <f t="shared" si="17"/>
        <v>2188</v>
      </c>
      <c r="J134" s="120">
        <f t="shared" si="17"/>
        <v>1190</v>
      </c>
      <c r="K134" s="120">
        <f t="shared" si="17"/>
        <v>573</v>
      </c>
      <c r="L134" s="120">
        <f t="shared" si="17"/>
        <v>355</v>
      </c>
      <c r="M134" s="120">
        <f t="shared" si="17"/>
        <v>514</v>
      </c>
      <c r="N134" s="120">
        <f t="shared" si="17"/>
        <v>964</v>
      </c>
      <c r="O134" s="120">
        <f t="shared" si="17"/>
        <v>1114</v>
      </c>
      <c r="P134" s="120">
        <f t="shared" si="17"/>
        <v>1376</v>
      </c>
      <c r="Q134" s="120">
        <f t="shared" si="17"/>
        <v>15397</v>
      </c>
      <c r="R134" s="98"/>
    </row>
    <row r="135" spans="1:18" ht="18" customHeight="1" x14ac:dyDescent="0.25"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98"/>
    </row>
    <row r="136" spans="1:18" ht="18" customHeight="1" thickBot="1" x14ac:dyDescent="0.3"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98"/>
    </row>
    <row r="137" spans="1:18" ht="21" customHeight="1" thickBot="1" x14ac:dyDescent="0.3">
      <c r="B137" s="1161" t="s">
        <v>41</v>
      </c>
      <c r="C137" s="1162"/>
      <c r="D137" s="1162"/>
      <c r="E137" s="1162"/>
      <c r="F137" s="1162"/>
      <c r="G137" s="1162"/>
      <c r="H137" s="1162"/>
      <c r="I137" s="1162"/>
      <c r="J137" s="1162"/>
      <c r="K137" s="1162"/>
      <c r="L137" s="1162"/>
      <c r="M137" s="1162"/>
      <c r="N137" s="1162"/>
      <c r="O137" s="1162"/>
      <c r="P137" s="1162"/>
      <c r="Q137" s="1162"/>
      <c r="R137" s="98"/>
    </row>
    <row r="138" spans="1:18" ht="18" customHeight="1" thickBot="1" x14ac:dyDescent="0.3">
      <c r="B138" s="137"/>
      <c r="C138" s="68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98"/>
    </row>
    <row r="139" spans="1:18" ht="20.100000000000001" customHeight="1" x14ac:dyDescent="0.25">
      <c r="B139" s="1152" t="s">
        <v>7</v>
      </c>
      <c r="C139" s="92" t="s">
        <v>16</v>
      </c>
      <c r="D139" s="62"/>
      <c r="E139" s="93">
        <v>2284</v>
      </c>
      <c r="F139" s="93">
        <v>2105</v>
      </c>
      <c r="G139" s="93">
        <v>2611</v>
      </c>
      <c r="H139" s="93">
        <v>2110</v>
      </c>
      <c r="I139" s="93">
        <v>2471</v>
      </c>
      <c r="J139" s="93">
        <v>2969</v>
      </c>
      <c r="K139" s="93">
        <v>2123</v>
      </c>
      <c r="L139" s="93">
        <v>2010</v>
      </c>
      <c r="M139" s="93">
        <v>2563</v>
      </c>
      <c r="N139" s="93">
        <v>3003</v>
      </c>
      <c r="O139" s="93">
        <v>2702</v>
      </c>
      <c r="P139" s="93">
        <v>3232</v>
      </c>
      <c r="Q139" s="97">
        <f>SUM(E139:P139)</f>
        <v>30183</v>
      </c>
      <c r="R139" s="98"/>
    </row>
    <row r="140" spans="1:18" ht="20.100000000000001" customHeight="1" thickBot="1" x14ac:dyDescent="0.3">
      <c r="B140" s="1153"/>
      <c r="C140" s="99" t="s">
        <v>17</v>
      </c>
      <c r="D140" s="71"/>
      <c r="E140" s="100">
        <v>1942</v>
      </c>
      <c r="F140" s="100">
        <v>2332</v>
      </c>
      <c r="G140" s="100">
        <v>2696</v>
      </c>
      <c r="H140" s="100">
        <v>1804</v>
      </c>
      <c r="I140" s="100">
        <v>2400</v>
      </c>
      <c r="J140" s="100">
        <v>3379</v>
      </c>
      <c r="K140" s="100">
        <v>2125</v>
      </c>
      <c r="L140" s="100">
        <v>1177</v>
      </c>
      <c r="M140" s="100">
        <v>3392</v>
      </c>
      <c r="N140" s="100">
        <v>3005</v>
      </c>
      <c r="O140" s="100">
        <v>2572</v>
      </c>
      <c r="P140" s="100">
        <v>3293</v>
      </c>
      <c r="Q140" s="103">
        <f>SUM(E140:P140)</f>
        <v>30117</v>
      </c>
      <c r="R140" s="98"/>
    </row>
    <row r="141" spans="1:18" ht="20.100000000000001" customHeight="1" thickBot="1" x14ac:dyDescent="0.3">
      <c r="B141" s="123"/>
      <c r="C141" s="68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1"/>
      <c r="Q141" s="122"/>
      <c r="R141" s="98"/>
    </row>
    <row r="142" spans="1:18" ht="20.100000000000001" customHeight="1" x14ac:dyDescent="0.25">
      <c r="B142" s="1152" t="s">
        <v>8</v>
      </c>
      <c r="C142" s="92" t="s">
        <v>16</v>
      </c>
      <c r="D142" s="62"/>
      <c r="E142" s="93">
        <v>1597</v>
      </c>
      <c r="F142" s="93">
        <v>1928</v>
      </c>
      <c r="G142" s="93">
        <v>1691</v>
      </c>
      <c r="H142" s="93">
        <v>1689</v>
      </c>
      <c r="I142" s="93">
        <v>2738</v>
      </c>
      <c r="J142" s="93">
        <v>2521</v>
      </c>
      <c r="K142" s="93">
        <v>2708</v>
      </c>
      <c r="L142" s="93">
        <v>2513</v>
      </c>
      <c r="M142" s="93">
        <v>3030</v>
      </c>
      <c r="N142" s="93">
        <v>3154</v>
      </c>
      <c r="O142" s="93">
        <v>3008</v>
      </c>
      <c r="P142" s="93">
        <v>3208</v>
      </c>
      <c r="Q142" s="97">
        <f>SUM(E142:P142)</f>
        <v>29785</v>
      </c>
      <c r="R142" s="98"/>
    </row>
    <row r="143" spans="1:18" ht="20.100000000000001" customHeight="1" thickBot="1" x14ac:dyDescent="0.3">
      <c r="B143" s="1153"/>
      <c r="C143" s="99" t="s">
        <v>17</v>
      </c>
      <c r="D143" s="62"/>
      <c r="E143" s="100">
        <v>1583</v>
      </c>
      <c r="F143" s="100">
        <v>2275</v>
      </c>
      <c r="G143" s="100">
        <v>1475</v>
      </c>
      <c r="H143" s="100">
        <v>1539</v>
      </c>
      <c r="I143" s="100">
        <v>2203</v>
      </c>
      <c r="J143" s="100">
        <v>2672</v>
      </c>
      <c r="K143" s="100">
        <v>2572</v>
      </c>
      <c r="L143" s="100">
        <v>2667</v>
      </c>
      <c r="M143" s="100">
        <v>2902</v>
      </c>
      <c r="N143" s="100">
        <v>3526</v>
      </c>
      <c r="O143" s="100">
        <v>3329</v>
      </c>
      <c r="P143" s="100">
        <v>3491</v>
      </c>
      <c r="Q143" s="103">
        <f>SUM(E143:P143)</f>
        <v>30234</v>
      </c>
      <c r="R143" s="98"/>
    </row>
    <row r="144" spans="1:18" ht="20.100000000000001" customHeight="1" thickBot="1" x14ac:dyDescent="0.3">
      <c r="B144" s="123"/>
      <c r="C144" s="68"/>
      <c r="D144" s="69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4"/>
      <c r="R144" s="98"/>
    </row>
    <row r="145" spans="2:18" ht="20.100000000000001" customHeight="1" x14ac:dyDescent="0.25">
      <c r="B145" s="1154" t="s">
        <v>42</v>
      </c>
      <c r="C145" s="116" t="s">
        <v>16</v>
      </c>
      <c r="D145" s="62"/>
      <c r="E145" s="117">
        <f t="shared" ref="E145:Q145" si="18">E139+E142</f>
        <v>3881</v>
      </c>
      <c r="F145" s="117">
        <f t="shared" si="18"/>
        <v>4033</v>
      </c>
      <c r="G145" s="117">
        <f t="shared" si="18"/>
        <v>4302</v>
      </c>
      <c r="H145" s="117">
        <f t="shared" si="18"/>
        <v>3799</v>
      </c>
      <c r="I145" s="117">
        <f t="shared" si="18"/>
        <v>5209</v>
      </c>
      <c r="J145" s="117">
        <f t="shared" si="18"/>
        <v>5490</v>
      </c>
      <c r="K145" s="117">
        <f t="shared" si="18"/>
        <v>4831</v>
      </c>
      <c r="L145" s="117">
        <f t="shared" si="18"/>
        <v>4523</v>
      </c>
      <c r="M145" s="117">
        <f t="shared" si="18"/>
        <v>5593</v>
      </c>
      <c r="N145" s="117">
        <f t="shared" si="18"/>
        <v>6157</v>
      </c>
      <c r="O145" s="117">
        <f t="shared" si="18"/>
        <v>5710</v>
      </c>
      <c r="P145" s="117">
        <f t="shared" si="18"/>
        <v>6440</v>
      </c>
      <c r="Q145" s="117">
        <f t="shared" si="18"/>
        <v>59968</v>
      </c>
      <c r="R145" s="98"/>
    </row>
    <row r="146" spans="2:18" ht="20.100000000000001" customHeight="1" thickBot="1" x14ac:dyDescent="0.3">
      <c r="B146" s="1155"/>
      <c r="C146" s="119" t="s">
        <v>17</v>
      </c>
      <c r="D146" s="62"/>
      <c r="E146" s="120">
        <f t="shared" ref="E146:Q146" si="19">E140+E143</f>
        <v>3525</v>
      </c>
      <c r="F146" s="120">
        <f t="shared" si="19"/>
        <v>4607</v>
      </c>
      <c r="G146" s="120">
        <f t="shared" si="19"/>
        <v>4171</v>
      </c>
      <c r="H146" s="120">
        <f t="shared" si="19"/>
        <v>3343</v>
      </c>
      <c r="I146" s="120">
        <f t="shared" si="19"/>
        <v>4603</v>
      </c>
      <c r="J146" s="120">
        <f t="shared" si="19"/>
        <v>6051</v>
      </c>
      <c r="K146" s="120">
        <f t="shared" si="19"/>
        <v>4697</v>
      </c>
      <c r="L146" s="120">
        <f t="shared" si="19"/>
        <v>3844</v>
      </c>
      <c r="M146" s="120">
        <f t="shared" si="19"/>
        <v>6294</v>
      </c>
      <c r="N146" s="120">
        <f t="shared" si="19"/>
        <v>6531</v>
      </c>
      <c r="O146" s="120">
        <f t="shared" si="19"/>
        <v>5901</v>
      </c>
      <c r="P146" s="120">
        <f t="shared" si="19"/>
        <v>6784</v>
      </c>
      <c r="Q146" s="120">
        <f t="shared" si="19"/>
        <v>60351</v>
      </c>
      <c r="R146" s="98"/>
    </row>
    <row r="147" spans="2:18" ht="13.5" customHeight="1" x14ac:dyDescent="0.25"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98"/>
    </row>
    <row r="148" spans="2:18" ht="16.5" thickBot="1" x14ac:dyDescent="0.3"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98"/>
    </row>
    <row r="149" spans="2:18" ht="18.75" thickBot="1" x14ac:dyDescent="0.3">
      <c r="B149" s="1158" t="s">
        <v>52</v>
      </c>
      <c r="C149" s="1159"/>
      <c r="D149" s="1159"/>
      <c r="E149" s="1159"/>
      <c r="F149" s="1159"/>
      <c r="G149" s="1159"/>
      <c r="H149" s="1159"/>
      <c r="I149" s="1159"/>
      <c r="J149" s="1159"/>
      <c r="K149" s="1159"/>
      <c r="L149" s="1159"/>
      <c r="M149" s="1159"/>
      <c r="N149" s="1159"/>
      <c r="O149" s="1159"/>
      <c r="P149" s="1159"/>
      <c r="Q149" s="1159"/>
      <c r="R149" s="98"/>
    </row>
    <row r="150" spans="2:18" ht="13.5" customHeight="1" thickBot="1" x14ac:dyDescent="0.3">
      <c r="B150" s="128"/>
      <c r="C150" s="12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98"/>
    </row>
    <row r="151" spans="2:18" ht="31.5" customHeight="1" thickBot="1" x14ac:dyDescent="0.3">
      <c r="B151" s="140"/>
      <c r="C151" s="141"/>
      <c r="D151" s="69"/>
      <c r="E151" s="88" t="s">
        <v>72</v>
      </c>
      <c r="F151" s="88" t="s">
        <v>73</v>
      </c>
      <c r="G151" s="88" t="s">
        <v>74</v>
      </c>
      <c r="H151" s="88" t="s">
        <v>75</v>
      </c>
      <c r="I151" s="88" t="s">
        <v>76</v>
      </c>
      <c r="J151" s="88" t="s">
        <v>77</v>
      </c>
      <c r="K151" s="88" t="s">
        <v>78</v>
      </c>
      <c r="L151" s="88" t="s">
        <v>79</v>
      </c>
      <c r="M151" s="88" t="s">
        <v>80</v>
      </c>
      <c r="N151" s="88" t="s">
        <v>81</v>
      </c>
      <c r="O151" s="88" t="s">
        <v>82</v>
      </c>
      <c r="P151" s="88" t="s">
        <v>83</v>
      </c>
      <c r="Q151" s="89" t="s">
        <v>84</v>
      </c>
      <c r="R151" s="98"/>
    </row>
    <row r="152" spans="2:18" ht="18" customHeight="1" thickBot="1" x14ac:dyDescent="0.3">
      <c r="B152" s="90"/>
      <c r="C152" s="142"/>
      <c r="D152" s="62"/>
      <c r="E152" s="106"/>
      <c r="F152" s="106"/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27"/>
      <c r="R152" s="98"/>
    </row>
    <row r="153" spans="2:18" ht="20.100000000000001" customHeight="1" x14ac:dyDescent="0.25">
      <c r="B153" s="1152" t="s">
        <v>9</v>
      </c>
      <c r="C153" s="92" t="s">
        <v>16</v>
      </c>
      <c r="D153" s="62"/>
      <c r="E153" s="93">
        <v>35200</v>
      </c>
      <c r="F153" s="93">
        <v>32850</v>
      </c>
      <c r="G153" s="93">
        <v>29962</v>
      </c>
      <c r="H153" s="93">
        <v>34000</v>
      </c>
      <c r="I153" s="93">
        <v>30255</v>
      </c>
      <c r="J153" s="93">
        <v>22260</v>
      </c>
      <c r="K153" s="93">
        <v>25010</v>
      </c>
      <c r="L153" s="93">
        <v>22896</v>
      </c>
      <c r="M153" s="93">
        <v>23000</v>
      </c>
      <c r="N153" s="93">
        <v>30000</v>
      </c>
      <c r="O153" s="93">
        <v>32000</v>
      </c>
      <c r="P153" s="93">
        <v>32092</v>
      </c>
      <c r="Q153" s="97">
        <f>SUM(E153:P153)</f>
        <v>349525</v>
      </c>
      <c r="R153" s="98"/>
    </row>
    <row r="154" spans="2:18" ht="20.100000000000001" customHeight="1" thickBot="1" x14ac:dyDescent="0.3">
      <c r="B154" s="1153"/>
      <c r="C154" s="99" t="s">
        <v>17</v>
      </c>
      <c r="D154" s="69"/>
      <c r="E154" s="100">
        <v>35020</v>
      </c>
      <c r="F154" s="100">
        <v>33074</v>
      </c>
      <c r="G154" s="100">
        <v>30086</v>
      </c>
      <c r="H154" s="100">
        <v>33261</v>
      </c>
      <c r="I154" s="100">
        <v>30118</v>
      </c>
      <c r="J154" s="100">
        <v>23015</v>
      </c>
      <c r="K154" s="100">
        <v>25017</v>
      </c>
      <c r="L154" s="100">
        <v>23023</v>
      </c>
      <c r="M154" s="100">
        <v>23013</v>
      </c>
      <c r="N154" s="100">
        <v>30093</v>
      </c>
      <c r="O154" s="100">
        <v>32123</v>
      </c>
      <c r="P154" s="100">
        <v>32049</v>
      </c>
      <c r="Q154" s="103">
        <f>SUM(E154:P154)</f>
        <v>349892</v>
      </c>
      <c r="R154" s="98"/>
    </row>
    <row r="155" spans="2:18" ht="20.100000000000001" customHeight="1" thickBot="1" x14ac:dyDescent="0.3">
      <c r="B155" s="123"/>
      <c r="C155" s="68"/>
      <c r="D155" s="62"/>
      <c r="E155" s="10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22"/>
      <c r="R155" s="98"/>
    </row>
    <row r="156" spans="2:18" ht="20.100000000000001" customHeight="1" x14ac:dyDescent="0.25">
      <c r="B156" s="1152" t="s">
        <v>10</v>
      </c>
      <c r="C156" s="92" t="s">
        <v>16</v>
      </c>
      <c r="D156" s="62"/>
      <c r="E156" s="93">
        <v>3000</v>
      </c>
      <c r="F156" s="93">
        <v>2034</v>
      </c>
      <c r="G156" s="93">
        <v>2429</v>
      </c>
      <c r="H156" s="93">
        <v>2760</v>
      </c>
      <c r="I156" s="93">
        <v>1301</v>
      </c>
      <c r="J156" s="93">
        <v>6042</v>
      </c>
      <c r="K156" s="93">
        <v>6462</v>
      </c>
      <c r="L156" s="93">
        <v>6388</v>
      </c>
      <c r="M156" s="93">
        <v>6650</v>
      </c>
      <c r="N156" s="93">
        <v>9022</v>
      </c>
      <c r="O156" s="112">
        <v>10100</v>
      </c>
      <c r="P156" s="112">
        <v>10002</v>
      </c>
      <c r="Q156" s="97">
        <f>SUM(E156:P156)</f>
        <v>66190</v>
      </c>
      <c r="R156" s="98"/>
    </row>
    <row r="157" spans="2:18" ht="20.100000000000001" customHeight="1" thickBot="1" x14ac:dyDescent="0.3">
      <c r="B157" s="1153"/>
      <c r="C157" s="99" t="s">
        <v>17</v>
      </c>
      <c r="D157" s="69"/>
      <c r="E157" s="100">
        <v>3463</v>
      </c>
      <c r="F157" s="100">
        <v>2448</v>
      </c>
      <c r="G157" s="100">
        <v>2386</v>
      </c>
      <c r="H157" s="100">
        <v>2762</v>
      </c>
      <c r="I157" s="100">
        <v>1545</v>
      </c>
      <c r="J157" s="100">
        <v>5835</v>
      </c>
      <c r="K157" s="100">
        <v>6044</v>
      </c>
      <c r="L157" s="100">
        <v>6246</v>
      </c>
      <c r="M157" s="100">
        <v>6620</v>
      </c>
      <c r="N157" s="100">
        <v>9041</v>
      </c>
      <c r="O157" s="113">
        <v>10033</v>
      </c>
      <c r="P157" s="113">
        <v>10061</v>
      </c>
      <c r="Q157" s="103">
        <f>SUM(E157:P157)</f>
        <v>66484</v>
      </c>
      <c r="R157" s="98"/>
    </row>
    <row r="158" spans="2:18" ht="20.100000000000001" customHeight="1" thickBot="1" x14ac:dyDescent="0.3">
      <c r="B158" s="123"/>
      <c r="C158" s="68"/>
      <c r="D158" s="63"/>
      <c r="E158" s="107"/>
      <c r="F158" s="107"/>
      <c r="G158" s="107"/>
      <c r="H158" s="107"/>
      <c r="I158" s="107"/>
      <c r="J158" s="107"/>
      <c r="K158" s="107"/>
      <c r="L158" s="107"/>
      <c r="M158" s="107"/>
      <c r="N158" s="107"/>
      <c r="O158" s="107"/>
      <c r="P158" s="107"/>
      <c r="Q158" s="122"/>
      <c r="R158" s="98"/>
    </row>
    <row r="159" spans="2:18" ht="20.100000000000001" customHeight="1" x14ac:dyDescent="0.25">
      <c r="B159" s="1152" t="s">
        <v>11</v>
      </c>
      <c r="C159" s="92" t="s">
        <v>16</v>
      </c>
      <c r="D159" s="63"/>
      <c r="E159" s="93">
        <v>1600</v>
      </c>
      <c r="F159" s="93">
        <v>1756</v>
      </c>
      <c r="G159" s="93">
        <v>1379</v>
      </c>
      <c r="H159" s="93">
        <v>1664</v>
      </c>
      <c r="I159" s="93">
        <v>1223</v>
      </c>
      <c r="J159" s="93">
        <v>525</v>
      </c>
      <c r="K159" s="93">
        <v>800</v>
      </c>
      <c r="L159" s="93">
        <v>780</v>
      </c>
      <c r="M159" s="93">
        <v>1081</v>
      </c>
      <c r="N159" s="93">
        <v>1250</v>
      </c>
      <c r="O159" s="93">
        <v>1199</v>
      </c>
      <c r="P159" s="93">
        <v>1335</v>
      </c>
      <c r="Q159" s="97">
        <f>SUM(E159:P159)</f>
        <v>14592</v>
      </c>
      <c r="R159" s="98"/>
    </row>
    <row r="160" spans="2:18" ht="20.100000000000001" customHeight="1" thickBot="1" x14ac:dyDescent="0.3">
      <c r="B160" s="1153"/>
      <c r="C160" s="99" t="s">
        <v>17</v>
      </c>
      <c r="E160" s="100">
        <v>1570</v>
      </c>
      <c r="F160" s="100">
        <v>1662</v>
      </c>
      <c r="G160" s="100">
        <v>1544</v>
      </c>
      <c r="H160" s="100">
        <v>1560</v>
      </c>
      <c r="I160" s="100">
        <v>1135</v>
      </c>
      <c r="J160" s="100">
        <v>789</v>
      </c>
      <c r="K160" s="100">
        <v>1259</v>
      </c>
      <c r="L160" s="100">
        <v>980</v>
      </c>
      <c r="M160" s="100">
        <v>1110</v>
      </c>
      <c r="N160" s="100">
        <v>1042</v>
      </c>
      <c r="O160" s="100">
        <v>1195</v>
      </c>
      <c r="P160" s="100">
        <v>1480</v>
      </c>
      <c r="Q160" s="103">
        <f>SUM(E160:P160)</f>
        <v>15326</v>
      </c>
      <c r="R160" s="98"/>
    </row>
    <row r="161" spans="2:18" ht="20.100000000000001" customHeight="1" thickBot="1" x14ac:dyDescent="0.3">
      <c r="B161" s="123"/>
      <c r="C161" s="68"/>
      <c r="E161" s="91"/>
      <c r="F161" s="91"/>
      <c r="G161" s="91"/>
      <c r="H161" s="91"/>
      <c r="I161" s="91"/>
      <c r="J161" s="91"/>
      <c r="K161" s="91"/>
      <c r="L161" s="91"/>
      <c r="M161" s="91"/>
      <c r="N161" s="91"/>
      <c r="O161" s="91"/>
      <c r="P161" s="91"/>
      <c r="Q161" s="122"/>
      <c r="R161" s="98"/>
    </row>
    <row r="162" spans="2:18" ht="20.100000000000001" customHeight="1" x14ac:dyDescent="0.25">
      <c r="B162" s="1152" t="s">
        <v>12</v>
      </c>
      <c r="C162" s="92" t="s">
        <v>16</v>
      </c>
      <c r="E162" s="93">
        <v>600</v>
      </c>
      <c r="F162" s="93">
        <v>377</v>
      </c>
      <c r="G162" s="93">
        <v>473</v>
      </c>
      <c r="H162" s="93">
        <v>453</v>
      </c>
      <c r="I162" s="93">
        <v>767</v>
      </c>
      <c r="J162" s="93">
        <v>537</v>
      </c>
      <c r="K162" s="93">
        <v>706</v>
      </c>
      <c r="L162" s="93">
        <v>685</v>
      </c>
      <c r="M162" s="93">
        <v>539</v>
      </c>
      <c r="N162" s="93">
        <v>552</v>
      </c>
      <c r="O162" s="93">
        <v>654</v>
      </c>
      <c r="P162" s="93">
        <v>623</v>
      </c>
      <c r="Q162" s="97">
        <f>SUM(E162:P162)</f>
        <v>6966</v>
      </c>
      <c r="R162" s="98"/>
    </row>
    <row r="163" spans="2:18" ht="20.100000000000001" customHeight="1" thickBot="1" x14ac:dyDescent="0.3">
      <c r="B163" s="1153"/>
      <c r="C163" s="99" t="s">
        <v>17</v>
      </c>
      <c r="E163" s="100">
        <v>586</v>
      </c>
      <c r="F163" s="100">
        <v>421</v>
      </c>
      <c r="G163" s="100">
        <v>398</v>
      </c>
      <c r="H163" s="100">
        <v>498</v>
      </c>
      <c r="I163" s="100">
        <v>836</v>
      </c>
      <c r="J163" s="100">
        <v>546</v>
      </c>
      <c r="K163" s="100">
        <v>652</v>
      </c>
      <c r="L163" s="100">
        <v>541</v>
      </c>
      <c r="M163" s="100">
        <v>627</v>
      </c>
      <c r="N163" s="100">
        <v>656</v>
      </c>
      <c r="O163" s="100">
        <v>646</v>
      </c>
      <c r="P163" s="100">
        <v>652</v>
      </c>
      <c r="Q163" s="103">
        <f>SUM(E163:P163)</f>
        <v>7059</v>
      </c>
      <c r="R163" s="98"/>
    </row>
    <row r="164" spans="2:18" ht="20.100000000000001" customHeight="1" thickBot="1" x14ac:dyDescent="0.3">
      <c r="B164" s="123"/>
      <c r="C164" s="68"/>
      <c r="E164" s="91"/>
      <c r="F164" s="91"/>
      <c r="G164" s="91"/>
      <c r="H164" s="91"/>
      <c r="I164" s="91"/>
      <c r="J164" s="91"/>
      <c r="K164" s="91"/>
      <c r="L164" s="91"/>
      <c r="M164" s="91"/>
      <c r="N164" s="91"/>
      <c r="O164" s="91"/>
      <c r="P164" s="91"/>
      <c r="Q164" s="125"/>
      <c r="R164" s="98"/>
    </row>
    <row r="165" spans="2:18" ht="20.100000000000001" customHeight="1" x14ac:dyDescent="0.25">
      <c r="B165" s="1152" t="s">
        <v>45</v>
      </c>
      <c r="C165" s="92" t="s">
        <v>16</v>
      </c>
      <c r="D165" s="68"/>
      <c r="E165" s="93">
        <v>153</v>
      </c>
      <c r="F165" s="93">
        <v>40</v>
      </c>
      <c r="G165" s="93">
        <v>131</v>
      </c>
      <c r="H165" s="93">
        <v>68</v>
      </c>
      <c r="I165" s="93">
        <v>127</v>
      </c>
      <c r="J165" s="93">
        <v>89</v>
      </c>
      <c r="K165" s="93">
        <v>78</v>
      </c>
      <c r="L165" s="93">
        <v>208</v>
      </c>
      <c r="M165" s="93">
        <v>224</v>
      </c>
      <c r="N165" s="93">
        <v>150</v>
      </c>
      <c r="O165" s="93">
        <v>211</v>
      </c>
      <c r="P165" s="93">
        <v>253</v>
      </c>
      <c r="Q165" s="97">
        <f>SUM(E165:P165)</f>
        <v>1732</v>
      </c>
      <c r="R165" s="98"/>
    </row>
    <row r="166" spans="2:18" ht="20.100000000000001" customHeight="1" thickBot="1" x14ac:dyDescent="0.3">
      <c r="B166" s="1153"/>
      <c r="C166" s="99" t="s">
        <v>17</v>
      </c>
      <c r="D166" s="68"/>
      <c r="E166" s="100">
        <v>144</v>
      </c>
      <c r="F166" s="100">
        <v>55</v>
      </c>
      <c r="G166" s="100">
        <v>125</v>
      </c>
      <c r="H166" s="100">
        <v>72</v>
      </c>
      <c r="I166" s="100">
        <v>127</v>
      </c>
      <c r="J166" s="100">
        <v>84</v>
      </c>
      <c r="K166" s="100">
        <v>85</v>
      </c>
      <c r="L166" s="100">
        <v>210</v>
      </c>
      <c r="M166" s="100">
        <v>200</v>
      </c>
      <c r="N166" s="100">
        <v>173</v>
      </c>
      <c r="O166" s="100">
        <v>213</v>
      </c>
      <c r="P166" s="100">
        <v>253</v>
      </c>
      <c r="Q166" s="103">
        <f>SUM(E166:P166)</f>
        <v>1741</v>
      </c>
      <c r="R166" s="98"/>
    </row>
    <row r="167" spans="2:18" ht="20.100000000000001" customHeight="1" thickBot="1" x14ac:dyDescent="0.3">
      <c r="B167" s="123"/>
      <c r="C167" s="68"/>
      <c r="D167" s="143"/>
      <c r="E167" s="144"/>
      <c r="F167" s="144"/>
      <c r="G167" s="144"/>
      <c r="H167" s="144"/>
      <c r="I167" s="144"/>
      <c r="J167" s="144"/>
      <c r="K167" s="144"/>
      <c r="L167" s="144"/>
      <c r="M167" s="144"/>
      <c r="N167" s="144"/>
      <c r="O167" s="144"/>
      <c r="P167" s="144"/>
      <c r="Q167" s="125"/>
      <c r="R167" s="98"/>
    </row>
    <row r="168" spans="2:18" ht="20.100000000000001" customHeight="1" x14ac:dyDescent="0.25">
      <c r="B168" s="1152" t="s">
        <v>13</v>
      </c>
      <c r="C168" s="92" t="s">
        <v>16</v>
      </c>
      <c r="D168" s="62"/>
      <c r="E168" s="93">
        <v>50</v>
      </c>
      <c r="F168" s="93">
        <v>60</v>
      </c>
      <c r="G168" s="93">
        <v>60</v>
      </c>
      <c r="H168" s="93">
        <v>47</v>
      </c>
      <c r="I168" s="93">
        <v>108</v>
      </c>
      <c r="J168" s="93">
        <v>75</v>
      </c>
      <c r="K168" s="93">
        <v>82</v>
      </c>
      <c r="L168" s="93">
        <v>89</v>
      </c>
      <c r="M168" s="93">
        <v>182</v>
      </c>
      <c r="N168" s="93">
        <v>101</v>
      </c>
      <c r="O168" s="93">
        <v>140</v>
      </c>
      <c r="P168" s="93">
        <v>114</v>
      </c>
      <c r="Q168" s="97">
        <f>SUM(E168:P168)</f>
        <v>1108</v>
      </c>
      <c r="R168" s="98"/>
    </row>
    <row r="169" spans="2:18" ht="20.100000000000001" customHeight="1" thickBot="1" x14ac:dyDescent="0.3">
      <c r="B169" s="1153"/>
      <c r="C169" s="99" t="s">
        <v>17</v>
      </c>
      <c r="D169" s="62"/>
      <c r="E169" s="100">
        <v>43</v>
      </c>
      <c r="F169" s="100">
        <v>54</v>
      </c>
      <c r="G169" s="100">
        <v>85</v>
      </c>
      <c r="H169" s="100">
        <v>105</v>
      </c>
      <c r="I169" s="100">
        <v>93</v>
      </c>
      <c r="J169" s="100">
        <v>56</v>
      </c>
      <c r="K169" s="100">
        <v>96</v>
      </c>
      <c r="L169" s="100">
        <v>96</v>
      </c>
      <c r="M169" s="100">
        <v>148</v>
      </c>
      <c r="N169" s="100">
        <v>144</v>
      </c>
      <c r="O169" s="100">
        <v>137</v>
      </c>
      <c r="P169" s="100">
        <v>99</v>
      </c>
      <c r="Q169" s="103">
        <f>SUM(E169:P169)</f>
        <v>1156</v>
      </c>
      <c r="R169" s="98"/>
    </row>
    <row r="170" spans="2:18" ht="20.100000000000001" customHeight="1" thickBot="1" x14ac:dyDescent="0.3">
      <c r="B170" s="123"/>
      <c r="C170" s="68"/>
      <c r="D170" s="71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5"/>
      <c r="R170" s="98"/>
    </row>
    <row r="171" spans="2:18" ht="20.100000000000001" customHeight="1" x14ac:dyDescent="0.25">
      <c r="B171" s="1152" t="s">
        <v>60</v>
      </c>
      <c r="C171" s="92" t="s">
        <v>16</v>
      </c>
      <c r="D171" s="71"/>
      <c r="E171" s="93">
        <v>1506</v>
      </c>
      <c r="F171" s="93">
        <v>877</v>
      </c>
      <c r="G171" s="93">
        <v>1053</v>
      </c>
      <c r="H171" s="93">
        <v>672</v>
      </c>
      <c r="I171" s="93">
        <v>741</v>
      </c>
      <c r="J171" s="93">
        <v>462</v>
      </c>
      <c r="K171" s="93">
        <v>841</v>
      </c>
      <c r="L171" s="93">
        <v>876</v>
      </c>
      <c r="M171" s="93">
        <v>623</v>
      </c>
      <c r="N171" s="93">
        <v>609</v>
      </c>
      <c r="O171" s="93">
        <v>741</v>
      </c>
      <c r="P171" s="93">
        <v>507</v>
      </c>
      <c r="Q171" s="97">
        <f>SUM(E171:P171)</f>
        <v>9508</v>
      </c>
      <c r="R171" s="98"/>
    </row>
    <row r="172" spans="2:18" ht="20.100000000000001" customHeight="1" thickBot="1" x14ac:dyDescent="0.3">
      <c r="B172" s="1153"/>
      <c r="C172" s="99" t="s">
        <v>17</v>
      </c>
      <c r="D172" s="71"/>
      <c r="E172" s="100">
        <v>1508</v>
      </c>
      <c r="F172" s="100">
        <v>431</v>
      </c>
      <c r="G172" s="100">
        <v>1107</v>
      </c>
      <c r="H172" s="100">
        <v>672</v>
      </c>
      <c r="I172" s="100">
        <v>732</v>
      </c>
      <c r="J172" s="100">
        <v>484</v>
      </c>
      <c r="K172" s="100">
        <v>881</v>
      </c>
      <c r="L172" s="100">
        <v>971</v>
      </c>
      <c r="M172" s="100">
        <v>773</v>
      </c>
      <c r="N172" s="100">
        <v>600</v>
      </c>
      <c r="O172" s="100">
        <v>797</v>
      </c>
      <c r="P172" s="100">
        <v>481</v>
      </c>
      <c r="Q172" s="103">
        <f>SUM(E172:P172)</f>
        <v>9437</v>
      </c>
      <c r="R172" s="98"/>
    </row>
    <row r="173" spans="2:18" ht="20.100000000000001" customHeight="1" thickBot="1" x14ac:dyDescent="0.3">
      <c r="B173" s="123"/>
      <c r="C173" s="68"/>
      <c r="D173" s="71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5"/>
      <c r="R173" s="98"/>
    </row>
    <row r="174" spans="2:18" ht="20.100000000000001" customHeight="1" x14ac:dyDescent="0.25">
      <c r="B174" s="1152" t="s">
        <v>56</v>
      </c>
      <c r="C174" s="92" t="s">
        <v>16</v>
      </c>
      <c r="D174" s="62"/>
      <c r="E174" s="93">
        <v>3491</v>
      </c>
      <c r="F174" s="93">
        <v>1670</v>
      </c>
      <c r="G174" s="93">
        <v>1290</v>
      </c>
      <c r="H174" s="93">
        <v>1497</v>
      </c>
      <c r="I174" s="93">
        <v>1995</v>
      </c>
      <c r="J174" s="93">
        <v>636</v>
      </c>
      <c r="K174" s="93">
        <v>771</v>
      </c>
      <c r="L174" s="93">
        <v>1247</v>
      </c>
      <c r="M174" s="93">
        <v>1761</v>
      </c>
      <c r="N174" s="93">
        <v>1930</v>
      </c>
      <c r="O174" s="93">
        <v>2100</v>
      </c>
      <c r="P174" s="93">
        <v>2650</v>
      </c>
      <c r="Q174" s="97">
        <f>SUM(E174:P174)</f>
        <v>21038</v>
      </c>
      <c r="R174" s="98"/>
    </row>
    <row r="175" spans="2:18" ht="20.100000000000001" customHeight="1" thickBot="1" x14ac:dyDescent="0.3">
      <c r="B175" s="1153"/>
      <c r="C175" s="99" t="s">
        <v>17</v>
      </c>
      <c r="D175" s="62"/>
      <c r="E175" s="100">
        <v>2291</v>
      </c>
      <c r="F175" s="100">
        <v>1600</v>
      </c>
      <c r="G175" s="100">
        <v>1361</v>
      </c>
      <c r="H175" s="100">
        <v>1500</v>
      </c>
      <c r="I175" s="100">
        <v>2000</v>
      </c>
      <c r="J175" s="100">
        <v>636</v>
      </c>
      <c r="K175" s="100">
        <v>783</v>
      </c>
      <c r="L175" s="100">
        <v>1249</v>
      </c>
      <c r="M175" s="100">
        <v>1765</v>
      </c>
      <c r="N175" s="100">
        <v>1901</v>
      </c>
      <c r="O175" s="100">
        <v>2055</v>
      </c>
      <c r="P175" s="100">
        <v>2677</v>
      </c>
      <c r="Q175" s="103">
        <f>SUM(E175:P175)</f>
        <v>19818</v>
      </c>
      <c r="R175" s="98"/>
    </row>
    <row r="176" spans="2:18" ht="20.100000000000001" customHeight="1" thickBot="1" x14ac:dyDescent="0.3">
      <c r="B176" s="104"/>
      <c r="C176" s="105"/>
      <c r="D176" s="71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07"/>
      <c r="R176" s="98"/>
    </row>
    <row r="177" spans="2:19" ht="20.100000000000001" customHeight="1" x14ac:dyDescent="0.25">
      <c r="B177" s="1163" t="s">
        <v>57</v>
      </c>
      <c r="C177" s="92" t="s">
        <v>16</v>
      </c>
      <c r="D177" s="63"/>
      <c r="E177" s="93">
        <v>1233</v>
      </c>
      <c r="F177" s="93">
        <v>1623</v>
      </c>
      <c r="G177" s="93">
        <v>1517</v>
      </c>
      <c r="H177" s="93">
        <v>1702</v>
      </c>
      <c r="I177" s="93">
        <v>1801</v>
      </c>
      <c r="J177" s="93">
        <v>1180</v>
      </c>
      <c r="K177" s="93">
        <v>1294</v>
      </c>
      <c r="L177" s="93">
        <v>1370</v>
      </c>
      <c r="M177" s="93">
        <v>1173</v>
      </c>
      <c r="N177" s="93">
        <v>1202</v>
      </c>
      <c r="O177" s="93">
        <v>2463</v>
      </c>
      <c r="P177" s="93">
        <v>1685</v>
      </c>
      <c r="Q177" s="97">
        <f>SUM(E177:P177)</f>
        <v>18243</v>
      </c>
      <c r="R177" s="98"/>
    </row>
    <row r="178" spans="2:19" ht="20.100000000000001" customHeight="1" thickBot="1" x14ac:dyDescent="0.3">
      <c r="B178" s="1164"/>
      <c r="C178" s="99" t="s">
        <v>17</v>
      </c>
      <c r="D178" s="63"/>
      <c r="E178" s="100">
        <v>1236</v>
      </c>
      <c r="F178" s="100">
        <v>1432</v>
      </c>
      <c r="G178" s="100">
        <v>1588</v>
      </c>
      <c r="H178" s="100">
        <v>1876</v>
      </c>
      <c r="I178" s="100">
        <v>1590</v>
      </c>
      <c r="J178" s="100">
        <v>1193</v>
      </c>
      <c r="K178" s="100">
        <v>1401</v>
      </c>
      <c r="L178" s="100">
        <v>1320</v>
      </c>
      <c r="M178" s="100">
        <v>1490</v>
      </c>
      <c r="N178" s="100">
        <v>1497</v>
      </c>
      <c r="O178" s="100">
        <v>2151</v>
      </c>
      <c r="P178" s="100">
        <v>1683</v>
      </c>
      <c r="Q178" s="103">
        <f>SUM(E178:P178)</f>
        <v>18457</v>
      </c>
      <c r="R178" s="98"/>
    </row>
    <row r="179" spans="2:19" ht="20.100000000000001" customHeight="1" thickBot="1" x14ac:dyDescent="0.3">
      <c r="B179" s="145"/>
      <c r="C179" s="105"/>
      <c r="D179" s="63"/>
      <c r="E179" s="107"/>
      <c r="F179" s="107"/>
      <c r="G179" s="107"/>
      <c r="H179" s="107"/>
      <c r="I179" s="107"/>
      <c r="J179" s="107"/>
      <c r="K179" s="107"/>
      <c r="L179" s="107"/>
      <c r="M179" s="107"/>
      <c r="N179" s="107"/>
      <c r="O179" s="107"/>
      <c r="P179" s="107"/>
      <c r="Q179" s="107"/>
      <c r="R179" s="98"/>
    </row>
    <row r="180" spans="2:19" ht="20.100000000000001" customHeight="1" x14ac:dyDescent="0.25">
      <c r="B180" s="1163" t="s">
        <v>65</v>
      </c>
      <c r="C180" s="92" t="s">
        <v>16</v>
      </c>
      <c r="D180" s="77"/>
      <c r="E180" s="93">
        <v>276</v>
      </c>
      <c r="F180" s="93">
        <v>251</v>
      </c>
      <c r="G180" s="93">
        <v>283</v>
      </c>
      <c r="H180" s="93">
        <v>227</v>
      </c>
      <c r="I180" s="93">
        <v>320</v>
      </c>
      <c r="J180" s="93">
        <v>187</v>
      </c>
      <c r="K180" s="93">
        <v>430</v>
      </c>
      <c r="L180" s="93">
        <v>416</v>
      </c>
      <c r="M180" s="93">
        <v>512</v>
      </c>
      <c r="N180" s="93">
        <v>598</v>
      </c>
      <c r="O180" s="93">
        <v>538</v>
      </c>
      <c r="P180" s="93">
        <v>652</v>
      </c>
      <c r="Q180" s="97">
        <f>SUM(E180:P180)</f>
        <v>4690</v>
      </c>
      <c r="R180" s="98"/>
    </row>
    <row r="181" spans="2:19" ht="20.100000000000001" customHeight="1" thickBot="1" x14ac:dyDescent="0.3">
      <c r="B181" s="1164"/>
      <c r="C181" s="99" t="s">
        <v>17</v>
      </c>
      <c r="D181" s="77"/>
      <c r="E181" s="100">
        <v>244</v>
      </c>
      <c r="F181" s="100">
        <v>180</v>
      </c>
      <c r="G181" s="100">
        <v>278</v>
      </c>
      <c r="H181" s="100">
        <v>317</v>
      </c>
      <c r="I181" s="100">
        <v>211</v>
      </c>
      <c r="J181" s="100">
        <v>110</v>
      </c>
      <c r="K181" s="100">
        <v>344</v>
      </c>
      <c r="L181" s="100">
        <v>493</v>
      </c>
      <c r="M181" s="100">
        <v>529</v>
      </c>
      <c r="N181" s="100">
        <v>593</v>
      </c>
      <c r="O181" s="100">
        <v>541</v>
      </c>
      <c r="P181" s="100">
        <v>685</v>
      </c>
      <c r="Q181" s="103">
        <f>SUM(E181:P181)</f>
        <v>4525</v>
      </c>
      <c r="R181" s="98"/>
    </row>
    <row r="182" spans="2:19" ht="20.100000000000001" customHeight="1" thickBot="1" x14ac:dyDescent="0.3">
      <c r="B182" s="145"/>
      <c r="C182" s="105"/>
      <c r="D182" s="77"/>
      <c r="E182" s="134"/>
      <c r="F182" s="134"/>
      <c r="G182" s="134"/>
      <c r="H182" s="134"/>
      <c r="I182" s="134"/>
      <c r="J182" s="134"/>
      <c r="K182" s="134"/>
      <c r="L182" s="134"/>
      <c r="M182" s="134"/>
      <c r="N182" s="134"/>
      <c r="O182" s="134"/>
      <c r="P182" s="134"/>
      <c r="Q182" s="106"/>
      <c r="R182" s="98"/>
    </row>
    <row r="183" spans="2:19" ht="20.100000000000001" customHeight="1" x14ac:dyDescent="0.25">
      <c r="B183" s="1154" t="s">
        <v>53</v>
      </c>
      <c r="C183" s="116" t="s">
        <v>16</v>
      </c>
      <c r="D183" s="77"/>
      <c r="E183" s="117">
        <f t="shared" ref="E183:Q183" si="20">E153+E156+E159+E162+E165+E168+E171+E174+E177+E180</f>
        <v>47109</v>
      </c>
      <c r="F183" s="117">
        <f t="shared" si="20"/>
        <v>41538</v>
      </c>
      <c r="G183" s="117">
        <f t="shared" si="20"/>
        <v>38577</v>
      </c>
      <c r="H183" s="117">
        <f t="shared" si="20"/>
        <v>43090</v>
      </c>
      <c r="I183" s="117">
        <f t="shared" si="20"/>
        <v>38638</v>
      </c>
      <c r="J183" s="117">
        <f t="shared" si="20"/>
        <v>31993</v>
      </c>
      <c r="K183" s="117">
        <f t="shared" si="20"/>
        <v>36474</v>
      </c>
      <c r="L183" s="117">
        <f t="shared" si="20"/>
        <v>34955</v>
      </c>
      <c r="M183" s="117">
        <f t="shared" si="20"/>
        <v>35745</v>
      </c>
      <c r="N183" s="117">
        <f t="shared" si="20"/>
        <v>45414</v>
      </c>
      <c r="O183" s="117">
        <f t="shared" si="20"/>
        <v>50146</v>
      </c>
      <c r="P183" s="117">
        <f t="shared" si="20"/>
        <v>49913</v>
      </c>
      <c r="Q183" s="117">
        <f t="shared" si="20"/>
        <v>493592</v>
      </c>
      <c r="R183" s="98"/>
      <c r="S183" s="146"/>
    </row>
    <row r="184" spans="2:19" ht="20.100000000000001" customHeight="1" thickBot="1" x14ac:dyDescent="0.3">
      <c r="B184" s="1155" t="s">
        <v>14</v>
      </c>
      <c r="C184" s="119" t="s">
        <v>17</v>
      </c>
      <c r="D184" s="77"/>
      <c r="E184" s="120">
        <f t="shared" ref="E184:Q184" si="21">E154+E157+E160+E163+E166+E169+E172+E175+E178+E181</f>
        <v>46105</v>
      </c>
      <c r="F184" s="120">
        <f t="shared" si="21"/>
        <v>41357</v>
      </c>
      <c r="G184" s="120">
        <f t="shared" si="21"/>
        <v>38958</v>
      </c>
      <c r="H184" s="120">
        <f t="shared" si="21"/>
        <v>42623</v>
      </c>
      <c r="I184" s="120">
        <f t="shared" si="21"/>
        <v>38387</v>
      </c>
      <c r="J184" s="120">
        <f t="shared" si="21"/>
        <v>32748</v>
      </c>
      <c r="K184" s="120">
        <f t="shared" si="21"/>
        <v>36562</v>
      </c>
      <c r="L184" s="120">
        <f t="shared" si="21"/>
        <v>35129</v>
      </c>
      <c r="M184" s="120">
        <f t="shared" si="21"/>
        <v>36275</v>
      </c>
      <c r="N184" s="120">
        <f t="shared" si="21"/>
        <v>45740</v>
      </c>
      <c r="O184" s="120">
        <f t="shared" si="21"/>
        <v>49891</v>
      </c>
      <c r="P184" s="120">
        <f t="shared" si="21"/>
        <v>50120</v>
      </c>
      <c r="Q184" s="120">
        <f t="shared" si="21"/>
        <v>493895</v>
      </c>
      <c r="R184" s="98"/>
    </row>
    <row r="185" spans="2:19" ht="15.75" x14ac:dyDescent="0.25"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</row>
    <row r="186" spans="2:19" ht="15.75" x14ac:dyDescent="0.25"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</row>
    <row r="187" spans="2:19" ht="15.75" x14ac:dyDescent="0.25"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</row>
    <row r="188" spans="2:19" ht="15.75" x14ac:dyDescent="0.25"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</row>
    <row r="189" spans="2:19" ht="15.75" x14ac:dyDescent="0.25">
      <c r="D189" s="77"/>
      <c r="E189" s="77"/>
      <c r="F189" s="77"/>
      <c r="G189" s="77"/>
      <c r="H189" s="77"/>
      <c r="I189" s="77"/>
      <c r="J189" s="77"/>
      <c r="K189" s="77"/>
      <c r="L189" s="146"/>
      <c r="M189" s="146"/>
      <c r="N189" s="146"/>
      <c r="O189" s="146"/>
      <c r="P189" s="146"/>
      <c r="Q189" s="146"/>
      <c r="R189" s="77"/>
    </row>
    <row r="190" spans="2:19" ht="18" customHeight="1" x14ac:dyDescent="0.25">
      <c r="B190" s="146"/>
      <c r="K190" s="68"/>
      <c r="L190" s="146"/>
      <c r="M190" s="147"/>
      <c r="N190" s="146"/>
      <c r="O190" s="146"/>
      <c r="P190" s="146"/>
      <c r="Q190" s="146"/>
      <c r="R190" s="148"/>
    </row>
    <row r="191" spans="2:19" ht="15.75" x14ac:dyDescent="0.25"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146"/>
      <c r="O191" s="146"/>
      <c r="P191" s="146"/>
      <c r="Q191" s="146"/>
      <c r="R191" s="68"/>
    </row>
    <row r="192" spans="2:19" ht="15" customHeight="1" x14ac:dyDescent="0.25"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</row>
    <row r="193" spans="4:18" x14ac:dyDescent="0.2"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</row>
    <row r="194" spans="4:18" x14ac:dyDescent="0.2"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4:18" x14ac:dyDescent="0.2"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</row>
    <row r="196" spans="4:18" x14ac:dyDescent="0.2"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</row>
    <row r="197" spans="4:18" ht="15.75" x14ac:dyDescent="0.25">
      <c r="D197" s="62"/>
      <c r="E197" s="62"/>
      <c r="F197" s="62"/>
      <c r="G197" s="62"/>
      <c r="H197" s="62"/>
      <c r="I197" s="62"/>
      <c r="J197" s="62"/>
      <c r="K197" s="62"/>
      <c r="L197" s="149"/>
      <c r="M197" s="62"/>
      <c r="N197" s="62"/>
      <c r="O197" s="62"/>
      <c r="P197" s="62"/>
      <c r="Q197" s="62"/>
      <c r="R197" s="62"/>
    </row>
    <row r="198" spans="4:18" x14ac:dyDescent="0.2"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</row>
    <row r="199" spans="4:18" x14ac:dyDescent="0.2"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</row>
    <row r="200" spans="4:18" x14ac:dyDescent="0.2"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</row>
    <row r="201" spans="4:18" x14ac:dyDescent="0.2"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</row>
    <row r="202" spans="4:18" x14ac:dyDescent="0.2"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4:18" x14ac:dyDescent="0.2"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</row>
    <row r="204" spans="4:18" x14ac:dyDescent="0.2"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</row>
    <row r="205" spans="4:18" x14ac:dyDescent="0.2"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</row>
    <row r="206" spans="4:18" x14ac:dyDescent="0.2"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4:18" x14ac:dyDescent="0.2"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</row>
    <row r="208" spans="4:18" x14ac:dyDescent="0.2"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</row>
    <row r="209" spans="4:18" x14ac:dyDescent="0.2"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</row>
    <row r="210" spans="4:18" x14ac:dyDescent="0.2"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126"/>
    </row>
    <row r="211" spans="4:18" x14ac:dyDescent="0.2"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</row>
    <row r="212" spans="4:18" x14ac:dyDescent="0.2"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</row>
    <row r="213" spans="4:18" x14ac:dyDescent="0.2"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</row>
    <row r="214" spans="4:18" ht="15.75" x14ac:dyDescent="0.25"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</row>
    <row r="215" spans="4:18" ht="15.75" x14ac:dyDescent="0.25"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</row>
  </sheetData>
  <mergeCells count="60">
    <mergeCell ref="B142:B143"/>
    <mergeCell ref="B149:Q149"/>
    <mergeCell ref="B139:B140"/>
    <mergeCell ref="B127:B128"/>
    <mergeCell ref="B137:Q137"/>
    <mergeCell ref="B130:B131"/>
    <mergeCell ref="B133:B134"/>
    <mergeCell ref="B94:B95"/>
    <mergeCell ref="B100:B101"/>
    <mergeCell ref="B97:B98"/>
    <mergeCell ref="B85:B86"/>
    <mergeCell ref="B121:B122"/>
    <mergeCell ref="B88:B89"/>
    <mergeCell ref="B114:B115"/>
    <mergeCell ref="B180:B181"/>
    <mergeCell ref="B183:B184"/>
    <mergeCell ref="B145:B146"/>
    <mergeCell ref="B177:B178"/>
    <mergeCell ref="B168:B169"/>
    <mergeCell ref="B174:B175"/>
    <mergeCell ref="B156:B157"/>
    <mergeCell ref="B171:B172"/>
    <mergeCell ref="B165:B166"/>
    <mergeCell ref="B153:B154"/>
    <mergeCell ref="B159:B160"/>
    <mergeCell ref="B162:B163"/>
    <mergeCell ref="B62:B63"/>
    <mergeCell ref="B65:B66"/>
    <mergeCell ref="B118:B119"/>
    <mergeCell ref="B59:B60"/>
    <mergeCell ref="B124:B125"/>
    <mergeCell ref="B108:B109"/>
    <mergeCell ref="B111:B112"/>
    <mergeCell ref="B104:Q104"/>
    <mergeCell ref="B91:B92"/>
    <mergeCell ref="B68:B69"/>
    <mergeCell ref="B71:B72"/>
    <mergeCell ref="B77:B78"/>
    <mergeCell ref="B74:B75"/>
    <mergeCell ref="B82:B83"/>
    <mergeCell ref="K102:P102"/>
    <mergeCell ref="B80:Q80"/>
    <mergeCell ref="B55:Q55"/>
    <mergeCell ref="B51:B52"/>
    <mergeCell ref="B34:B35"/>
    <mergeCell ref="B14:B15"/>
    <mergeCell ref="B39:B40"/>
    <mergeCell ref="B42:B43"/>
    <mergeCell ref="B48:B49"/>
    <mergeCell ref="B45:B46"/>
    <mergeCell ref="B2:Q2"/>
    <mergeCell ref="B31:B32"/>
    <mergeCell ref="B20:B21"/>
    <mergeCell ref="B25:B26"/>
    <mergeCell ref="B3:Q3"/>
    <mergeCell ref="B4:Q4"/>
    <mergeCell ref="B28:B29"/>
    <mergeCell ref="B17:B18"/>
    <mergeCell ref="B11:B12"/>
    <mergeCell ref="B8:B9"/>
  </mergeCells>
  <phoneticPr fontId="0" type="noConversion"/>
  <pageMargins left="0.18" right="0.57999999999999996" top="0.32" bottom="0.25" header="0.19" footer="0.17"/>
  <pageSetup scale="52" orientation="landscape" r:id="rId1"/>
  <headerFooter alignWithMargins="0">
    <oddFooter>Page &amp;P of &amp;N</oddFooter>
  </headerFooter>
  <rowBreaks count="3" manualBreakCount="3">
    <brk id="52" max="14" man="1"/>
    <brk id="101" max="14" man="1"/>
    <brk id="146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24"/>
  </sheetPr>
  <dimension ref="A1:AM231"/>
  <sheetViews>
    <sheetView topLeftCell="B1" zoomScale="80" zoomScaleNormal="80" zoomScaleSheetLayoutView="100" workbookViewId="0">
      <pane xSplit="2" ySplit="6" topLeftCell="E7" activePane="bottomRight" state="frozen"/>
      <selection activeCell="B1" sqref="B1"/>
      <selection pane="topRight" activeCell="D1" sqref="D1"/>
      <selection pane="bottomLeft" activeCell="B7" sqref="B7"/>
      <selection pane="bottomRight" activeCell="S1" sqref="S1"/>
    </sheetView>
  </sheetViews>
  <sheetFormatPr defaultRowHeight="15" x14ac:dyDescent="0.2"/>
  <cols>
    <col min="1" max="1" width="2" style="56" hidden="1" customWidth="1"/>
    <col min="2" max="2" width="24" style="56" customWidth="1"/>
    <col min="3" max="3" width="7.42578125" style="56" customWidth="1"/>
    <col min="4" max="4" width="0.42578125" style="56" hidden="1" customWidth="1"/>
    <col min="5" max="5" width="1.28515625" style="56" customWidth="1"/>
    <col min="6" max="6" width="0.28515625" style="56" customWidth="1"/>
    <col min="7" max="18" width="14.7109375" style="56" customWidth="1"/>
    <col min="19" max="19" width="15.7109375" style="56" customWidth="1"/>
    <col min="20" max="20" width="12.5703125" style="56" customWidth="1"/>
    <col min="21" max="16384" width="9.140625" style="56"/>
  </cols>
  <sheetData>
    <row r="1" spans="1:19" ht="23.25" x14ac:dyDescent="0.35">
      <c r="B1" s="150"/>
      <c r="C1" s="150"/>
      <c r="D1" s="150"/>
      <c r="E1" s="150" t="s">
        <v>70</v>
      </c>
      <c r="F1" s="150"/>
      <c r="G1" s="348" t="s">
        <v>128</v>
      </c>
      <c r="S1" s="348" t="s">
        <v>128</v>
      </c>
    </row>
    <row r="2" spans="1:19" ht="21" customHeight="1" thickBot="1" x14ac:dyDescent="0.25">
      <c r="B2" s="1183" t="s">
        <v>71</v>
      </c>
      <c r="C2" s="1184"/>
      <c r="D2" s="1184"/>
      <c r="E2" s="1184"/>
      <c r="F2" s="1184"/>
      <c r="G2" s="1184"/>
      <c r="H2" s="1184"/>
      <c r="I2" s="1184"/>
      <c r="J2" s="1184"/>
      <c r="K2" s="1184"/>
      <c r="L2" s="1184"/>
      <c r="M2" s="1184"/>
      <c r="N2" s="1184"/>
      <c r="O2" s="1184"/>
      <c r="P2" s="1184"/>
      <c r="Q2" s="1184"/>
      <c r="R2" s="1184"/>
      <c r="S2" s="1184"/>
    </row>
    <row r="3" spans="1:19" ht="30" customHeight="1" thickBot="1" x14ac:dyDescent="0.4">
      <c r="B3" s="1172" t="s">
        <v>46</v>
      </c>
      <c r="C3" s="1172"/>
      <c r="D3" s="1172"/>
      <c r="E3" s="1172"/>
      <c r="F3" s="1172"/>
      <c r="G3" s="1172"/>
      <c r="H3" s="1172"/>
      <c r="I3" s="1172"/>
      <c r="J3" s="1172"/>
      <c r="K3" s="1172"/>
      <c r="L3" s="1172"/>
      <c r="M3" s="1172"/>
      <c r="N3" s="1172"/>
      <c r="O3" s="1172"/>
      <c r="P3" s="1172"/>
      <c r="Q3" s="1172"/>
      <c r="R3" s="1172"/>
      <c r="S3" s="1172"/>
    </row>
    <row r="4" spans="1:19" ht="12.75" hidden="1" customHeight="1" thickBot="1" x14ac:dyDescent="0.3">
      <c r="B4" s="86"/>
    </row>
    <row r="5" spans="1:19" ht="34.5" customHeight="1" thickBot="1" x14ac:dyDescent="0.35">
      <c r="B5" s="51" t="s">
        <v>19</v>
      </c>
      <c r="C5" s="87"/>
      <c r="D5" s="151"/>
      <c r="E5" s="152"/>
      <c r="F5" s="153"/>
      <c r="G5" s="154" t="s">
        <v>86</v>
      </c>
      <c r="H5" s="154" t="s">
        <v>87</v>
      </c>
      <c r="I5" s="154" t="s">
        <v>88</v>
      </c>
      <c r="J5" s="154" t="s">
        <v>89</v>
      </c>
      <c r="K5" s="154" t="s">
        <v>90</v>
      </c>
      <c r="L5" s="154" t="s">
        <v>91</v>
      </c>
      <c r="M5" s="155" t="s">
        <v>92</v>
      </c>
      <c r="N5" s="156" t="s">
        <v>93</v>
      </c>
      <c r="O5" s="156" t="s">
        <v>94</v>
      </c>
      <c r="P5" s="156" t="s">
        <v>95</v>
      </c>
      <c r="Q5" s="156" t="s">
        <v>96</v>
      </c>
      <c r="R5" s="156" t="s">
        <v>97</v>
      </c>
      <c r="S5" s="154" t="s">
        <v>54</v>
      </c>
    </row>
    <row r="6" spans="1:19" ht="15.95" customHeight="1" thickBot="1" x14ac:dyDescent="0.3">
      <c r="B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</row>
    <row r="7" spans="1:19" ht="18" customHeight="1" x14ac:dyDescent="0.25">
      <c r="A7" s="69"/>
      <c r="B7" s="1163" t="s">
        <v>15</v>
      </c>
      <c r="C7" s="92" t="s">
        <v>16</v>
      </c>
      <c r="D7" s="157"/>
      <c r="E7" s="106"/>
      <c r="F7" s="158"/>
      <c r="G7" s="158">
        <v>243</v>
      </c>
      <c r="H7" s="158">
        <v>419</v>
      </c>
      <c r="I7" s="158">
        <v>420</v>
      </c>
      <c r="J7" s="158">
        <v>429</v>
      </c>
      <c r="K7" s="158">
        <v>435</v>
      </c>
      <c r="L7" s="158">
        <v>456</v>
      </c>
      <c r="M7" s="158">
        <v>419</v>
      </c>
      <c r="N7" s="158">
        <v>480</v>
      </c>
      <c r="O7" s="158">
        <v>661</v>
      </c>
      <c r="P7" s="158">
        <v>299</v>
      </c>
      <c r="Q7" s="158">
        <v>780</v>
      </c>
      <c r="R7" s="158">
        <v>607</v>
      </c>
      <c r="S7" s="158">
        <f>SUM(G7:R7)</f>
        <v>5648</v>
      </c>
    </row>
    <row r="8" spans="1:19" ht="18" customHeight="1" thickBot="1" x14ac:dyDescent="0.3">
      <c r="B8" s="1164"/>
      <c r="C8" s="99" t="s">
        <v>17</v>
      </c>
      <c r="D8" s="102"/>
      <c r="E8" s="106"/>
      <c r="F8" s="159"/>
      <c r="G8" s="159">
        <v>454</v>
      </c>
      <c r="H8" s="159">
        <v>423</v>
      </c>
      <c r="I8" s="159">
        <v>431</v>
      </c>
      <c r="J8" s="159">
        <v>417</v>
      </c>
      <c r="K8" s="159">
        <v>363</v>
      </c>
      <c r="L8" s="159">
        <v>224</v>
      </c>
      <c r="M8" s="159">
        <v>627</v>
      </c>
      <c r="N8" s="159">
        <v>606</v>
      </c>
      <c r="O8" s="159">
        <v>520</v>
      </c>
      <c r="P8" s="159">
        <v>441</v>
      </c>
      <c r="Q8" s="159">
        <v>700</v>
      </c>
      <c r="R8" s="159">
        <v>702</v>
      </c>
      <c r="S8" s="159">
        <f>SUM(G8:R8)</f>
        <v>5908</v>
      </c>
    </row>
    <row r="9" spans="1:19" ht="18" customHeight="1" thickBot="1" x14ac:dyDescent="0.3">
      <c r="B9" s="104"/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</row>
    <row r="10" spans="1:19" ht="18" customHeight="1" x14ac:dyDescent="0.25">
      <c r="B10" s="1163" t="s">
        <v>18</v>
      </c>
      <c r="C10" s="92" t="s">
        <v>16</v>
      </c>
      <c r="D10" s="157"/>
      <c r="E10" s="106"/>
      <c r="F10" s="158"/>
      <c r="G10" s="158">
        <v>537</v>
      </c>
      <c r="H10" s="158">
        <v>691</v>
      </c>
      <c r="I10" s="158">
        <v>570</v>
      </c>
      <c r="J10" s="158">
        <v>591</v>
      </c>
      <c r="K10" s="158">
        <v>542</v>
      </c>
      <c r="L10" s="158">
        <v>532</v>
      </c>
      <c r="M10" s="158">
        <v>749</v>
      </c>
      <c r="N10" s="158">
        <v>696</v>
      </c>
      <c r="O10" s="158">
        <v>670</v>
      </c>
      <c r="P10" s="158">
        <v>571</v>
      </c>
      <c r="Q10" s="158">
        <v>870</v>
      </c>
      <c r="R10" s="158">
        <v>833</v>
      </c>
      <c r="S10" s="158">
        <f>SUM(G10:R10)</f>
        <v>7852</v>
      </c>
    </row>
    <row r="11" spans="1:19" ht="18" customHeight="1" thickBot="1" x14ac:dyDescent="0.3">
      <c r="B11" s="1164"/>
      <c r="C11" s="99" t="s">
        <v>17</v>
      </c>
      <c r="D11" s="102"/>
      <c r="E11" s="106"/>
      <c r="F11" s="159"/>
      <c r="G11" s="159">
        <v>686</v>
      </c>
      <c r="H11" s="159">
        <v>630</v>
      </c>
      <c r="I11" s="159">
        <v>639</v>
      </c>
      <c r="J11" s="159">
        <v>670</v>
      </c>
      <c r="K11" s="159">
        <v>391</v>
      </c>
      <c r="L11" s="159">
        <v>343</v>
      </c>
      <c r="M11" s="159">
        <v>952</v>
      </c>
      <c r="N11" s="159">
        <v>803</v>
      </c>
      <c r="O11" s="159">
        <v>631</v>
      </c>
      <c r="P11" s="159">
        <v>631</v>
      </c>
      <c r="Q11" s="159">
        <v>810</v>
      </c>
      <c r="R11" s="159">
        <v>1026</v>
      </c>
      <c r="S11" s="159">
        <f>SUM(G11:R11)</f>
        <v>8212</v>
      </c>
    </row>
    <row r="12" spans="1:19" ht="18" customHeight="1" thickBot="1" x14ac:dyDescent="0.3">
      <c r="B12" s="104"/>
      <c r="C12" s="105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</row>
    <row r="13" spans="1:19" ht="18" customHeight="1" x14ac:dyDescent="0.25">
      <c r="B13" s="1163" t="s">
        <v>20</v>
      </c>
      <c r="C13" s="92" t="s">
        <v>16</v>
      </c>
      <c r="D13" s="157"/>
      <c r="E13" s="106"/>
      <c r="F13" s="158"/>
      <c r="G13" s="158">
        <v>92</v>
      </c>
      <c r="H13" s="158">
        <v>91</v>
      </c>
      <c r="I13" s="158">
        <v>116</v>
      </c>
      <c r="J13" s="158">
        <v>96</v>
      </c>
      <c r="K13" s="158">
        <v>83</v>
      </c>
      <c r="L13" s="158">
        <v>66</v>
      </c>
      <c r="M13" s="158">
        <v>54</v>
      </c>
      <c r="N13" s="158">
        <v>44</v>
      </c>
      <c r="O13" s="158">
        <v>70</v>
      </c>
      <c r="P13" s="158">
        <v>56</v>
      </c>
      <c r="Q13" s="158">
        <v>65</v>
      </c>
      <c r="R13" s="158">
        <v>67</v>
      </c>
      <c r="S13" s="158">
        <f>SUM(G13:R13)</f>
        <v>900</v>
      </c>
    </row>
    <row r="14" spans="1:19" ht="18" customHeight="1" thickBot="1" x14ac:dyDescent="0.3">
      <c r="B14" s="1164"/>
      <c r="C14" s="99" t="s">
        <v>17</v>
      </c>
      <c r="D14" s="102"/>
      <c r="E14" s="106"/>
      <c r="F14" s="159"/>
      <c r="G14" s="159">
        <v>87</v>
      </c>
      <c r="H14" s="159">
        <v>101</v>
      </c>
      <c r="I14" s="159">
        <v>170</v>
      </c>
      <c r="J14" s="159">
        <v>59</v>
      </c>
      <c r="K14" s="159">
        <v>74</v>
      </c>
      <c r="L14" s="159">
        <v>42</v>
      </c>
      <c r="M14" s="159">
        <v>88</v>
      </c>
      <c r="N14" s="159">
        <v>30</v>
      </c>
      <c r="O14" s="159">
        <v>119</v>
      </c>
      <c r="P14" s="159">
        <v>78</v>
      </c>
      <c r="Q14" s="159">
        <v>95</v>
      </c>
      <c r="R14" s="159">
        <v>82</v>
      </c>
      <c r="S14" s="159">
        <f>SUM(G14:R14)</f>
        <v>1025</v>
      </c>
    </row>
    <row r="15" spans="1:19" ht="18" customHeight="1" thickBot="1" x14ac:dyDescent="0.3">
      <c r="B15" s="104"/>
      <c r="C15" s="105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</row>
    <row r="16" spans="1:19" ht="18" customHeight="1" x14ac:dyDescent="0.25">
      <c r="B16" s="1163" t="s">
        <v>98</v>
      </c>
      <c r="C16" s="92" t="s">
        <v>16</v>
      </c>
      <c r="D16" s="157"/>
      <c r="E16" s="106"/>
      <c r="F16" s="158"/>
      <c r="G16" s="158">
        <v>0</v>
      </c>
      <c r="H16" s="158">
        <v>0</v>
      </c>
      <c r="I16" s="158">
        <v>0</v>
      </c>
      <c r="J16" s="158">
        <v>5</v>
      </c>
      <c r="K16" s="158">
        <v>92</v>
      </c>
      <c r="L16" s="158">
        <v>176</v>
      </c>
      <c r="M16" s="158">
        <v>502</v>
      </c>
      <c r="N16" s="158">
        <v>487</v>
      </c>
      <c r="O16" s="158">
        <v>508</v>
      </c>
      <c r="P16" s="158">
        <v>509</v>
      </c>
      <c r="Q16" s="158">
        <v>5</v>
      </c>
      <c r="R16" s="158">
        <v>294</v>
      </c>
      <c r="S16" s="158">
        <f>SUM(G16:R16)</f>
        <v>2578</v>
      </c>
    </row>
    <row r="17" spans="2:19" ht="18" customHeight="1" thickBot="1" x14ac:dyDescent="0.3">
      <c r="B17" s="1164"/>
      <c r="C17" s="99" t="s">
        <v>17</v>
      </c>
      <c r="D17" s="102"/>
      <c r="E17" s="106"/>
      <c r="F17" s="159"/>
      <c r="G17" s="159">
        <v>0</v>
      </c>
      <c r="H17" s="159">
        <v>0</v>
      </c>
      <c r="I17" s="159">
        <v>0</v>
      </c>
      <c r="J17" s="159">
        <v>0</v>
      </c>
      <c r="K17" s="159">
        <v>0</v>
      </c>
      <c r="L17" s="159">
        <v>2</v>
      </c>
      <c r="M17" s="159">
        <v>502</v>
      </c>
      <c r="N17" s="159">
        <v>505</v>
      </c>
      <c r="O17" s="159">
        <v>408</v>
      </c>
      <c r="P17" s="159">
        <v>279</v>
      </c>
      <c r="Q17" s="159">
        <v>300</v>
      </c>
      <c r="R17" s="159">
        <v>357</v>
      </c>
      <c r="S17" s="159">
        <f>SUM(G17:R17)</f>
        <v>2353</v>
      </c>
    </row>
    <row r="18" spans="2:19" ht="18" customHeight="1" thickBot="1" x14ac:dyDescent="0.3">
      <c r="B18" s="114"/>
      <c r="C18" s="105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60"/>
    </row>
    <row r="19" spans="2:19" ht="18" customHeight="1" x14ac:dyDescent="0.25">
      <c r="B19" s="1163" t="s">
        <v>22</v>
      </c>
      <c r="C19" s="92" t="s">
        <v>99</v>
      </c>
      <c r="D19" s="106"/>
      <c r="E19" s="106"/>
      <c r="F19" s="106"/>
      <c r="G19" s="161">
        <v>3241</v>
      </c>
      <c r="H19" s="158">
        <v>3155</v>
      </c>
      <c r="I19" s="158">
        <v>2661</v>
      </c>
      <c r="J19" s="158">
        <v>3933</v>
      </c>
      <c r="K19" s="158">
        <v>3157</v>
      </c>
      <c r="L19" s="158">
        <v>2033</v>
      </c>
      <c r="M19" s="158">
        <v>4385</v>
      </c>
      <c r="N19" s="158">
        <v>3432</v>
      </c>
      <c r="O19" s="158">
        <v>4157</v>
      </c>
      <c r="P19" s="158">
        <v>4309</v>
      </c>
      <c r="Q19" s="158">
        <v>4304</v>
      </c>
      <c r="R19" s="158">
        <v>4615</v>
      </c>
      <c r="S19" s="158">
        <f>SUM(G19:R19)</f>
        <v>43382</v>
      </c>
    </row>
    <row r="20" spans="2:19" ht="18" customHeight="1" thickBot="1" x14ac:dyDescent="0.3">
      <c r="B20" s="1164"/>
      <c r="C20" s="99" t="s">
        <v>17</v>
      </c>
      <c r="D20" s="106"/>
      <c r="E20" s="106"/>
      <c r="F20" s="106"/>
      <c r="G20" s="101">
        <v>3124</v>
      </c>
      <c r="H20" s="159">
        <v>3172</v>
      </c>
      <c r="I20" s="159">
        <v>2655</v>
      </c>
      <c r="J20" s="159">
        <v>3951</v>
      </c>
      <c r="K20" s="159">
        <v>3183</v>
      </c>
      <c r="L20" s="159">
        <v>2044</v>
      </c>
      <c r="M20" s="159">
        <v>4207</v>
      </c>
      <c r="N20" s="159">
        <v>3481</v>
      </c>
      <c r="O20" s="159">
        <v>4147</v>
      </c>
      <c r="P20" s="159">
        <v>4558</v>
      </c>
      <c r="Q20" s="159">
        <v>4235</v>
      </c>
      <c r="R20" s="159">
        <v>4753</v>
      </c>
      <c r="S20" s="159">
        <f>SUM(G20:R20)</f>
        <v>43510</v>
      </c>
    </row>
    <row r="21" spans="2:19" ht="18" customHeight="1" thickBot="1" x14ac:dyDescent="0.3">
      <c r="B21" s="114"/>
      <c r="C21" s="10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60"/>
    </row>
    <row r="22" spans="2:19" ht="18" customHeight="1" x14ac:dyDescent="0.25">
      <c r="B22" s="1179" t="s">
        <v>21</v>
      </c>
      <c r="C22" s="116" t="s">
        <v>16</v>
      </c>
      <c r="D22" s="162"/>
      <c r="E22" s="107"/>
      <c r="F22" s="163"/>
      <c r="G22" s="117">
        <f t="shared" ref="G22:S22" si="0">G7+G10+G13+G16+G19</f>
        <v>4113</v>
      </c>
      <c r="H22" s="117">
        <f t="shared" si="0"/>
        <v>4356</v>
      </c>
      <c r="I22" s="117">
        <f t="shared" si="0"/>
        <v>3767</v>
      </c>
      <c r="J22" s="117">
        <f t="shared" si="0"/>
        <v>5054</v>
      </c>
      <c r="K22" s="117">
        <f t="shared" si="0"/>
        <v>4309</v>
      </c>
      <c r="L22" s="117">
        <f t="shared" si="0"/>
        <v>3263</v>
      </c>
      <c r="M22" s="117">
        <f t="shared" si="0"/>
        <v>6109</v>
      </c>
      <c r="N22" s="117">
        <f t="shared" si="0"/>
        <v>5139</v>
      </c>
      <c r="O22" s="117">
        <f t="shared" si="0"/>
        <v>6066</v>
      </c>
      <c r="P22" s="117">
        <f t="shared" si="0"/>
        <v>5744</v>
      </c>
      <c r="Q22" s="117">
        <f t="shared" si="0"/>
        <v>6024</v>
      </c>
      <c r="R22" s="117">
        <f t="shared" si="0"/>
        <v>6416</v>
      </c>
      <c r="S22" s="117">
        <f t="shared" si="0"/>
        <v>60360</v>
      </c>
    </row>
    <row r="23" spans="2:19" ht="18" customHeight="1" thickBot="1" x14ac:dyDescent="0.3">
      <c r="B23" s="1180"/>
      <c r="C23" s="119" t="s">
        <v>17</v>
      </c>
      <c r="D23" s="164"/>
      <c r="E23" s="107"/>
      <c r="F23" s="165"/>
      <c r="G23" s="120">
        <f t="shared" ref="G23:S23" si="1">G8+G11+G14+G17+G20</f>
        <v>4351</v>
      </c>
      <c r="H23" s="120">
        <f t="shared" si="1"/>
        <v>4326</v>
      </c>
      <c r="I23" s="120">
        <f t="shared" si="1"/>
        <v>3895</v>
      </c>
      <c r="J23" s="120">
        <f t="shared" si="1"/>
        <v>5097</v>
      </c>
      <c r="K23" s="120">
        <f t="shared" si="1"/>
        <v>4011</v>
      </c>
      <c r="L23" s="120">
        <f t="shared" si="1"/>
        <v>2655</v>
      </c>
      <c r="M23" s="120">
        <f t="shared" si="1"/>
        <v>6376</v>
      </c>
      <c r="N23" s="120">
        <f t="shared" si="1"/>
        <v>5425</v>
      </c>
      <c r="O23" s="120">
        <f t="shared" si="1"/>
        <v>5825</v>
      </c>
      <c r="P23" s="120">
        <f t="shared" si="1"/>
        <v>5987</v>
      </c>
      <c r="Q23" s="120">
        <f t="shared" si="1"/>
        <v>6140</v>
      </c>
      <c r="R23" s="120">
        <f t="shared" si="1"/>
        <v>6920</v>
      </c>
      <c r="S23" s="120">
        <f t="shared" si="1"/>
        <v>61008</v>
      </c>
    </row>
    <row r="24" spans="2:19" ht="13.5" customHeight="1" thickBot="1" x14ac:dyDescent="0.3">
      <c r="B24" s="28"/>
      <c r="C24" s="105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63"/>
    </row>
    <row r="25" spans="2:19" ht="22.5" customHeight="1" thickBot="1" x14ac:dyDescent="0.3">
      <c r="B25" s="41" t="s">
        <v>50</v>
      </c>
      <c r="C25" s="68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63"/>
    </row>
    <row r="26" spans="2:19" ht="12.75" customHeight="1" thickBot="1" x14ac:dyDescent="0.3">
      <c r="B26" s="29"/>
      <c r="C26" s="68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63"/>
    </row>
    <row r="27" spans="2:19" ht="18" customHeight="1" x14ac:dyDescent="0.25">
      <c r="B27" s="1163" t="s">
        <v>23</v>
      </c>
      <c r="C27" s="92" t="s">
        <v>16</v>
      </c>
      <c r="D27" s="157"/>
      <c r="E27" s="106"/>
      <c r="F27" s="158"/>
      <c r="G27" s="158">
        <v>955</v>
      </c>
      <c r="H27" s="158">
        <v>952</v>
      </c>
      <c r="I27" s="158">
        <v>922</v>
      </c>
      <c r="J27" s="158">
        <v>1159</v>
      </c>
      <c r="K27" s="158">
        <v>995</v>
      </c>
      <c r="L27" s="158">
        <v>981</v>
      </c>
      <c r="M27" s="158">
        <v>880</v>
      </c>
      <c r="N27" s="158">
        <v>860</v>
      </c>
      <c r="O27" s="158">
        <v>1314</v>
      </c>
      <c r="P27" s="158">
        <v>1287</v>
      </c>
      <c r="Q27" s="158">
        <v>1195</v>
      </c>
      <c r="R27" s="158">
        <v>953</v>
      </c>
      <c r="S27" s="158">
        <f>SUM(G27:R27)</f>
        <v>12453</v>
      </c>
    </row>
    <row r="28" spans="2:19" ht="18" customHeight="1" thickBot="1" x14ac:dyDescent="0.3">
      <c r="B28" s="1164"/>
      <c r="C28" s="99" t="s">
        <v>17</v>
      </c>
      <c r="D28" s="102"/>
      <c r="E28" s="106"/>
      <c r="F28" s="159"/>
      <c r="G28" s="159">
        <v>909</v>
      </c>
      <c r="H28" s="159">
        <v>968</v>
      </c>
      <c r="I28" s="159">
        <v>975</v>
      </c>
      <c r="J28" s="159">
        <v>1201</v>
      </c>
      <c r="K28" s="159">
        <v>880</v>
      </c>
      <c r="L28" s="159">
        <v>805</v>
      </c>
      <c r="M28" s="159">
        <v>950</v>
      </c>
      <c r="N28" s="159">
        <v>900</v>
      </c>
      <c r="O28" s="159">
        <v>1200</v>
      </c>
      <c r="P28" s="159">
        <v>1104</v>
      </c>
      <c r="Q28" s="159">
        <v>1250</v>
      </c>
      <c r="R28" s="159">
        <v>1516</v>
      </c>
      <c r="S28" s="159">
        <f>SUM(G28:R28)</f>
        <v>12658</v>
      </c>
    </row>
    <row r="29" spans="2:19" ht="20.100000000000001" customHeight="1" thickBot="1" x14ac:dyDescent="0.3">
      <c r="B29" s="114"/>
      <c r="C29" s="68"/>
      <c r="D29" s="121"/>
      <c r="E29" s="121"/>
      <c r="F29" s="121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1"/>
    </row>
    <row r="30" spans="2:19" ht="18" customHeight="1" x14ac:dyDescent="0.25">
      <c r="B30" s="1163" t="s">
        <v>24</v>
      </c>
      <c r="C30" s="92" t="s">
        <v>16</v>
      </c>
      <c r="D30" s="166"/>
      <c r="E30" s="106"/>
      <c r="F30" s="158"/>
      <c r="G30" s="93">
        <v>619</v>
      </c>
      <c r="H30" s="93">
        <v>683</v>
      </c>
      <c r="I30" s="93">
        <v>1162</v>
      </c>
      <c r="J30" s="93">
        <v>1327</v>
      </c>
      <c r="K30" s="93">
        <v>1126</v>
      </c>
      <c r="L30" s="93">
        <v>640</v>
      </c>
      <c r="M30" s="93">
        <v>662</v>
      </c>
      <c r="N30" s="93">
        <v>687</v>
      </c>
      <c r="O30" s="93">
        <v>946</v>
      </c>
      <c r="P30" s="93">
        <v>1148</v>
      </c>
      <c r="Q30" s="93">
        <v>1016</v>
      </c>
      <c r="R30" s="93">
        <v>649</v>
      </c>
      <c r="S30" s="93">
        <f>SUM(G30:R30)</f>
        <v>10665</v>
      </c>
    </row>
    <row r="31" spans="2:19" ht="18" customHeight="1" thickBot="1" x14ac:dyDescent="0.3">
      <c r="B31" s="1164"/>
      <c r="C31" s="99" t="s">
        <v>17</v>
      </c>
      <c r="D31" s="110"/>
      <c r="E31" s="106"/>
      <c r="F31" s="159"/>
      <c r="G31" s="100">
        <v>629</v>
      </c>
      <c r="H31" s="100">
        <v>733</v>
      </c>
      <c r="I31" s="100">
        <v>1003</v>
      </c>
      <c r="J31" s="100">
        <v>1265</v>
      </c>
      <c r="K31" s="100">
        <v>675</v>
      </c>
      <c r="L31" s="100">
        <v>729</v>
      </c>
      <c r="M31" s="100">
        <v>860</v>
      </c>
      <c r="N31" s="100">
        <v>857</v>
      </c>
      <c r="O31" s="100">
        <v>887</v>
      </c>
      <c r="P31" s="100">
        <v>1002</v>
      </c>
      <c r="Q31" s="100">
        <v>1009</v>
      </c>
      <c r="R31" s="100">
        <v>1145</v>
      </c>
      <c r="S31" s="100">
        <f>SUM(G31:R31)</f>
        <v>10794</v>
      </c>
    </row>
    <row r="32" spans="2:19" ht="20.100000000000001" customHeight="1" thickBot="1" x14ac:dyDescent="0.3">
      <c r="B32" s="123"/>
      <c r="C32" s="68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</row>
    <row r="33" spans="2:39" ht="18" customHeight="1" x14ac:dyDescent="0.25">
      <c r="B33" s="1163" t="s">
        <v>25</v>
      </c>
      <c r="C33" s="92" t="s">
        <v>16</v>
      </c>
      <c r="D33" s="166"/>
      <c r="E33" s="106"/>
      <c r="F33" s="158"/>
      <c r="G33" s="93">
        <v>31</v>
      </c>
      <c r="H33" s="93">
        <v>178</v>
      </c>
      <c r="I33" s="93">
        <v>2</v>
      </c>
      <c r="J33" s="93">
        <v>1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93">
        <f>SUM(G33:R33)</f>
        <v>212</v>
      </c>
    </row>
    <row r="34" spans="2:39" ht="18" customHeight="1" thickBot="1" x14ac:dyDescent="0.3">
      <c r="B34" s="1164"/>
      <c r="C34" s="99" t="s">
        <v>17</v>
      </c>
      <c r="D34" s="110"/>
      <c r="E34" s="106"/>
      <c r="F34" s="159"/>
      <c r="G34" s="100">
        <v>17</v>
      </c>
      <c r="H34" s="100">
        <v>52</v>
      </c>
      <c r="I34" s="100">
        <v>46</v>
      </c>
      <c r="J34" s="100">
        <v>60</v>
      </c>
      <c r="K34" s="100">
        <v>22</v>
      </c>
      <c r="L34" s="100">
        <v>18</v>
      </c>
      <c r="M34" s="100">
        <v>19</v>
      </c>
      <c r="N34" s="100">
        <v>7</v>
      </c>
      <c r="O34" s="100">
        <v>2</v>
      </c>
      <c r="P34" s="100">
        <v>1</v>
      </c>
      <c r="Q34" s="100">
        <v>0</v>
      </c>
      <c r="R34" s="100">
        <v>0</v>
      </c>
      <c r="S34" s="100">
        <f>SUM(G34:R34)</f>
        <v>244</v>
      </c>
    </row>
    <row r="35" spans="2:39" ht="20.100000000000001" customHeight="1" thickBot="1" x14ac:dyDescent="0.3">
      <c r="B35" s="123"/>
      <c r="C35" s="68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</row>
    <row r="36" spans="2:39" ht="18" customHeight="1" x14ac:dyDescent="0.25">
      <c r="B36" s="1179" t="s">
        <v>21</v>
      </c>
      <c r="C36" s="116" t="s">
        <v>16</v>
      </c>
      <c r="D36" s="162"/>
      <c r="E36" s="107"/>
      <c r="F36" s="163"/>
      <c r="G36" s="117">
        <f t="shared" ref="G36:S36" si="2">G27+G30+G33</f>
        <v>1605</v>
      </c>
      <c r="H36" s="117">
        <f t="shared" si="2"/>
        <v>1813</v>
      </c>
      <c r="I36" s="117">
        <f t="shared" si="2"/>
        <v>2086</v>
      </c>
      <c r="J36" s="117">
        <f t="shared" si="2"/>
        <v>2487</v>
      </c>
      <c r="K36" s="117">
        <f t="shared" si="2"/>
        <v>2121</v>
      </c>
      <c r="L36" s="117">
        <f t="shared" si="2"/>
        <v>1621</v>
      </c>
      <c r="M36" s="117">
        <f t="shared" si="2"/>
        <v>1542</v>
      </c>
      <c r="N36" s="117">
        <f t="shared" si="2"/>
        <v>1547</v>
      </c>
      <c r="O36" s="117">
        <f t="shared" si="2"/>
        <v>2260</v>
      </c>
      <c r="P36" s="117">
        <f t="shared" si="2"/>
        <v>2435</v>
      </c>
      <c r="Q36" s="117">
        <f t="shared" si="2"/>
        <v>2211</v>
      </c>
      <c r="R36" s="117">
        <f t="shared" si="2"/>
        <v>1602</v>
      </c>
      <c r="S36" s="117">
        <f t="shared" si="2"/>
        <v>23330</v>
      </c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</row>
    <row r="37" spans="2:39" ht="18" customHeight="1" thickBot="1" x14ac:dyDescent="0.3">
      <c r="B37" s="1180"/>
      <c r="C37" s="119" t="s">
        <v>17</v>
      </c>
      <c r="D37" s="164"/>
      <c r="E37" s="107"/>
      <c r="F37" s="165"/>
      <c r="G37" s="120">
        <f t="shared" ref="G37:S37" si="3">G28+G31+G34</f>
        <v>1555</v>
      </c>
      <c r="H37" s="120">
        <f t="shared" si="3"/>
        <v>1753</v>
      </c>
      <c r="I37" s="120">
        <f t="shared" si="3"/>
        <v>2024</v>
      </c>
      <c r="J37" s="120">
        <f t="shared" si="3"/>
        <v>2526</v>
      </c>
      <c r="K37" s="120">
        <f t="shared" si="3"/>
        <v>1577</v>
      </c>
      <c r="L37" s="120">
        <f t="shared" si="3"/>
        <v>1552</v>
      </c>
      <c r="M37" s="120">
        <f t="shared" si="3"/>
        <v>1829</v>
      </c>
      <c r="N37" s="120">
        <f t="shared" si="3"/>
        <v>1764</v>
      </c>
      <c r="O37" s="120">
        <f t="shared" si="3"/>
        <v>2089</v>
      </c>
      <c r="P37" s="120">
        <f t="shared" si="3"/>
        <v>2107</v>
      </c>
      <c r="Q37" s="120">
        <f t="shared" si="3"/>
        <v>2259</v>
      </c>
      <c r="R37" s="120">
        <f t="shared" si="3"/>
        <v>2661</v>
      </c>
      <c r="S37" s="120">
        <f t="shared" si="3"/>
        <v>23696</v>
      </c>
    </row>
    <row r="38" spans="2:39" ht="12" customHeight="1" thickBot="1" x14ac:dyDescent="0.3">
      <c r="B38" s="28"/>
      <c r="C38" s="105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72"/>
    </row>
    <row r="39" spans="2:39" ht="18" customHeight="1" thickBot="1" x14ac:dyDescent="0.3">
      <c r="B39" s="41" t="s">
        <v>51</v>
      </c>
      <c r="C39" s="6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63"/>
    </row>
    <row r="40" spans="2:39" ht="12.75" customHeight="1" thickBot="1" x14ac:dyDescent="0.3">
      <c r="B40" s="32"/>
      <c r="C40" s="6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63"/>
    </row>
    <row r="41" spans="2:39" ht="18" customHeight="1" x14ac:dyDescent="0.25">
      <c r="B41" s="1163" t="s">
        <v>26</v>
      </c>
      <c r="C41" s="92" t="s">
        <v>16</v>
      </c>
      <c r="D41" s="166"/>
      <c r="E41" s="106"/>
      <c r="F41" s="158"/>
      <c r="G41" s="93">
        <v>320</v>
      </c>
      <c r="H41" s="93">
        <v>349</v>
      </c>
      <c r="I41" s="93">
        <v>327</v>
      </c>
      <c r="J41" s="93">
        <v>434</v>
      </c>
      <c r="K41" s="93">
        <v>287</v>
      </c>
      <c r="L41" s="93">
        <v>217</v>
      </c>
      <c r="M41" s="93">
        <v>682</v>
      </c>
      <c r="N41" s="93">
        <v>573</v>
      </c>
      <c r="O41" s="93">
        <v>469</v>
      </c>
      <c r="P41" s="93">
        <v>288</v>
      </c>
      <c r="Q41" s="93">
        <v>630</v>
      </c>
      <c r="R41" s="93">
        <v>569</v>
      </c>
      <c r="S41" s="93">
        <f>SUM(G41:R41)</f>
        <v>5145</v>
      </c>
    </row>
    <row r="42" spans="2:39" ht="18" customHeight="1" thickBot="1" x14ac:dyDescent="0.3">
      <c r="B42" s="1164"/>
      <c r="C42" s="99" t="s">
        <v>17</v>
      </c>
      <c r="D42" s="110"/>
      <c r="E42" s="106"/>
      <c r="F42" s="159"/>
      <c r="G42" s="100">
        <v>331</v>
      </c>
      <c r="H42" s="100">
        <v>379</v>
      </c>
      <c r="I42" s="100">
        <v>409</v>
      </c>
      <c r="J42" s="100">
        <v>425</v>
      </c>
      <c r="K42" s="100">
        <v>285</v>
      </c>
      <c r="L42" s="100">
        <v>206</v>
      </c>
      <c r="M42" s="100">
        <v>643</v>
      </c>
      <c r="N42" s="100">
        <v>553</v>
      </c>
      <c r="O42" s="100">
        <v>496</v>
      </c>
      <c r="P42" s="100">
        <v>327</v>
      </c>
      <c r="Q42" s="100">
        <v>619</v>
      </c>
      <c r="R42" s="100">
        <v>628</v>
      </c>
      <c r="S42" s="100">
        <f>SUM(G42:R42)</f>
        <v>5301</v>
      </c>
    </row>
    <row r="43" spans="2:39" ht="20.100000000000001" customHeight="1" thickBot="1" x14ac:dyDescent="0.3">
      <c r="B43" s="123"/>
      <c r="C43" s="68"/>
      <c r="D43" s="127"/>
      <c r="E43" s="127"/>
      <c r="F43" s="127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7"/>
    </row>
    <row r="44" spans="2:39" ht="18" customHeight="1" x14ac:dyDescent="0.25">
      <c r="B44" s="1163" t="s">
        <v>43</v>
      </c>
      <c r="C44" s="92" t="s">
        <v>16</v>
      </c>
      <c r="D44" s="166"/>
      <c r="E44" s="106"/>
      <c r="F44" s="158"/>
      <c r="G44" s="93">
        <v>1865</v>
      </c>
      <c r="H44" s="93">
        <v>1900</v>
      </c>
      <c r="I44" s="93">
        <v>1456</v>
      </c>
      <c r="J44" s="93">
        <v>2345</v>
      </c>
      <c r="K44" s="93">
        <v>1884</v>
      </c>
      <c r="L44" s="93">
        <v>1458</v>
      </c>
      <c r="M44" s="93">
        <v>1745</v>
      </c>
      <c r="N44" s="93">
        <v>1713</v>
      </c>
      <c r="O44" s="93">
        <v>1944</v>
      </c>
      <c r="P44" s="93">
        <v>1723</v>
      </c>
      <c r="Q44" s="93">
        <v>1894</v>
      </c>
      <c r="R44" s="93">
        <v>2344</v>
      </c>
      <c r="S44" s="93">
        <f>SUM(G44:R44)</f>
        <v>22271</v>
      </c>
    </row>
    <row r="45" spans="2:39" ht="18" customHeight="1" thickBot="1" x14ac:dyDescent="0.3">
      <c r="B45" s="1164"/>
      <c r="C45" s="99" t="s">
        <v>17</v>
      </c>
      <c r="D45" s="110"/>
      <c r="E45" s="106"/>
      <c r="F45" s="159"/>
      <c r="G45" s="100">
        <v>1377</v>
      </c>
      <c r="H45" s="100">
        <v>1983</v>
      </c>
      <c r="I45" s="100">
        <v>1798</v>
      </c>
      <c r="J45" s="100">
        <v>2324</v>
      </c>
      <c r="K45" s="100">
        <v>1740</v>
      </c>
      <c r="L45" s="100">
        <v>1765</v>
      </c>
      <c r="M45" s="100">
        <v>1666</v>
      </c>
      <c r="N45" s="100">
        <v>1707</v>
      </c>
      <c r="O45" s="100">
        <v>1868</v>
      </c>
      <c r="P45" s="100">
        <v>1802</v>
      </c>
      <c r="Q45" s="100">
        <v>1801</v>
      </c>
      <c r="R45" s="100">
        <v>2682</v>
      </c>
      <c r="S45" s="100">
        <f>SUM(G45:R45)</f>
        <v>22513</v>
      </c>
    </row>
    <row r="46" spans="2:39" ht="18" customHeight="1" thickBot="1" x14ac:dyDescent="0.3">
      <c r="B46" s="123"/>
      <c r="C46" s="68"/>
      <c r="D46" s="106"/>
      <c r="E46" s="106"/>
      <c r="F46" s="106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06"/>
    </row>
    <row r="47" spans="2:39" ht="18" customHeight="1" x14ac:dyDescent="0.25">
      <c r="B47" s="1163" t="s">
        <v>47</v>
      </c>
      <c r="C47" s="92" t="s">
        <v>16</v>
      </c>
      <c r="D47" s="166"/>
      <c r="E47" s="106"/>
      <c r="F47" s="158"/>
      <c r="G47" s="93">
        <v>830</v>
      </c>
      <c r="H47" s="93">
        <v>461</v>
      </c>
      <c r="I47" s="93">
        <v>474</v>
      </c>
      <c r="J47" s="93">
        <v>1039</v>
      </c>
      <c r="K47" s="93">
        <v>911</v>
      </c>
      <c r="L47" s="93">
        <v>822</v>
      </c>
      <c r="M47" s="93">
        <v>962</v>
      </c>
      <c r="N47" s="93">
        <v>885</v>
      </c>
      <c r="O47" s="93">
        <v>1003</v>
      </c>
      <c r="P47" s="93">
        <v>1032</v>
      </c>
      <c r="Q47" s="93">
        <v>981</v>
      </c>
      <c r="R47" s="93">
        <v>1141</v>
      </c>
      <c r="S47" s="93">
        <f>SUM(G47:R47)</f>
        <v>10541</v>
      </c>
    </row>
    <row r="48" spans="2:39" ht="18" customHeight="1" thickBot="1" x14ac:dyDescent="0.3">
      <c r="B48" s="1164"/>
      <c r="C48" s="99" t="s">
        <v>17</v>
      </c>
      <c r="D48" s="110"/>
      <c r="E48" s="106"/>
      <c r="F48" s="159"/>
      <c r="G48" s="100">
        <v>946</v>
      </c>
      <c r="H48" s="100">
        <v>949</v>
      </c>
      <c r="I48" s="100">
        <v>736</v>
      </c>
      <c r="J48" s="100">
        <v>738</v>
      </c>
      <c r="K48" s="100">
        <v>962</v>
      </c>
      <c r="L48" s="100">
        <v>890</v>
      </c>
      <c r="M48" s="100">
        <v>886</v>
      </c>
      <c r="N48" s="100">
        <v>861</v>
      </c>
      <c r="O48" s="100">
        <v>930</v>
      </c>
      <c r="P48" s="100">
        <v>1112</v>
      </c>
      <c r="Q48" s="100">
        <v>1000</v>
      </c>
      <c r="R48" s="100">
        <v>1429</v>
      </c>
      <c r="S48" s="100">
        <f>SUM(G48:R48)</f>
        <v>11439</v>
      </c>
    </row>
    <row r="49" spans="2:19" ht="20.100000000000001" customHeight="1" thickBot="1" x14ac:dyDescent="0.3">
      <c r="B49" s="123"/>
      <c r="C49" s="68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</row>
    <row r="50" spans="2:19" ht="18" customHeight="1" x14ac:dyDescent="0.25">
      <c r="B50" s="1179" t="s">
        <v>21</v>
      </c>
      <c r="C50" s="116" t="s">
        <v>16</v>
      </c>
      <c r="D50" s="162"/>
      <c r="E50" s="107"/>
      <c r="F50" s="163"/>
      <c r="G50" s="117">
        <f t="shared" ref="G50:S50" si="4">G41+G44+G47</f>
        <v>3015</v>
      </c>
      <c r="H50" s="117">
        <f t="shared" si="4"/>
        <v>2710</v>
      </c>
      <c r="I50" s="117">
        <f t="shared" si="4"/>
        <v>2257</v>
      </c>
      <c r="J50" s="117">
        <f t="shared" si="4"/>
        <v>3818</v>
      </c>
      <c r="K50" s="117">
        <f t="shared" si="4"/>
        <v>3082</v>
      </c>
      <c r="L50" s="117">
        <f t="shared" si="4"/>
        <v>2497</v>
      </c>
      <c r="M50" s="117">
        <f t="shared" si="4"/>
        <v>3389</v>
      </c>
      <c r="N50" s="117">
        <f t="shared" si="4"/>
        <v>3171</v>
      </c>
      <c r="O50" s="117">
        <f t="shared" si="4"/>
        <v>3416</v>
      </c>
      <c r="P50" s="117">
        <f t="shared" si="4"/>
        <v>3043</v>
      </c>
      <c r="Q50" s="117">
        <f t="shared" si="4"/>
        <v>3505</v>
      </c>
      <c r="R50" s="117">
        <f t="shared" si="4"/>
        <v>4054</v>
      </c>
      <c r="S50" s="117">
        <f t="shared" si="4"/>
        <v>37957</v>
      </c>
    </row>
    <row r="51" spans="2:19" ht="18" customHeight="1" thickBot="1" x14ac:dyDescent="0.3">
      <c r="B51" s="1180"/>
      <c r="C51" s="119" t="s">
        <v>17</v>
      </c>
      <c r="D51" s="164"/>
      <c r="E51" s="107"/>
      <c r="F51" s="165"/>
      <c r="G51" s="120">
        <f t="shared" ref="G51:S51" si="5">G42+G45+G48</f>
        <v>2654</v>
      </c>
      <c r="H51" s="120">
        <f t="shared" si="5"/>
        <v>3311</v>
      </c>
      <c r="I51" s="120">
        <f t="shared" si="5"/>
        <v>2943</v>
      </c>
      <c r="J51" s="120">
        <f t="shared" si="5"/>
        <v>3487</v>
      </c>
      <c r="K51" s="120">
        <f t="shared" si="5"/>
        <v>2987</v>
      </c>
      <c r="L51" s="120">
        <f t="shared" si="5"/>
        <v>2861</v>
      </c>
      <c r="M51" s="120">
        <f t="shared" si="5"/>
        <v>3195</v>
      </c>
      <c r="N51" s="120">
        <f t="shared" si="5"/>
        <v>3121</v>
      </c>
      <c r="O51" s="120">
        <f t="shared" si="5"/>
        <v>3294</v>
      </c>
      <c r="P51" s="120">
        <f t="shared" si="5"/>
        <v>3241</v>
      </c>
      <c r="Q51" s="120">
        <f t="shared" si="5"/>
        <v>3420</v>
      </c>
      <c r="R51" s="120">
        <f t="shared" si="5"/>
        <v>4739</v>
      </c>
      <c r="S51" s="120">
        <f t="shared" si="5"/>
        <v>39253</v>
      </c>
    </row>
    <row r="52" spans="2:19" ht="20.100000000000001" customHeight="1" thickBot="1" x14ac:dyDescent="0.3">
      <c r="B52" s="123"/>
      <c r="C52" s="68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</row>
    <row r="53" spans="2:19" ht="18" customHeight="1" x14ac:dyDescent="0.3">
      <c r="B53" s="1169" t="s">
        <v>27</v>
      </c>
      <c r="C53" s="116" t="s">
        <v>16</v>
      </c>
      <c r="D53" s="167"/>
      <c r="E53" s="168"/>
      <c r="F53" s="169"/>
      <c r="G53" s="170">
        <f t="shared" ref="G53:S53" si="6">G22++G36+G50</f>
        <v>8733</v>
      </c>
      <c r="H53" s="170">
        <f t="shared" si="6"/>
        <v>8879</v>
      </c>
      <c r="I53" s="170">
        <f t="shared" si="6"/>
        <v>8110</v>
      </c>
      <c r="J53" s="170">
        <f t="shared" si="6"/>
        <v>11359</v>
      </c>
      <c r="K53" s="170">
        <f t="shared" si="6"/>
        <v>9512</v>
      </c>
      <c r="L53" s="170">
        <f t="shared" si="6"/>
        <v>7381</v>
      </c>
      <c r="M53" s="170">
        <f t="shared" si="6"/>
        <v>11040</v>
      </c>
      <c r="N53" s="170">
        <f t="shared" si="6"/>
        <v>9857</v>
      </c>
      <c r="O53" s="170">
        <f t="shared" si="6"/>
        <v>11742</v>
      </c>
      <c r="P53" s="170">
        <f t="shared" si="6"/>
        <v>11222</v>
      </c>
      <c r="Q53" s="170">
        <f t="shared" si="6"/>
        <v>11740</v>
      </c>
      <c r="R53" s="170">
        <f t="shared" si="6"/>
        <v>12072</v>
      </c>
      <c r="S53" s="170">
        <f t="shared" si="6"/>
        <v>121647</v>
      </c>
    </row>
    <row r="54" spans="2:19" ht="18" customHeight="1" thickBot="1" x14ac:dyDescent="0.35">
      <c r="B54" s="1170"/>
      <c r="C54" s="119" t="s">
        <v>17</v>
      </c>
      <c r="D54" s="171"/>
      <c r="E54" s="168"/>
      <c r="F54" s="172"/>
      <c r="G54" s="173">
        <f t="shared" ref="G54:S54" si="7">G23+G37+G51</f>
        <v>8560</v>
      </c>
      <c r="H54" s="173">
        <f t="shared" si="7"/>
        <v>9390</v>
      </c>
      <c r="I54" s="173">
        <f t="shared" si="7"/>
        <v>8862</v>
      </c>
      <c r="J54" s="173">
        <f t="shared" si="7"/>
        <v>11110</v>
      </c>
      <c r="K54" s="173">
        <f t="shared" si="7"/>
        <v>8575</v>
      </c>
      <c r="L54" s="173">
        <f t="shared" si="7"/>
        <v>7068</v>
      </c>
      <c r="M54" s="173">
        <f t="shared" si="7"/>
        <v>11400</v>
      </c>
      <c r="N54" s="173">
        <f t="shared" si="7"/>
        <v>10310</v>
      </c>
      <c r="O54" s="173">
        <f t="shared" si="7"/>
        <v>11208</v>
      </c>
      <c r="P54" s="173">
        <f t="shared" si="7"/>
        <v>11335</v>
      </c>
      <c r="Q54" s="173">
        <f t="shared" si="7"/>
        <v>11819</v>
      </c>
      <c r="R54" s="173">
        <f t="shared" si="7"/>
        <v>14320</v>
      </c>
      <c r="S54" s="173">
        <f t="shared" si="7"/>
        <v>123957</v>
      </c>
    </row>
    <row r="55" spans="2:19" ht="15.75" x14ac:dyDescent="0.25">
      <c r="C55" s="68"/>
      <c r="S55" s="148"/>
    </row>
    <row r="56" spans="2:19" ht="16.5" thickBot="1" x14ac:dyDescent="0.3">
      <c r="C56" s="68"/>
      <c r="S56" s="148"/>
    </row>
    <row r="57" spans="2:19" ht="24" thickBot="1" x14ac:dyDescent="0.4">
      <c r="B57" s="1171" t="s">
        <v>28</v>
      </c>
      <c r="C57" s="1172"/>
      <c r="D57" s="1172"/>
      <c r="E57" s="1172"/>
      <c r="F57" s="1172"/>
      <c r="G57" s="1172"/>
      <c r="H57" s="1172"/>
      <c r="I57" s="1172"/>
      <c r="J57" s="1172"/>
      <c r="K57" s="1172"/>
      <c r="L57" s="1172"/>
      <c r="M57" s="1172"/>
      <c r="N57" s="1172"/>
      <c r="O57" s="1172"/>
      <c r="P57" s="1172"/>
      <c r="Q57" s="1172"/>
      <c r="R57" s="1172"/>
      <c r="S57" s="1173"/>
    </row>
    <row r="58" spans="2:19" ht="12" customHeight="1" thickBot="1" x14ac:dyDescent="0.3">
      <c r="B58" s="129"/>
      <c r="C58" s="129"/>
      <c r="S58" s="148"/>
    </row>
    <row r="59" spans="2:19" ht="33" customHeight="1" thickBot="1" x14ac:dyDescent="0.35">
      <c r="B59" s="130"/>
      <c r="C59" s="131"/>
      <c r="D59" s="151"/>
      <c r="E59" s="152"/>
      <c r="F59" s="153"/>
      <c r="G59" s="154" t="s">
        <v>86</v>
      </c>
      <c r="H59" s="154" t="s">
        <v>87</v>
      </c>
      <c r="I59" s="154" t="s">
        <v>88</v>
      </c>
      <c r="J59" s="154" t="s">
        <v>89</v>
      </c>
      <c r="K59" s="154" t="s">
        <v>90</v>
      </c>
      <c r="L59" s="154" t="s">
        <v>91</v>
      </c>
      <c r="M59" s="155" t="s">
        <v>92</v>
      </c>
      <c r="N59" s="156" t="s">
        <v>93</v>
      </c>
      <c r="O59" s="156" t="s">
        <v>94</v>
      </c>
      <c r="P59" s="156" t="s">
        <v>100</v>
      </c>
      <c r="Q59" s="156" t="s">
        <v>96</v>
      </c>
      <c r="R59" s="156" t="s">
        <v>97</v>
      </c>
      <c r="S59" s="154" t="s">
        <v>54</v>
      </c>
    </row>
    <row r="60" spans="2:19" ht="15.95" customHeight="1" thickBot="1" x14ac:dyDescent="0.3">
      <c r="B60" s="133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2:19" ht="18" customHeight="1" x14ac:dyDescent="0.25">
      <c r="B61" s="1163" t="s">
        <v>0</v>
      </c>
      <c r="C61" s="92" t="s">
        <v>16</v>
      </c>
      <c r="D61" s="166"/>
      <c r="E61" s="106"/>
      <c r="F61" s="158"/>
      <c r="G61" s="93">
        <v>145</v>
      </c>
      <c r="H61" s="93">
        <v>152</v>
      </c>
      <c r="I61" s="93">
        <v>141</v>
      </c>
      <c r="J61" s="93">
        <v>182</v>
      </c>
      <c r="K61" s="93">
        <v>140</v>
      </c>
      <c r="L61" s="93">
        <v>171</v>
      </c>
      <c r="M61" s="93">
        <v>253</v>
      </c>
      <c r="N61" s="93">
        <v>178</v>
      </c>
      <c r="O61" s="93">
        <v>214</v>
      </c>
      <c r="P61" s="93">
        <v>115</v>
      </c>
      <c r="Q61" s="93">
        <v>164</v>
      </c>
      <c r="R61" s="93">
        <v>215</v>
      </c>
      <c r="S61" s="93">
        <f>SUM(G61:R61)</f>
        <v>2070</v>
      </c>
    </row>
    <row r="62" spans="2:19" ht="18" customHeight="1" thickBot="1" x14ac:dyDescent="0.3">
      <c r="B62" s="1164"/>
      <c r="C62" s="99" t="s">
        <v>17</v>
      </c>
      <c r="D62" s="110"/>
      <c r="E62" s="106"/>
      <c r="F62" s="159"/>
      <c r="G62" s="100">
        <v>129</v>
      </c>
      <c r="H62" s="100">
        <v>157</v>
      </c>
      <c r="I62" s="100">
        <v>168</v>
      </c>
      <c r="J62" s="100">
        <v>166</v>
      </c>
      <c r="K62" s="100">
        <v>131</v>
      </c>
      <c r="L62" s="100">
        <v>158</v>
      </c>
      <c r="M62" s="100">
        <v>253</v>
      </c>
      <c r="N62" s="100">
        <v>189</v>
      </c>
      <c r="O62" s="100">
        <v>181</v>
      </c>
      <c r="P62" s="100">
        <v>75</v>
      </c>
      <c r="Q62" s="100">
        <v>176</v>
      </c>
      <c r="R62" s="100">
        <v>254</v>
      </c>
      <c r="S62" s="100">
        <f>SUM(G62:R62)</f>
        <v>2037</v>
      </c>
    </row>
    <row r="63" spans="2:19" ht="18" customHeight="1" thickBot="1" x14ac:dyDescent="0.3">
      <c r="B63" s="123"/>
      <c r="C63" s="68"/>
      <c r="D63" s="107"/>
      <c r="E63" s="107"/>
      <c r="F63" s="107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07"/>
    </row>
    <row r="64" spans="2:19" ht="18" customHeight="1" x14ac:dyDescent="0.25">
      <c r="B64" s="1163" t="s">
        <v>1</v>
      </c>
      <c r="C64" s="92" t="s">
        <v>16</v>
      </c>
      <c r="D64" s="166"/>
      <c r="E64" s="106"/>
      <c r="F64" s="158"/>
      <c r="G64" s="93">
        <v>54</v>
      </c>
      <c r="H64" s="93">
        <v>43</v>
      </c>
      <c r="I64" s="93">
        <v>35</v>
      </c>
      <c r="J64" s="93">
        <v>24</v>
      </c>
      <c r="K64" s="93">
        <v>60</v>
      </c>
      <c r="L64" s="93">
        <v>22</v>
      </c>
      <c r="M64" s="93">
        <v>66</v>
      </c>
      <c r="N64" s="93">
        <v>49</v>
      </c>
      <c r="O64" s="93">
        <v>67</v>
      </c>
      <c r="P64" s="93">
        <v>17</v>
      </c>
      <c r="Q64" s="93">
        <v>31</v>
      </c>
      <c r="R64" s="93">
        <v>47</v>
      </c>
      <c r="S64" s="93">
        <f>SUM(G64:R64)</f>
        <v>515</v>
      </c>
    </row>
    <row r="65" spans="2:19" ht="18" customHeight="1" thickBot="1" x14ac:dyDescent="0.3">
      <c r="B65" s="1164"/>
      <c r="C65" s="99" t="s">
        <v>17</v>
      </c>
      <c r="D65" s="110"/>
      <c r="E65" s="106"/>
      <c r="F65" s="159"/>
      <c r="G65" s="100">
        <v>50</v>
      </c>
      <c r="H65" s="100">
        <v>40</v>
      </c>
      <c r="I65" s="100">
        <v>38</v>
      </c>
      <c r="J65" s="100">
        <v>25</v>
      </c>
      <c r="K65" s="100">
        <v>27</v>
      </c>
      <c r="L65" s="100">
        <v>45</v>
      </c>
      <c r="M65" s="100">
        <v>69</v>
      </c>
      <c r="N65" s="100">
        <v>73</v>
      </c>
      <c r="O65" s="100">
        <v>43</v>
      </c>
      <c r="P65" s="100">
        <v>23</v>
      </c>
      <c r="Q65" s="100">
        <v>33</v>
      </c>
      <c r="R65" s="100">
        <v>53</v>
      </c>
      <c r="S65" s="100">
        <f>SUM(G65:R65)</f>
        <v>519</v>
      </c>
    </row>
    <row r="66" spans="2:19" ht="18" customHeight="1" thickBot="1" x14ac:dyDescent="0.3">
      <c r="B66" s="123"/>
      <c r="C66" s="68"/>
      <c r="D66" s="125"/>
      <c r="E66" s="125"/>
      <c r="F66" s="125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5"/>
    </row>
    <row r="67" spans="2:19" ht="18" customHeight="1" x14ac:dyDescent="0.25">
      <c r="B67" s="1163" t="s">
        <v>2</v>
      </c>
      <c r="C67" s="92" t="s">
        <v>16</v>
      </c>
      <c r="D67" s="166"/>
      <c r="E67" s="106"/>
      <c r="F67" s="158"/>
      <c r="G67" s="93">
        <v>0</v>
      </c>
      <c r="H67" s="93">
        <v>0</v>
      </c>
      <c r="I67" s="93">
        <v>0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93">
        <f>SUM(G67:R67)</f>
        <v>0</v>
      </c>
    </row>
    <row r="68" spans="2:19" ht="18" customHeight="1" thickBot="1" x14ac:dyDescent="0.3">
      <c r="B68" s="1164"/>
      <c r="C68" s="99" t="s">
        <v>17</v>
      </c>
      <c r="D68" s="110"/>
      <c r="E68" s="106"/>
      <c r="F68" s="159"/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f>SUM(G68:R68)</f>
        <v>0</v>
      </c>
    </row>
    <row r="69" spans="2:19" ht="18" customHeight="1" thickBot="1" x14ac:dyDescent="0.3">
      <c r="B69" s="123"/>
      <c r="C69" s="68"/>
      <c r="D69" s="125"/>
      <c r="E69" s="125"/>
      <c r="F69" s="125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5"/>
    </row>
    <row r="70" spans="2:19" ht="18" customHeight="1" x14ac:dyDescent="0.25">
      <c r="B70" s="1163" t="s">
        <v>3</v>
      </c>
      <c r="C70" s="92" t="s">
        <v>16</v>
      </c>
      <c r="D70" s="166"/>
      <c r="E70" s="106"/>
      <c r="F70" s="158"/>
      <c r="G70" s="93">
        <v>33</v>
      </c>
      <c r="H70" s="93">
        <v>25</v>
      </c>
      <c r="I70" s="93">
        <v>21</v>
      </c>
      <c r="J70" s="93">
        <v>30</v>
      </c>
      <c r="K70" s="93">
        <v>31</v>
      </c>
      <c r="L70" s="93">
        <v>22</v>
      </c>
      <c r="M70" s="93">
        <v>21</v>
      </c>
      <c r="N70" s="93">
        <v>54</v>
      </c>
      <c r="O70" s="93">
        <v>63</v>
      </c>
      <c r="P70" s="93">
        <v>60</v>
      </c>
      <c r="Q70" s="93">
        <v>69</v>
      </c>
      <c r="R70" s="93">
        <v>61</v>
      </c>
      <c r="S70" s="93">
        <f>SUM(G70:R70)</f>
        <v>490</v>
      </c>
    </row>
    <row r="71" spans="2:19" ht="18" customHeight="1" thickBot="1" x14ac:dyDescent="0.3">
      <c r="B71" s="1164"/>
      <c r="C71" s="99" t="s">
        <v>17</v>
      </c>
      <c r="D71" s="110"/>
      <c r="E71" s="106"/>
      <c r="F71" s="159"/>
      <c r="G71" s="100">
        <v>43</v>
      </c>
      <c r="H71" s="100">
        <v>14</v>
      </c>
      <c r="I71" s="100">
        <v>17</v>
      </c>
      <c r="J71" s="100">
        <v>33</v>
      </c>
      <c r="K71" s="100">
        <v>27</v>
      </c>
      <c r="L71" s="100">
        <v>21</v>
      </c>
      <c r="M71" s="100">
        <v>16</v>
      </c>
      <c r="N71" s="100">
        <v>55</v>
      </c>
      <c r="O71" s="100">
        <v>68</v>
      </c>
      <c r="P71" s="100">
        <v>43</v>
      </c>
      <c r="Q71" s="100">
        <v>65</v>
      </c>
      <c r="R71" s="100">
        <v>103</v>
      </c>
      <c r="S71" s="100">
        <f>SUM(G71:R71)</f>
        <v>505</v>
      </c>
    </row>
    <row r="72" spans="2:19" ht="18" customHeight="1" thickBot="1" x14ac:dyDescent="0.3">
      <c r="B72" s="123"/>
      <c r="C72" s="68"/>
      <c r="D72" s="127"/>
      <c r="E72" s="127"/>
      <c r="F72" s="127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7"/>
    </row>
    <row r="73" spans="2:19" ht="18" customHeight="1" x14ac:dyDescent="0.25">
      <c r="B73" s="1163" t="s">
        <v>4</v>
      </c>
      <c r="C73" s="92" t="s">
        <v>16</v>
      </c>
      <c r="D73" s="166"/>
      <c r="E73" s="106"/>
      <c r="F73" s="158"/>
      <c r="G73" s="93">
        <v>34</v>
      </c>
      <c r="H73" s="93">
        <v>45</v>
      </c>
      <c r="I73" s="93">
        <v>13</v>
      </c>
      <c r="J73" s="93">
        <v>48</v>
      </c>
      <c r="K73" s="93">
        <v>18</v>
      </c>
      <c r="L73" s="93">
        <v>4</v>
      </c>
      <c r="M73" s="93">
        <v>12</v>
      </c>
      <c r="N73" s="93">
        <v>3</v>
      </c>
      <c r="O73" s="93">
        <v>48</v>
      </c>
      <c r="P73" s="93">
        <v>66</v>
      </c>
      <c r="Q73" s="93">
        <v>36</v>
      </c>
      <c r="R73" s="93">
        <v>23</v>
      </c>
      <c r="S73" s="93">
        <f>SUM(G73:R73)</f>
        <v>350</v>
      </c>
    </row>
    <row r="74" spans="2:19" ht="18" customHeight="1" thickBot="1" x14ac:dyDescent="0.3">
      <c r="B74" s="1164"/>
      <c r="C74" s="99" t="s">
        <v>17</v>
      </c>
      <c r="D74" s="110"/>
      <c r="E74" s="106"/>
      <c r="F74" s="159"/>
      <c r="G74" s="100">
        <v>56</v>
      </c>
      <c r="H74" s="100">
        <v>27</v>
      </c>
      <c r="I74" s="100">
        <v>5</v>
      </c>
      <c r="J74" s="100">
        <v>8</v>
      </c>
      <c r="K74" s="100">
        <v>19</v>
      </c>
      <c r="L74" s="100">
        <v>94</v>
      </c>
      <c r="M74" s="100">
        <v>78</v>
      </c>
      <c r="N74" s="100">
        <v>81</v>
      </c>
      <c r="O74" s="100">
        <v>48</v>
      </c>
      <c r="P74" s="100">
        <v>51</v>
      </c>
      <c r="Q74" s="100">
        <v>54</v>
      </c>
      <c r="R74" s="100">
        <v>38</v>
      </c>
      <c r="S74" s="100">
        <f>SUM(G74:R74)</f>
        <v>559</v>
      </c>
    </row>
    <row r="75" spans="2:19" ht="18" customHeight="1" thickBot="1" x14ac:dyDescent="0.3">
      <c r="B75" s="123"/>
      <c r="C75" s="68"/>
      <c r="D75" s="106"/>
      <c r="E75" s="106"/>
      <c r="F75" s="106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06"/>
    </row>
    <row r="76" spans="2:19" ht="18" customHeight="1" x14ac:dyDescent="0.25">
      <c r="B76" s="1163" t="s">
        <v>5</v>
      </c>
      <c r="C76" s="92" t="s">
        <v>16</v>
      </c>
      <c r="D76" s="166"/>
      <c r="E76" s="106"/>
      <c r="F76" s="158"/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93">
        <f>SUM(G76:R76)</f>
        <v>0</v>
      </c>
    </row>
    <row r="77" spans="2:19" ht="18" customHeight="1" thickBot="1" x14ac:dyDescent="0.3">
      <c r="B77" s="1164"/>
      <c r="C77" s="99" t="s">
        <v>17</v>
      </c>
      <c r="D77" s="110"/>
      <c r="E77" s="106"/>
      <c r="F77" s="159"/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00">
        <f>SUM(G77:R77)</f>
        <v>0</v>
      </c>
    </row>
    <row r="78" spans="2:19" ht="18" customHeight="1" thickBot="1" x14ac:dyDescent="0.3">
      <c r="B78" s="123"/>
      <c r="C78" s="6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</row>
    <row r="79" spans="2:19" ht="18" customHeight="1" x14ac:dyDescent="0.3">
      <c r="B79" s="1179" t="s">
        <v>6</v>
      </c>
      <c r="C79" s="116" t="s">
        <v>16</v>
      </c>
      <c r="D79" s="167"/>
      <c r="E79" s="168"/>
      <c r="F79" s="169"/>
      <c r="G79" s="170">
        <f t="shared" ref="G79:S79" si="8">G61+G64+G67+G70+G73+G76</f>
        <v>266</v>
      </c>
      <c r="H79" s="170">
        <f t="shared" si="8"/>
        <v>265</v>
      </c>
      <c r="I79" s="170">
        <f t="shared" si="8"/>
        <v>210</v>
      </c>
      <c r="J79" s="170">
        <f t="shared" si="8"/>
        <v>284</v>
      </c>
      <c r="K79" s="170">
        <f t="shared" si="8"/>
        <v>249</v>
      </c>
      <c r="L79" s="170">
        <f t="shared" si="8"/>
        <v>219</v>
      </c>
      <c r="M79" s="170">
        <f t="shared" si="8"/>
        <v>352</v>
      </c>
      <c r="N79" s="170">
        <f t="shared" si="8"/>
        <v>284</v>
      </c>
      <c r="O79" s="170">
        <f t="shared" si="8"/>
        <v>392</v>
      </c>
      <c r="P79" s="170">
        <f t="shared" si="8"/>
        <v>258</v>
      </c>
      <c r="Q79" s="170">
        <f t="shared" si="8"/>
        <v>300</v>
      </c>
      <c r="R79" s="170">
        <f t="shared" si="8"/>
        <v>346</v>
      </c>
      <c r="S79" s="170">
        <f t="shared" si="8"/>
        <v>3425</v>
      </c>
    </row>
    <row r="80" spans="2:19" ht="18" customHeight="1" thickBot="1" x14ac:dyDescent="0.35">
      <c r="B80" s="1180"/>
      <c r="C80" s="119" t="s">
        <v>17</v>
      </c>
      <c r="D80" s="171"/>
      <c r="E80" s="168"/>
      <c r="F80" s="172"/>
      <c r="G80" s="173">
        <f t="shared" ref="G80:S80" si="9">G62+G65+G68+G71+G74+G77</f>
        <v>278</v>
      </c>
      <c r="H80" s="173">
        <f t="shared" si="9"/>
        <v>238</v>
      </c>
      <c r="I80" s="173">
        <f t="shared" si="9"/>
        <v>228</v>
      </c>
      <c r="J80" s="173">
        <f t="shared" si="9"/>
        <v>232</v>
      </c>
      <c r="K80" s="173">
        <f t="shared" si="9"/>
        <v>204</v>
      </c>
      <c r="L80" s="173">
        <f t="shared" si="9"/>
        <v>318</v>
      </c>
      <c r="M80" s="173">
        <f t="shared" si="9"/>
        <v>416</v>
      </c>
      <c r="N80" s="173">
        <f t="shared" si="9"/>
        <v>398</v>
      </c>
      <c r="O80" s="173">
        <f t="shared" si="9"/>
        <v>340</v>
      </c>
      <c r="P80" s="173">
        <f t="shared" si="9"/>
        <v>192</v>
      </c>
      <c r="Q80" s="173">
        <f t="shared" si="9"/>
        <v>328</v>
      </c>
      <c r="R80" s="173">
        <f t="shared" si="9"/>
        <v>448</v>
      </c>
      <c r="S80" s="173">
        <f t="shared" si="9"/>
        <v>3620</v>
      </c>
    </row>
    <row r="81" spans="2:19" ht="15.95" customHeight="1" thickBot="1" x14ac:dyDescent="0.3">
      <c r="C81" s="68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148"/>
    </row>
    <row r="82" spans="2:19" ht="25.5" customHeight="1" thickBot="1" x14ac:dyDescent="0.25">
      <c r="B82" s="1176" t="s">
        <v>29</v>
      </c>
      <c r="C82" s="1177"/>
      <c r="D82" s="1177"/>
      <c r="E82" s="1177"/>
      <c r="F82" s="1177"/>
      <c r="G82" s="1177"/>
      <c r="H82" s="1177"/>
      <c r="I82" s="1177"/>
      <c r="J82" s="1177"/>
      <c r="K82" s="1177"/>
      <c r="L82" s="1177"/>
      <c r="M82" s="1177"/>
      <c r="N82" s="1177"/>
      <c r="O82" s="1177"/>
      <c r="P82" s="1177"/>
      <c r="Q82" s="1177"/>
      <c r="R82" s="1177"/>
      <c r="S82" s="1178"/>
    </row>
    <row r="83" spans="2:19" ht="15.95" customHeight="1" thickBot="1" x14ac:dyDescent="0.3">
      <c r="B83" s="150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148"/>
    </row>
    <row r="84" spans="2:19" ht="18" customHeight="1" x14ac:dyDescent="0.25">
      <c r="B84" s="1163" t="s">
        <v>0</v>
      </c>
      <c r="C84" s="92" t="s">
        <v>16</v>
      </c>
      <c r="D84" s="166"/>
      <c r="E84" s="106"/>
      <c r="F84" s="158"/>
      <c r="G84" s="93">
        <v>48</v>
      </c>
      <c r="H84" s="93">
        <v>48</v>
      </c>
      <c r="I84" s="93">
        <v>42</v>
      </c>
      <c r="J84" s="93">
        <v>42</v>
      </c>
      <c r="K84" s="93">
        <v>55</v>
      </c>
      <c r="L84" s="93">
        <v>12</v>
      </c>
      <c r="M84" s="93">
        <v>51</v>
      </c>
      <c r="N84" s="93">
        <v>24</v>
      </c>
      <c r="O84" s="93">
        <v>48</v>
      </c>
      <c r="P84" s="93">
        <v>42</v>
      </c>
      <c r="Q84" s="93">
        <v>30</v>
      </c>
      <c r="R84" s="93">
        <v>42</v>
      </c>
      <c r="S84" s="93">
        <f>SUM(G84:R84)</f>
        <v>484</v>
      </c>
    </row>
    <row r="85" spans="2:19" ht="18" customHeight="1" thickBot="1" x14ac:dyDescent="0.3">
      <c r="B85" s="1164"/>
      <c r="C85" s="99" t="s">
        <v>17</v>
      </c>
      <c r="D85" s="110"/>
      <c r="E85" s="106"/>
      <c r="F85" s="159"/>
      <c r="G85" s="100">
        <v>53</v>
      </c>
      <c r="H85" s="100">
        <v>32</v>
      </c>
      <c r="I85" s="100">
        <v>37</v>
      </c>
      <c r="J85" s="100">
        <v>44</v>
      </c>
      <c r="K85" s="100">
        <v>51</v>
      </c>
      <c r="L85" s="100">
        <v>19</v>
      </c>
      <c r="M85" s="100">
        <v>51</v>
      </c>
      <c r="N85" s="100">
        <v>61</v>
      </c>
      <c r="O85" s="100">
        <v>76</v>
      </c>
      <c r="P85" s="100">
        <v>25</v>
      </c>
      <c r="Q85" s="100">
        <v>24</v>
      </c>
      <c r="R85" s="100">
        <v>44</v>
      </c>
      <c r="S85" s="100">
        <f>SUM(G85:R85)</f>
        <v>517</v>
      </c>
    </row>
    <row r="86" spans="2:19" ht="18" customHeight="1" thickBot="1" x14ac:dyDescent="0.3">
      <c r="B86" s="123"/>
      <c r="C86" s="68"/>
      <c r="D86" s="106"/>
      <c r="E86" s="106"/>
      <c r="F86" s="106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06"/>
    </row>
    <row r="87" spans="2:19" ht="18" customHeight="1" x14ac:dyDescent="0.25">
      <c r="B87" s="1163" t="s">
        <v>1</v>
      </c>
      <c r="C87" s="92" t="s">
        <v>16</v>
      </c>
      <c r="D87" s="166"/>
      <c r="E87" s="106"/>
      <c r="F87" s="158"/>
      <c r="G87" s="93">
        <v>6</v>
      </c>
      <c r="H87" s="93">
        <v>0</v>
      </c>
      <c r="I87" s="93">
        <v>0</v>
      </c>
      <c r="J87" s="93">
        <v>0</v>
      </c>
      <c r="K87" s="93">
        <v>0</v>
      </c>
      <c r="L87" s="93">
        <v>0</v>
      </c>
      <c r="M87" s="93">
        <v>0</v>
      </c>
      <c r="N87" s="93">
        <v>6</v>
      </c>
      <c r="O87" s="93">
        <v>12</v>
      </c>
      <c r="P87" s="93">
        <v>6</v>
      </c>
      <c r="Q87" s="93">
        <v>0</v>
      </c>
      <c r="R87" s="93">
        <v>0</v>
      </c>
      <c r="S87" s="93">
        <f>SUM(G87:R87)</f>
        <v>30</v>
      </c>
    </row>
    <row r="88" spans="2:19" ht="18" customHeight="1" thickBot="1" x14ac:dyDescent="0.3">
      <c r="B88" s="1164"/>
      <c r="C88" s="99" t="s">
        <v>17</v>
      </c>
      <c r="D88" s="110"/>
      <c r="E88" s="106"/>
      <c r="F88" s="159"/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2</v>
      </c>
      <c r="N88" s="100">
        <v>3</v>
      </c>
      <c r="O88" s="100">
        <v>8</v>
      </c>
      <c r="P88" s="100">
        <v>10</v>
      </c>
      <c r="Q88" s="100">
        <v>7</v>
      </c>
      <c r="R88" s="100">
        <v>0</v>
      </c>
      <c r="S88" s="100">
        <f>SUM(G88:R88)</f>
        <v>30</v>
      </c>
    </row>
    <row r="89" spans="2:19" ht="18" customHeight="1" thickBot="1" x14ac:dyDescent="0.3">
      <c r="B89" s="123"/>
      <c r="C89" s="68"/>
      <c r="D89" s="106"/>
      <c r="E89" s="106"/>
      <c r="F89" s="106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06"/>
    </row>
    <row r="90" spans="2:19" ht="18" customHeight="1" x14ac:dyDescent="0.25">
      <c r="B90" s="1163" t="s">
        <v>2</v>
      </c>
      <c r="C90" s="92" t="s">
        <v>16</v>
      </c>
      <c r="D90" s="166"/>
      <c r="E90" s="106"/>
      <c r="F90" s="158"/>
      <c r="G90" s="93">
        <v>0</v>
      </c>
      <c r="H90" s="93">
        <v>0</v>
      </c>
      <c r="I90" s="93">
        <v>0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93">
        <f>SUM(G90:R90)</f>
        <v>0</v>
      </c>
    </row>
    <row r="91" spans="2:19" ht="18" customHeight="1" thickBot="1" x14ac:dyDescent="0.3">
      <c r="B91" s="1164"/>
      <c r="C91" s="99" t="s">
        <v>17</v>
      </c>
      <c r="D91" s="110"/>
      <c r="E91" s="106"/>
      <c r="F91" s="159"/>
      <c r="G91" s="100">
        <v>2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00">
        <f>SUM(G91:R91)</f>
        <v>2</v>
      </c>
    </row>
    <row r="92" spans="2:19" ht="18" customHeight="1" thickBot="1" x14ac:dyDescent="0.3">
      <c r="B92" s="123"/>
      <c r="C92" s="68"/>
      <c r="D92" s="107"/>
      <c r="E92" s="107"/>
      <c r="F92" s="107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07"/>
    </row>
    <row r="93" spans="2:19" ht="18" customHeight="1" x14ac:dyDescent="0.25">
      <c r="B93" s="1163" t="s">
        <v>3</v>
      </c>
      <c r="C93" s="92" t="s">
        <v>16</v>
      </c>
      <c r="D93" s="166"/>
      <c r="E93" s="106"/>
      <c r="F93" s="158"/>
      <c r="G93" s="93">
        <v>0</v>
      </c>
      <c r="H93" s="93">
        <v>3</v>
      </c>
      <c r="I93" s="93">
        <v>2</v>
      </c>
      <c r="J93" s="93">
        <v>1</v>
      </c>
      <c r="K93" s="93">
        <v>1</v>
      </c>
      <c r="L93" s="93">
        <v>6</v>
      </c>
      <c r="M93" s="93">
        <v>5</v>
      </c>
      <c r="N93" s="93">
        <v>0</v>
      </c>
      <c r="O93" s="93">
        <v>0</v>
      </c>
      <c r="P93" s="93">
        <v>0</v>
      </c>
      <c r="Q93" s="93">
        <v>1</v>
      </c>
      <c r="R93" s="93">
        <v>0</v>
      </c>
      <c r="S93" s="93">
        <f>SUM(G93:R93)</f>
        <v>19</v>
      </c>
    </row>
    <row r="94" spans="2:19" ht="18" customHeight="1" thickBot="1" x14ac:dyDescent="0.3">
      <c r="B94" s="1164"/>
      <c r="C94" s="99" t="s">
        <v>17</v>
      </c>
      <c r="D94" s="110"/>
      <c r="E94" s="106"/>
      <c r="F94" s="159"/>
      <c r="G94" s="100">
        <v>1</v>
      </c>
      <c r="H94" s="100">
        <v>3</v>
      </c>
      <c r="I94" s="100">
        <v>1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11</v>
      </c>
      <c r="P94" s="100">
        <v>2</v>
      </c>
      <c r="Q94" s="100">
        <v>1</v>
      </c>
      <c r="R94" s="100">
        <v>0</v>
      </c>
      <c r="S94" s="100">
        <f>SUM(G94:R94)</f>
        <v>19</v>
      </c>
    </row>
    <row r="95" spans="2:19" ht="18" customHeight="1" thickBot="1" x14ac:dyDescent="0.3">
      <c r="B95" s="123"/>
      <c r="C95" s="68"/>
      <c r="D95" s="125"/>
      <c r="E95" s="125"/>
      <c r="F95" s="125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5"/>
    </row>
    <row r="96" spans="2:19" ht="18" customHeight="1" x14ac:dyDescent="0.25">
      <c r="B96" s="1163" t="s">
        <v>4</v>
      </c>
      <c r="C96" s="92" t="s">
        <v>16</v>
      </c>
      <c r="D96" s="166"/>
      <c r="E96" s="106"/>
      <c r="F96" s="158"/>
      <c r="G96" s="174">
        <v>30</v>
      </c>
      <c r="H96" s="174">
        <v>6</v>
      </c>
      <c r="I96" s="174">
        <v>0</v>
      </c>
      <c r="J96" s="174">
        <v>12</v>
      </c>
      <c r="K96" s="174">
        <v>6</v>
      </c>
      <c r="L96" s="174">
        <v>0</v>
      </c>
      <c r="M96" s="174">
        <v>0</v>
      </c>
      <c r="N96" s="174">
        <v>0</v>
      </c>
      <c r="O96" s="174">
        <v>8</v>
      </c>
      <c r="P96" s="174">
        <v>4</v>
      </c>
      <c r="Q96" s="174">
        <v>0</v>
      </c>
      <c r="R96" s="174">
        <v>29</v>
      </c>
      <c r="S96" s="93">
        <f>SUM(G96:R96)</f>
        <v>95</v>
      </c>
    </row>
    <row r="97" spans="2:19" ht="18" customHeight="1" thickBot="1" x14ac:dyDescent="0.3">
      <c r="B97" s="1164"/>
      <c r="C97" s="99" t="s">
        <v>17</v>
      </c>
      <c r="D97" s="110"/>
      <c r="E97" s="106"/>
      <c r="F97" s="159"/>
      <c r="G97" s="175">
        <v>4</v>
      </c>
      <c r="H97" s="175">
        <v>18</v>
      </c>
      <c r="I97" s="175">
        <v>8</v>
      </c>
      <c r="J97" s="175">
        <v>10</v>
      </c>
      <c r="K97" s="175">
        <v>4</v>
      </c>
      <c r="L97" s="175">
        <v>2</v>
      </c>
      <c r="M97" s="175">
        <v>1</v>
      </c>
      <c r="N97" s="175">
        <v>0</v>
      </c>
      <c r="O97" s="175">
        <v>2</v>
      </c>
      <c r="P97" s="175">
        <v>6</v>
      </c>
      <c r="Q97" s="175">
        <v>7</v>
      </c>
      <c r="R97" s="175">
        <v>27</v>
      </c>
      <c r="S97" s="100">
        <f>SUM(G97:R97)</f>
        <v>89</v>
      </c>
    </row>
    <row r="98" spans="2:19" ht="18" customHeight="1" thickBot="1" x14ac:dyDescent="0.3">
      <c r="B98" s="123"/>
      <c r="C98" s="68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</row>
    <row r="99" spans="2:19" ht="18" customHeight="1" x14ac:dyDescent="0.3">
      <c r="B99" s="1179" t="s">
        <v>30</v>
      </c>
      <c r="C99" s="116" t="s">
        <v>16</v>
      </c>
      <c r="D99" s="167"/>
      <c r="E99" s="168"/>
      <c r="F99" s="169"/>
      <c r="G99" s="170">
        <f t="shared" ref="G99:S99" si="10">G84+G87+G90+G93+G96</f>
        <v>84</v>
      </c>
      <c r="H99" s="170">
        <f t="shared" si="10"/>
        <v>57</v>
      </c>
      <c r="I99" s="170">
        <f t="shared" si="10"/>
        <v>44</v>
      </c>
      <c r="J99" s="170">
        <f t="shared" si="10"/>
        <v>55</v>
      </c>
      <c r="K99" s="170">
        <f t="shared" si="10"/>
        <v>62</v>
      </c>
      <c r="L99" s="170">
        <f t="shared" si="10"/>
        <v>18</v>
      </c>
      <c r="M99" s="170">
        <f t="shared" si="10"/>
        <v>56</v>
      </c>
      <c r="N99" s="170">
        <f t="shared" si="10"/>
        <v>30</v>
      </c>
      <c r="O99" s="170">
        <f t="shared" si="10"/>
        <v>68</v>
      </c>
      <c r="P99" s="170">
        <f t="shared" si="10"/>
        <v>52</v>
      </c>
      <c r="Q99" s="170">
        <f t="shared" si="10"/>
        <v>31</v>
      </c>
      <c r="R99" s="170">
        <f t="shared" si="10"/>
        <v>71</v>
      </c>
      <c r="S99" s="170">
        <f t="shared" si="10"/>
        <v>628</v>
      </c>
    </row>
    <row r="100" spans="2:19" ht="18" customHeight="1" thickBot="1" x14ac:dyDescent="0.35">
      <c r="B100" s="1180"/>
      <c r="C100" s="119" t="s">
        <v>17</v>
      </c>
      <c r="D100" s="171"/>
      <c r="E100" s="168"/>
      <c r="F100" s="172"/>
      <c r="G100" s="173">
        <f t="shared" ref="G100:S100" si="11">G85+G88+G91+G94+G97</f>
        <v>60</v>
      </c>
      <c r="H100" s="173">
        <f t="shared" si="11"/>
        <v>53</v>
      </c>
      <c r="I100" s="173">
        <f t="shared" si="11"/>
        <v>46</v>
      </c>
      <c r="J100" s="173">
        <f t="shared" si="11"/>
        <v>54</v>
      </c>
      <c r="K100" s="173">
        <f t="shared" si="11"/>
        <v>55</v>
      </c>
      <c r="L100" s="173">
        <f t="shared" si="11"/>
        <v>21</v>
      </c>
      <c r="M100" s="173">
        <f t="shared" si="11"/>
        <v>54</v>
      </c>
      <c r="N100" s="173">
        <f t="shared" si="11"/>
        <v>64</v>
      </c>
      <c r="O100" s="173">
        <f t="shared" si="11"/>
        <v>97</v>
      </c>
      <c r="P100" s="173">
        <f t="shared" si="11"/>
        <v>43</v>
      </c>
      <c r="Q100" s="173">
        <f t="shared" si="11"/>
        <v>39</v>
      </c>
      <c r="R100" s="173">
        <f t="shared" si="11"/>
        <v>71</v>
      </c>
      <c r="S100" s="173">
        <f t="shared" si="11"/>
        <v>657</v>
      </c>
    </row>
    <row r="101" spans="2:19" ht="23.1" customHeight="1" thickBot="1" x14ac:dyDescent="0.3">
      <c r="B101" s="136"/>
      <c r="C101" s="68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</row>
    <row r="102" spans="2:19" ht="23.1" customHeight="1" x14ac:dyDescent="0.3">
      <c r="B102" s="1181" t="s">
        <v>31</v>
      </c>
      <c r="C102" s="116" t="s">
        <v>16</v>
      </c>
      <c r="D102" s="167"/>
      <c r="E102" s="168"/>
      <c r="F102" s="169"/>
      <c r="G102" s="170">
        <f t="shared" ref="G102:S102" si="12">G79+G99</f>
        <v>350</v>
      </c>
      <c r="H102" s="170">
        <f t="shared" si="12"/>
        <v>322</v>
      </c>
      <c r="I102" s="170">
        <f t="shared" si="12"/>
        <v>254</v>
      </c>
      <c r="J102" s="170">
        <f t="shared" si="12"/>
        <v>339</v>
      </c>
      <c r="K102" s="170">
        <f t="shared" si="12"/>
        <v>311</v>
      </c>
      <c r="L102" s="170">
        <f t="shared" si="12"/>
        <v>237</v>
      </c>
      <c r="M102" s="170">
        <f t="shared" si="12"/>
        <v>408</v>
      </c>
      <c r="N102" s="170">
        <f t="shared" si="12"/>
        <v>314</v>
      </c>
      <c r="O102" s="170">
        <f t="shared" si="12"/>
        <v>460</v>
      </c>
      <c r="P102" s="170">
        <f t="shared" si="12"/>
        <v>310</v>
      </c>
      <c r="Q102" s="170">
        <f t="shared" si="12"/>
        <v>331</v>
      </c>
      <c r="R102" s="170">
        <f t="shared" si="12"/>
        <v>417</v>
      </c>
      <c r="S102" s="170">
        <f t="shared" si="12"/>
        <v>4053</v>
      </c>
    </row>
    <row r="103" spans="2:19" ht="23.1" customHeight="1" thickBot="1" x14ac:dyDescent="0.35">
      <c r="B103" s="1182"/>
      <c r="C103" s="119" t="s">
        <v>17</v>
      </c>
      <c r="D103" s="171"/>
      <c r="E103" s="168"/>
      <c r="F103" s="172"/>
      <c r="G103" s="173">
        <f t="shared" ref="G103:S103" si="13">G80+G100</f>
        <v>338</v>
      </c>
      <c r="H103" s="173">
        <f t="shared" si="13"/>
        <v>291</v>
      </c>
      <c r="I103" s="173">
        <f t="shared" si="13"/>
        <v>274</v>
      </c>
      <c r="J103" s="173">
        <f t="shared" si="13"/>
        <v>286</v>
      </c>
      <c r="K103" s="173">
        <f t="shared" si="13"/>
        <v>259</v>
      </c>
      <c r="L103" s="173">
        <f t="shared" si="13"/>
        <v>339</v>
      </c>
      <c r="M103" s="173">
        <f t="shared" si="13"/>
        <v>470</v>
      </c>
      <c r="N103" s="173">
        <f t="shared" si="13"/>
        <v>462</v>
      </c>
      <c r="O103" s="173">
        <f t="shared" si="13"/>
        <v>437</v>
      </c>
      <c r="P103" s="173">
        <f t="shared" si="13"/>
        <v>235</v>
      </c>
      <c r="Q103" s="173">
        <f t="shared" si="13"/>
        <v>367</v>
      </c>
      <c r="R103" s="173">
        <f t="shared" si="13"/>
        <v>519</v>
      </c>
      <c r="S103" s="173">
        <f t="shared" si="13"/>
        <v>4277</v>
      </c>
    </row>
    <row r="104" spans="2:19" ht="15.75" x14ac:dyDescent="0.25"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148"/>
    </row>
    <row r="105" spans="2:19" ht="16.5" thickBot="1" x14ac:dyDescent="0.3"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148"/>
    </row>
    <row r="106" spans="2:19" ht="26.25" customHeight="1" thickBot="1" x14ac:dyDescent="0.4">
      <c r="B106" s="1171" t="s">
        <v>32</v>
      </c>
      <c r="C106" s="1172"/>
      <c r="D106" s="1172"/>
      <c r="E106" s="1172"/>
      <c r="F106" s="1172"/>
      <c r="G106" s="1172"/>
      <c r="H106" s="1172"/>
      <c r="I106" s="1172"/>
      <c r="J106" s="1172"/>
      <c r="K106" s="1172"/>
      <c r="L106" s="1172"/>
      <c r="M106" s="1172"/>
      <c r="N106" s="1172"/>
      <c r="O106" s="1172"/>
      <c r="P106" s="1172"/>
      <c r="Q106" s="1172"/>
      <c r="R106" s="1172"/>
      <c r="S106" s="1173"/>
    </row>
    <row r="107" spans="2:19" ht="12.75" customHeight="1" thickBot="1" x14ac:dyDescent="0.3">
      <c r="B107" s="68"/>
      <c r="C107" s="68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148"/>
    </row>
    <row r="108" spans="2:19" ht="33.75" customHeight="1" thickBot="1" x14ac:dyDescent="0.35">
      <c r="B108" s="46"/>
      <c r="C108" s="138"/>
      <c r="D108" s="151"/>
      <c r="E108" s="152"/>
      <c r="F108" s="153"/>
      <c r="G108" s="154" t="s">
        <v>86</v>
      </c>
      <c r="H108" s="154" t="s">
        <v>87</v>
      </c>
      <c r="I108" s="154" t="s">
        <v>88</v>
      </c>
      <c r="J108" s="154" t="s">
        <v>89</v>
      </c>
      <c r="K108" s="154" t="s">
        <v>90</v>
      </c>
      <c r="L108" s="154" t="s">
        <v>91</v>
      </c>
      <c r="M108" s="155" t="s">
        <v>92</v>
      </c>
      <c r="N108" s="156" t="s">
        <v>93</v>
      </c>
      <c r="O108" s="156" t="s">
        <v>94</v>
      </c>
      <c r="P108" s="156" t="s">
        <v>100</v>
      </c>
      <c r="Q108" s="156" t="s">
        <v>96</v>
      </c>
      <c r="R108" s="156" t="s">
        <v>97</v>
      </c>
      <c r="S108" s="154" t="s">
        <v>54</v>
      </c>
    </row>
    <row r="109" spans="2:19" ht="23.1" customHeight="1" thickBot="1" x14ac:dyDescent="0.3">
      <c r="B109" s="139" t="s">
        <v>33</v>
      </c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</row>
    <row r="110" spans="2:19" ht="18" customHeight="1" x14ac:dyDescent="0.25">
      <c r="B110" s="1163" t="s">
        <v>35</v>
      </c>
      <c r="C110" s="92" t="s">
        <v>16</v>
      </c>
      <c r="D110" s="166"/>
      <c r="E110" s="106"/>
      <c r="F110" s="158"/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0</v>
      </c>
      <c r="S110" s="93">
        <f>SUM(G110:R110)</f>
        <v>0</v>
      </c>
    </row>
    <row r="111" spans="2:19" ht="18" customHeight="1" thickBot="1" x14ac:dyDescent="0.3">
      <c r="B111" s="1164"/>
      <c r="C111" s="99" t="s">
        <v>17</v>
      </c>
      <c r="D111" s="110"/>
      <c r="E111" s="106"/>
      <c r="F111" s="159"/>
      <c r="G111" s="100">
        <v>0</v>
      </c>
      <c r="H111" s="100">
        <v>0</v>
      </c>
      <c r="I111" s="100">
        <v>0</v>
      </c>
      <c r="J111" s="100">
        <v>0</v>
      </c>
      <c r="K111" s="100">
        <v>0</v>
      </c>
      <c r="L111" s="100">
        <v>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0">
        <v>0</v>
      </c>
      <c r="S111" s="100">
        <f>SUM(G111:R111)</f>
        <v>0</v>
      </c>
    </row>
    <row r="112" spans="2:19" ht="18" customHeight="1" thickBot="1" x14ac:dyDescent="0.3">
      <c r="B112" s="137"/>
      <c r="C112" s="68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</row>
    <row r="113" spans="2:19" ht="18" customHeight="1" x14ac:dyDescent="0.25">
      <c r="B113" s="1163" t="s">
        <v>34</v>
      </c>
      <c r="C113" s="92" t="s">
        <v>16</v>
      </c>
      <c r="D113" s="166"/>
      <c r="E113" s="106"/>
      <c r="F113" s="158"/>
      <c r="G113" s="93">
        <v>129</v>
      </c>
      <c r="H113" s="93">
        <v>109</v>
      </c>
      <c r="I113" s="93">
        <v>63</v>
      </c>
      <c r="J113" s="93">
        <v>72</v>
      </c>
      <c r="K113" s="93">
        <v>68</v>
      </c>
      <c r="L113" s="93">
        <v>78</v>
      </c>
      <c r="M113" s="93">
        <v>93</v>
      </c>
      <c r="N113" s="93">
        <v>58</v>
      </c>
      <c r="O113" s="93">
        <v>136</v>
      </c>
      <c r="P113" s="93">
        <v>82</v>
      </c>
      <c r="Q113" s="93">
        <v>128</v>
      </c>
      <c r="R113" s="93">
        <v>156</v>
      </c>
      <c r="S113" s="93">
        <f>SUM(G113:R113)</f>
        <v>1172</v>
      </c>
    </row>
    <row r="114" spans="2:19" ht="18" customHeight="1" thickBot="1" x14ac:dyDescent="0.3">
      <c r="B114" s="1164"/>
      <c r="C114" s="99" t="s">
        <v>17</v>
      </c>
      <c r="D114" s="110"/>
      <c r="E114" s="106"/>
      <c r="F114" s="159"/>
      <c r="G114" s="100">
        <v>71</v>
      </c>
      <c r="H114" s="100">
        <v>148</v>
      </c>
      <c r="I114" s="100">
        <v>33</v>
      </c>
      <c r="J114" s="100">
        <v>60</v>
      </c>
      <c r="K114" s="100">
        <v>96</v>
      </c>
      <c r="L114" s="100">
        <v>64</v>
      </c>
      <c r="M114" s="100">
        <v>100</v>
      </c>
      <c r="N114" s="100">
        <v>94</v>
      </c>
      <c r="O114" s="100">
        <v>80</v>
      </c>
      <c r="P114" s="100">
        <v>92</v>
      </c>
      <c r="Q114" s="100">
        <v>118</v>
      </c>
      <c r="R114" s="100">
        <v>245</v>
      </c>
      <c r="S114" s="100">
        <f>SUM(G114:R114)</f>
        <v>1201</v>
      </c>
    </row>
    <row r="115" spans="2:19" ht="18" customHeight="1" thickBot="1" x14ac:dyDescent="0.3">
      <c r="B115" s="104"/>
      <c r="C115" s="105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6"/>
    </row>
    <row r="116" spans="2:19" ht="18" customHeight="1" x14ac:dyDescent="0.3">
      <c r="B116" s="1179" t="s">
        <v>36</v>
      </c>
      <c r="C116" s="116" t="s">
        <v>16</v>
      </c>
      <c r="D116" s="167"/>
      <c r="E116" s="168"/>
      <c r="F116" s="169"/>
      <c r="G116" s="170">
        <f t="shared" ref="G116:S116" si="14">G110+G113</f>
        <v>129</v>
      </c>
      <c r="H116" s="170">
        <f t="shared" si="14"/>
        <v>109</v>
      </c>
      <c r="I116" s="170">
        <f t="shared" si="14"/>
        <v>63</v>
      </c>
      <c r="J116" s="170">
        <f t="shared" si="14"/>
        <v>72</v>
      </c>
      <c r="K116" s="170">
        <f t="shared" si="14"/>
        <v>68</v>
      </c>
      <c r="L116" s="170">
        <f t="shared" si="14"/>
        <v>78</v>
      </c>
      <c r="M116" s="170">
        <f t="shared" si="14"/>
        <v>93</v>
      </c>
      <c r="N116" s="170">
        <f t="shared" si="14"/>
        <v>58</v>
      </c>
      <c r="O116" s="170">
        <f t="shared" si="14"/>
        <v>136</v>
      </c>
      <c r="P116" s="170">
        <f t="shared" si="14"/>
        <v>82</v>
      </c>
      <c r="Q116" s="170">
        <f t="shared" si="14"/>
        <v>128</v>
      </c>
      <c r="R116" s="170">
        <f t="shared" si="14"/>
        <v>156</v>
      </c>
      <c r="S116" s="170">
        <f t="shared" si="14"/>
        <v>1172</v>
      </c>
    </row>
    <row r="117" spans="2:19" ht="18" customHeight="1" thickBot="1" x14ac:dyDescent="0.35">
      <c r="B117" s="1180"/>
      <c r="C117" s="119" t="s">
        <v>17</v>
      </c>
      <c r="D117" s="171"/>
      <c r="E117" s="168"/>
      <c r="F117" s="172"/>
      <c r="G117" s="173">
        <f t="shared" ref="G117:S117" si="15">G111+G114</f>
        <v>71</v>
      </c>
      <c r="H117" s="173">
        <f t="shared" si="15"/>
        <v>148</v>
      </c>
      <c r="I117" s="173">
        <f t="shared" si="15"/>
        <v>33</v>
      </c>
      <c r="J117" s="173">
        <f t="shared" si="15"/>
        <v>60</v>
      </c>
      <c r="K117" s="173">
        <f t="shared" si="15"/>
        <v>96</v>
      </c>
      <c r="L117" s="173">
        <f t="shared" si="15"/>
        <v>64</v>
      </c>
      <c r="M117" s="173">
        <f t="shared" si="15"/>
        <v>100</v>
      </c>
      <c r="N117" s="173">
        <f t="shared" si="15"/>
        <v>94</v>
      </c>
      <c r="O117" s="173">
        <f t="shared" si="15"/>
        <v>80</v>
      </c>
      <c r="P117" s="173">
        <f t="shared" si="15"/>
        <v>92</v>
      </c>
      <c r="Q117" s="173">
        <f t="shared" si="15"/>
        <v>118</v>
      </c>
      <c r="R117" s="173">
        <f t="shared" si="15"/>
        <v>245</v>
      </c>
      <c r="S117" s="173">
        <f t="shared" si="15"/>
        <v>1201</v>
      </c>
    </row>
    <row r="118" spans="2:19" ht="23.1" customHeight="1" thickBot="1" x14ac:dyDescent="0.3">
      <c r="B118" s="145"/>
      <c r="C118" s="105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</row>
    <row r="119" spans="2:19" ht="23.1" customHeight="1" thickBot="1" x14ac:dyDescent="0.3">
      <c r="B119" s="46" t="s">
        <v>40</v>
      </c>
      <c r="C119" s="176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</row>
    <row r="120" spans="2:19" ht="18" customHeight="1" x14ac:dyDescent="0.25">
      <c r="B120" s="1163" t="s">
        <v>37</v>
      </c>
      <c r="C120" s="92" t="s">
        <v>16</v>
      </c>
      <c r="D120" s="166"/>
      <c r="E120" s="106"/>
      <c r="F120" s="158"/>
      <c r="G120" s="93">
        <v>914</v>
      </c>
      <c r="H120" s="93">
        <v>875</v>
      </c>
      <c r="I120" s="93">
        <v>773</v>
      </c>
      <c r="J120" s="93">
        <v>1244</v>
      </c>
      <c r="K120" s="93">
        <v>1117</v>
      </c>
      <c r="L120" s="93">
        <v>906</v>
      </c>
      <c r="M120" s="93">
        <v>1127</v>
      </c>
      <c r="N120" s="93">
        <v>1001</v>
      </c>
      <c r="O120" s="93">
        <v>1147</v>
      </c>
      <c r="P120" s="93">
        <v>1161</v>
      </c>
      <c r="Q120" s="93">
        <v>1159</v>
      </c>
      <c r="R120" s="93">
        <v>1166</v>
      </c>
      <c r="S120" s="93">
        <f>SUM(G120:R120)</f>
        <v>12590</v>
      </c>
    </row>
    <row r="121" spans="2:19" ht="18" customHeight="1" thickBot="1" x14ac:dyDescent="0.3">
      <c r="B121" s="1164"/>
      <c r="C121" s="99" t="s">
        <v>17</v>
      </c>
      <c r="D121" s="110"/>
      <c r="E121" s="106"/>
      <c r="F121" s="159"/>
      <c r="G121" s="100">
        <v>1018</v>
      </c>
      <c r="H121" s="100">
        <v>1239</v>
      </c>
      <c r="I121" s="100">
        <v>813</v>
      </c>
      <c r="J121" s="100">
        <v>908</v>
      </c>
      <c r="K121" s="100">
        <v>1079</v>
      </c>
      <c r="L121" s="100">
        <v>1103</v>
      </c>
      <c r="M121" s="100">
        <v>1019</v>
      </c>
      <c r="N121" s="100">
        <v>1110</v>
      </c>
      <c r="O121" s="100">
        <v>1100</v>
      </c>
      <c r="P121" s="100">
        <v>1139</v>
      </c>
      <c r="Q121" s="100">
        <v>1201</v>
      </c>
      <c r="R121" s="100">
        <v>1482</v>
      </c>
      <c r="S121" s="100">
        <f>SUM(G121:R121)</f>
        <v>13211</v>
      </c>
    </row>
    <row r="122" spans="2:19" ht="23.1" customHeight="1" thickBot="1" x14ac:dyDescent="0.3">
      <c r="B122" s="123"/>
      <c r="C122" s="68"/>
      <c r="D122" s="107"/>
      <c r="E122" s="107"/>
      <c r="F122" s="107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07"/>
    </row>
    <row r="123" spans="2:19" ht="18" customHeight="1" x14ac:dyDescent="0.25">
      <c r="B123" s="1163" t="s">
        <v>38</v>
      </c>
      <c r="C123" s="92" t="s">
        <v>16</v>
      </c>
      <c r="D123" s="166"/>
      <c r="E123" s="106"/>
      <c r="F123" s="158"/>
      <c r="G123" s="93">
        <v>204</v>
      </c>
      <c r="H123" s="93">
        <v>168</v>
      </c>
      <c r="I123" s="93">
        <v>151</v>
      </c>
      <c r="J123" s="93">
        <v>163</v>
      </c>
      <c r="K123" s="93">
        <v>190</v>
      </c>
      <c r="L123" s="93">
        <v>129</v>
      </c>
      <c r="M123" s="93">
        <v>204</v>
      </c>
      <c r="N123" s="93">
        <v>171</v>
      </c>
      <c r="O123" s="93">
        <v>130</v>
      </c>
      <c r="P123" s="93">
        <v>196</v>
      </c>
      <c r="Q123" s="93">
        <v>179</v>
      </c>
      <c r="R123" s="93">
        <v>145</v>
      </c>
      <c r="S123" s="93">
        <f>SUM(G123:R123)</f>
        <v>2030</v>
      </c>
    </row>
    <row r="124" spans="2:19" ht="18" customHeight="1" thickBot="1" x14ac:dyDescent="0.3">
      <c r="B124" s="1164"/>
      <c r="C124" s="99" t="s">
        <v>17</v>
      </c>
      <c r="D124" s="110"/>
      <c r="E124" s="106"/>
      <c r="F124" s="159"/>
      <c r="G124" s="100">
        <v>131</v>
      </c>
      <c r="H124" s="100">
        <v>152</v>
      </c>
      <c r="I124" s="100">
        <v>73</v>
      </c>
      <c r="J124" s="100">
        <v>108</v>
      </c>
      <c r="K124" s="100">
        <v>100</v>
      </c>
      <c r="L124" s="100">
        <v>174</v>
      </c>
      <c r="M124" s="100">
        <v>118</v>
      </c>
      <c r="N124" s="100">
        <v>116</v>
      </c>
      <c r="O124" s="100">
        <v>194</v>
      </c>
      <c r="P124" s="100">
        <v>320</v>
      </c>
      <c r="Q124" s="100">
        <v>114</v>
      </c>
      <c r="R124" s="100">
        <v>412</v>
      </c>
      <c r="S124" s="100">
        <f>SUM(G124:R124)</f>
        <v>2012</v>
      </c>
    </row>
    <row r="125" spans="2:19" ht="18" customHeight="1" thickBot="1" x14ac:dyDescent="0.3">
      <c r="B125" s="123"/>
      <c r="C125" s="68"/>
      <c r="D125" s="91"/>
      <c r="E125" s="91"/>
      <c r="F125" s="9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91"/>
    </row>
    <row r="126" spans="2:19" ht="18" customHeight="1" x14ac:dyDescent="0.25">
      <c r="B126" s="1163" t="s">
        <v>2</v>
      </c>
      <c r="C126" s="92" t="s">
        <v>16</v>
      </c>
      <c r="D126" s="166"/>
      <c r="E126" s="106"/>
      <c r="F126" s="158"/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93">
        <f>SUM(G126:R126)</f>
        <v>0</v>
      </c>
    </row>
    <row r="127" spans="2:19" ht="18" customHeight="1" thickBot="1" x14ac:dyDescent="0.3">
      <c r="B127" s="1164"/>
      <c r="C127" s="99" t="s">
        <v>17</v>
      </c>
      <c r="D127" s="110"/>
      <c r="E127" s="106"/>
      <c r="F127" s="159"/>
      <c r="G127" s="100">
        <v>2</v>
      </c>
      <c r="H127" s="100">
        <v>1</v>
      </c>
      <c r="I127" s="100">
        <v>2</v>
      </c>
      <c r="J127" s="100">
        <v>2</v>
      </c>
      <c r="K127" s="100">
        <v>1</v>
      </c>
      <c r="L127" s="100">
        <v>1</v>
      </c>
      <c r="M127" s="100">
        <v>2</v>
      </c>
      <c r="N127" s="100">
        <v>2</v>
      </c>
      <c r="O127" s="100">
        <v>3</v>
      </c>
      <c r="P127" s="100">
        <v>0</v>
      </c>
      <c r="Q127" s="100">
        <v>2</v>
      </c>
      <c r="R127" s="100">
        <v>0</v>
      </c>
      <c r="S127" s="100">
        <f>SUM(G127:R127)</f>
        <v>18</v>
      </c>
    </row>
    <row r="128" spans="2:19" ht="18" customHeight="1" thickBot="1" x14ac:dyDescent="0.3">
      <c r="B128" s="123"/>
      <c r="C128" s="68"/>
      <c r="D128" s="127"/>
      <c r="E128" s="127"/>
      <c r="F128" s="127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7"/>
    </row>
    <row r="129" spans="2:19" ht="18" customHeight="1" x14ac:dyDescent="0.25">
      <c r="B129" s="1163" t="s">
        <v>39</v>
      </c>
      <c r="C129" s="92" t="s">
        <v>16</v>
      </c>
      <c r="D129" s="166"/>
      <c r="E129" s="106"/>
      <c r="F129" s="158"/>
      <c r="G129" s="93">
        <v>77</v>
      </c>
      <c r="H129" s="93">
        <v>47</v>
      </c>
      <c r="I129" s="93">
        <v>126</v>
      </c>
      <c r="J129" s="93">
        <v>135</v>
      </c>
      <c r="K129" s="93">
        <v>121</v>
      </c>
      <c r="L129" s="93">
        <v>100</v>
      </c>
      <c r="M129" s="93">
        <v>51</v>
      </c>
      <c r="N129" s="93">
        <v>92</v>
      </c>
      <c r="O129" s="93">
        <v>57</v>
      </c>
      <c r="P129" s="93">
        <v>0</v>
      </c>
      <c r="Q129" s="93">
        <v>0</v>
      </c>
      <c r="R129" s="93">
        <v>200</v>
      </c>
      <c r="S129" s="93">
        <f>SUM(G129:R129)</f>
        <v>1006</v>
      </c>
    </row>
    <row r="130" spans="2:19" ht="18" customHeight="1" thickBot="1" x14ac:dyDescent="0.3">
      <c r="B130" s="1164"/>
      <c r="C130" s="99" t="s">
        <v>17</v>
      </c>
      <c r="D130" s="110"/>
      <c r="E130" s="106"/>
      <c r="F130" s="159"/>
      <c r="G130" s="100">
        <v>111</v>
      </c>
      <c r="H130" s="100">
        <v>84</v>
      </c>
      <c r="I130" s="100">
        <v>86</v>
      </c>
      <c r="J130" s="100">
        <v>98</v>
      </c>
      <c r="K130" s="100">
        <v>113</v>
      </c>
      <c r="L130" s="100">
        <v>68</v>
      </c>
      <c r="M130" s="100">
        <v>37</v>
      </c>
      <c r="N130" s="100">
        <v>167</v>
      </c>
      <c r="O130" s="100">
        <v>116</v>
      </c>
      <c r="P130" s="100">
        <v>40</v>
      </c>
      <c r="Q130" s="100">
        <v>5</v>
      </c>
      <c r="R130" s="100">
        <v>202</v>
      </c>
      <c r="S130" s="100">
        <f>SUM(G130:R130)</f>
        <v>1127</v>
      </c>
    </row>
    <row r="131" spans="2:19" ht="18" customHeight="1" thickBot="1" x14ac:dyDescent="0.3">
      <c r="B131" s="123"/>
      <c r="C131" s="68"/>
      <c r="D131" s="106"/>
      <c r="E131" s="106"/>
      <c r="F131" s="106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06"/>
    </row>
    <row r="132" spans="2:19" ht="18" customHeight="1" x14ac:dyDescent="0.25">
      <c r="B132" s="1163" t="s">
        <v>3</v>
      </c>
      <c r="C132" s="92" t="s">
        <v>16</v>
      </c>
      <c r="D132" s="166"/>
      <c r="E132" s="106"/>
      <c r="F132" s="158"/>
      <c r="G132" s="93">
        <v>7</v>
      </c>
      <c r="H132" s="93">
        <v>4</v>
      </c>
      <c r="I132" s="93">
        <v>1</v>
      </c>
      <c r="J132" s="93">
        <v>3</v>
      </c>
      <c r="K132" s="93">
        <v>0</v>
      </c>
      <c r="L132" s="93">
        <v>0</v>
      </c>
      <c r="M132" s="93">
        <v>31</v>
      </c>
      <c r="N132" s="93">
        <v>1</v>
      </c>
      <c r="O132" s="93">
        <v>21</v>
      </c>
      <c r="P132" s="93">
        <v>44</v>
      </c>
      <c r="Q132" s="93">
        <v>15</v>
      </c>
      <c r="R132" s="93">
        <v>15</v>
      </c>
      <c r="S132" s="93">
        <f>SUM(G132:R132)</f>
        <v>142</v>
      </c>
    </row>
    <row r="133" spans="2:19" ht="18" customHeight="1" thickBot="1" x14ac:dyDescent="0.3">
      <c r="B133" s="1164"/>
      <c r="C133" s="99" t="s">
        <v>17</v>
      </c>
      <c r="D133" s="110"/>
      <c r="E133" s="106"/>
      <c r="F133" s="159"/>
      <c r="G133" s="100">
        <v>3</v>
      </c>
      <c r="H133" s="100">
        <v>3</v>
      </c>
      <c r="I133" s="100">
        <v>5</v>
      </c>
      <c r="J133" s="100">
        <v>1</v>
      </c>
      <c r="K133" s="100">
        <v>0</v>
      </c>
      <c r="L133" s="100">
        <v>0</v>
      </c>
      <c r="M133" s="100">
        <v>30</v>
      </c>
      <c r="N133" s="100">
        <v>0</v>
      </c>
      <c r="O133" s="100">
        <v>21</v>
      </c>
      <c r="P133" s="100">
        <v>43</v>
      </c>
      <c r="Q133" s="100">
        <v>20</v>
      </c>
      <c r="R133" s="100">
        <v>2</v>
      </c>
      <c r="S133" s="100">
        <f>SUM(G133:R133)</f>
        <v>128</v>
      </c>
    </row>
    <row r="134" spans="2:19" ht="18" customHeight="1" thickBot="1" x14ac:dyDescent="0.3">
      <c r="B134" s="90"/>
      <c r="C134" s="68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</row>
    <row r="135" spans="2:19" ht="18" customHeight="1" x14ac:dyDescent="0.3">
      <c r="B135" s="1179" t="s">
        <v>44</v>
      </c>
      <c r="C135" s="116" t="s">
        <v>16</v>
      </c>
      <c r="D135" s="167"/>
      <c r="E135" s="168"/>
      <c r="F135" s="169"/>
      <c r="G135" s="170">
        <f t="shared" ref="G135:S135" si="16">G120+G123+G126+G129+G132</f>
        <v>1202</v>
      </c>
      <c r="H135" s="170">
        <f t="shared" si="16"/>
        <v>1094</v>
      </c>
      <c r="I135" s="170">
        <f t="shared" si="16"/>
        <v>1051</v>
      </c>
      <c r="J135" s="170">
        <f t="shared" si="16"/>
        <v>1545</v>
      </c>
      <c r="K135" s="170">
        <f t="shared" si="16"/>
        <v>1428</v>
      </c>
      <c r="L135" s="170">
        <f t="shared" si="16"/>
        <v>1135</v>
      </c>
      <c r="M135" s="170">
        <f t="shared" si="16"/>
        <v>1413</v>
      </c>
      <c r="N135" s="170">
        <f t="shared" si="16"/>
        <v>1265</v>
      </c>
      <c r="O135" s="170">
        <f t="shared" si="16"/>
        <v>1355</v>
      </c>
      <c r="P135" s="170">
        <f t="shared" si="16"/>
        <v>1401</v>
      </c>
      <c r="Q135" s="170">
        <f t="shared" si="16"/>
        <v>1353</v>
      </c>
      <c r="R135" s="170">
        <f t="shared" si="16"/>
        <v>1526</v>
      </c>
      <c r="S135" s="170">
        <f t="shared" si="16"/>
        <v>15768</v>
      </c>
    </row>
    <row r="136" spans="2:19" ht="18" customHeight="1" thickBot="1" x14ac:dyDescent="0.35">
      <c r="B136" s="1180"/>
      <c r="C136" s="119" t="s">
        <v>17</v>
      </c>
      <c r="D136" s="171"/>
      <c r="E136" s="168"/>
      <c r="F136" s="172"/>
      <c r="G136" s="173">
        <f t="shared" ref="G136:S136" si="17">G121+G124+G127+G130+G133</f>
        <v>1265</v>
      </c>
      <c r="H136" s="173">
        <f t="shared" si="17"/>
        <v>1479</v>
      </c>
      <c r="I136" s="173">
        <f t="shared" si="17"/>
        <v>979</v>
      </c>
      <c r="J136" s="173">
        <f t="shared" si="17"/>
        <v>1117</v>
      </c>
      <c r="K136" s="173">
        <f t="shared" si="17"/>
        <v>1293</v>
      </c>
      <c r="L136" s="173">
        <f t="shared" si="17"/>
        <v>1346</v>
      </c>
      <c r="M136" s="173">
        <f t="shared" si="17"/>
        <v>1206</v>
      </c>
      <c r="N136" s="173">
        <f t="shared" si="17"/>
        <v>1395</v>
      </c>
      <c r="O136" s="173">
        <f t="shared" si="17"/>
        <v>1434</v>
      </c>
      <c r="P136" s="173">
        <f t="shared" si="17"/>
        <v>1542</v>
      </c>
      <c r="Q136" s="173">
        <f t="shared" si="17"/>
        <v>1342</v>
      </c>
      <c r="R136" s="173">
        <f t="shared" si="17"/>
        <v>2098</v>
      </c>
      <c r="S136" s="173">
        <f t="shared" si="17"/>
        <v>16496</v>
      </c>
    </row>
    <row r="137" spans="2:19" ht="18" customHeight="1" x14ac:dyDescent="0.25"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148"/>
    </row>
    <row r="138" spans="2:19" ht="18" customHeight="1" thickBot="1" x14ac:dyDescent="0.3"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148"/>
    </row>
    <row r="139" spans="2:19" ht="24.75" customHeight="1" thickBot="1" x14ac:dyDescent="0.25">
      <c r="B139" s="1176" t="s">
        <v>41</v>
      </c>
      <c r="C139" s="1177"/>
      <c r="D139" s="1177"/>
      <c r="E139" s="1177"/>
      <c r="F139" s="1177"/>
      <c r="G139" s="1177"/>
      <c r="H139" s="1177"/>
      <c r="I139" s="1177"/>
      <c r="J139" s="1177"/>
      <c r="K139" s="1177"/>
      <c r="L139" s="1177"/>
      <c r="M139" s="1177"/>
      <c r="N139" s="1177"/>
      <c r="O139" s="1177"/>
      <c r="P139" s="1177"/>
      <c r="Q139" s="1177"/>
      <c r="R139" s="1177"/>
      <c r="S139" s="1178"/>
    </row>
    <row r="140" spans="2:19" ht="18" customHeight="1" thickBot="1" x14ac:dyDescent="0.3">
      <c r="B140" s="68"/>
      <c r="C140" s="68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148"/>
    </row>
    <row r="141" spans="2:19" ht="18" customHeight="1" x14ac:dyDescent="0.25">
      <c r="B141" s="1163" t="s">
        <v>7</v>
      </c>
      <c r="C141" s="92" t="s">
        <v>16</v>
      </c>
      <c r="D141" s="166"/>
      <c r="E141" s="106"/>
      <c r="F141" s="158"/>
      <c r="G141" s="93">
        <v>1900</v>
      </c>
      <c r="H141" s="93">
        <v>2513</v>
      </c>
      <c r="I141" s="93">
        <v>2350</v>
      </c>
      <c r="J141" s="93">
        <v>2465</v>
      </c>
      <c r="K141" s="93">
        <v>2690</v>
      </c>
      <c r="L141" s="93">
        <v>2800</v>
      </c>
      <c r="M141" s="93">
        <v>2441</v>
      </c>
      <c r="N141" s="93">
        <v>2373</v>
      </c>
      <c r="O141" s="93">
        <v>3505</v>
      </c>
      <c r="P141" s="93">
        <v>2156</v>
      </c>
      <c r="Q141" s="93">
        <v>2727</v>
      </c>
      <c r="R141" s="93">
        <v>3510</v>
      </c>
      <c r="S141" s="93">
        <f>SUM(G141:R141)</f>
        <v>31430</v>
      </c>
    </row>
    <row r="142" spans="2:19" ht="18" customHeight="1" thickBot="1" x14ac:dyDescent="0.3">
      <c r="B142" s="1164"/>
      <c r="C142" s="99" t="s">
        <v>17</v>
      </c>
      <c r="D142" s="110"/>
      <c r="E142" s="106"/>
      <c r="F142" s="159"/>
      <c r="G142" s="100">
        <v>1902</v>
      </c>
      <c r="H142" s="100">
        <v>2035</v>
      </c>
      <c r="I142" s="100">
        <v>1602</v>
      </c>
      <c r="J142" s="100">
        <v>2174</v>
      </c>
      <c r="K142" s="100">
        <v>3740</v>
      </c>
      <c r="L142" s="100">
        <v>3048</v>
      </c>
      <c r="M142" s="100">
        <v>2538</v>
      </c>
      <c r="N142" s="100">
        <v>2406</v>
      </c>
      <c r="O142" s="100">
        <v>3092</v>
      </c>
      <c r="P142" s="100">
        <v>2476</v>
      </c>
      <c r="Q142" s="100">
        <v>2825</v>
      </c>
      <c r="R142" s="100">
        <v>3594</v>
      </c>
      <c r="S142" s="100">
        <f>SUM(G142:R142)</f>
        <v>31432</v>
      </c>
    </row>
    <row r="143" spans="2:19" ht="18" customHeight="1" thickBot="1" x14ac:dyDescent="0.3">
      <c r="B143" s="123"/>
      <c r="C143" s="68"/>
      <c r="D143" s="91"/>
      <c r="E143" s="91"/>
      <c r="F143" s="91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91"/>
    </row>
    <row r="144" spans="2:19" ht="18" customHeight="1" x14ac:dyDescent="0.25">
      <c r="B144" s="1163" t="s">
        <v>8</v>
      </c>
      <c r="C144" s="92" t="s">
        <v>16</v>
      </c>
      <c r="D144" s="166"/>
      <c r="E144" s="106"/>
      <c r="F144" s="158"/>
      <c r="G144" s="93">
        <v>3003</v>
      </c>
      <c r="H144" s="93">
        <v>2703</v>
      </c>
      <c r="I144" s="93">
        <v>2702</v>
      </c>
      <c r="J144" s="93">
        <v>3717</v>
      </c>
      <c r="K144" s="93">
        <v>3600</v>
      </c>
      <c r="L144" s="93">
        <v>3584</v>
      </c>
      <c r="M144" s="93">
        <v>3366</v>
      </c>
      <c r="N144" s="93">
        <v>3502</v>
      </c>
      <c r="O144" s="93">
        <v>3664</v>
      </c>
      <c r="P144" s="93">
        <v>3592</v>
      </c>
      <c r="Q144" s="93">
        <v>3560</v>
      </c>
      <c r="R144" s="93">
        <v>3184</v>
      </c>
      <c r="S144" s="93">
        <f>SUM(G144:R144)</f>
        <v>40177</v>
      </c>
    </row>
    <row r="145" spans="2:19" ht="18" customHeight="1" thickBot="1" x14ac:dyDescent="0.3">
      <c r="B145" s="1164"/>
      <c r="C145" s="99" t="s">
        <v>17</v>
      </c>
      <c r="D145" s="110"/>
      <c r="E145" s="106"/>
      <c r="F145" s="159"/>
      <c r="G145" s="100">
        <v>2131</v>
      </c>
      <c r="H145" s="100">
        <v>2701</v>
      </c>
      <c r="I145" s="100">
        <v>2319</v>
      </c>
      <c r="J145" s="100">
        <v>4005</v>
      </c>
      <c r="K145" s="100">
        <v>4207</v>
      </c>
      <c r="L145" s="100">
        <v>3745</v>
      </c>
      <c r="M145" s="100">
        <v>3464</v>
      </c>
      <c r="N145" s="100">
        <v>3506</v>
      </c>
      <c r="O145" s="100">
        <v>2857</v>
      </c>
      <c r="P145" s="100">
        <v>3801</v>
      </c>
      <c r="Q145" s="100">
        <v>3803</v>
      </c>
      <c r="R145" s="100">
        <v>3541</v>
      </c>
      <c r="S145" s="100">
        <f>SUM(G145:R145)</f>
        <v>40080</v>
      </c>
    </row>
    <row r="146" spans="2:19" ht="18" customHeight="1" thickBot="1" x14ac:dyDescent="0.3">
      <c r="B146" s="123"/>
      <c r="C146" s="68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</row>
    <row r="147" spans="2:19" ht="23.1" customHeight="1" x14ac:dyDescent="0.3">
      <c r="B147" s="1174" t="s">
        <v>42</v>
      </c>
      <c r="C147" s="116" t="s">
        <v>16</v>
      </c>
      <c r="D147" s="167"/>
      <c r="E147" s="168"/>
      <c r="F147" s="169"/>
      <c r="G147" s="170">
        <f t="shared" ref="G147:S147" si="18">G141+G144</f>
        <v>4903</v>
      </c>
      <c r="H147" s="170">
        <f t="shared" si="18"/>
        <v>5216</v>
      </c>
      <c r="I147" s="170">
        <f t="shared" si="18"/>
        <v>5052</v>
      </c>
      <c r="J147" s="170">
        <f t="shared" si="18"/>
        <v>6182</v>
      </c>
      <c r="K147" s="170">
        <f t="shared" si="18"/>
        <v>6290</v>
      </c>
      <c r="L147" s="170">
        <f t="shared" si="18"/>
        <v>6384</v>
      </c>
      <c r="M147" s="170">
        <f t="shared" si="18"/>
        <v>5807</v>
      </c>
      <c r="N147" s="170">
        <f t="shared" si="18"/>
        <v>5875</v>
      </c>
      <c r="O147" s="170">
        <f t="shared" si="18"/>
        <v>7169</v>
      </c>
      <c r="P147" s="170">
        <f t="shared" si="18"/>
        <v>5748</v>
      </c>
      <c r="Q147" s="170">
        <f t="shared" si="18"/>
        <v>6287</v>
      </c>
      <c r="R147" s="170">
        <f t="shared" si="18"/>
        <v>6694</v>
      </c>
      <c r="S147" s="170">
        <f t="shared" si="18"/>
        <v>71607</v>
      </c>
    </row>
    <row r="148" spans="2:19" ht="23.1" customHeight="1" thickBot="1" x14ac:dyDescent="0.35">
      <c r="B148" s="1175"/>
      <c r="C148" s="119" t="s">
        <v>17</v>
      </c>
      <c r="D148" s="171"/>
      <c r="E148" s="168"/>
      <c r="F148" s="172"/>
      <c r="G148" s="173">
        <f t="shared" ref="G148:S148" si="19">G142+G145</f>
        <v>4033</v>
      </c>
      <c r="H148" s="173">
        <f t="shared" si="19"/>
        <v>4736</v>
      </c>
      <c r="I148" s="173">
        <f t="shared" si="19"/>
        <v>3921</v>
      </c>
      <c r="J148" s="173">
        <f t="shared" si="19"/>
        <v>6179</v>
      </c>
      <c r="K148" s="173">
        <f t="shared" si="19"/>
        <v>7947</v>
      </c>
      <c r="L148" s="173">
        <f t="shared" si="19"/>
        <v>6793</v>
      </c>
      <c r="M148" s="173">
        <f t="shared" si="19"/>
        <v>6002</v>
      </c>
      <c r="N148" s="173">
        <f t="shared" si="19"/>
        <v>5912</v>
      </c>
      <c r="O148" s="173">
        <f t="shared" si="19"/>
        <v>5949</v>
      </c>
      <c r="P148" s="173">
        <f t="shared" si="19"/>
        <v>6277</v>
      </c>
      <c r="Q148" s="173">
        <f t="shared" si="19"/>
        <v>6628</v>
      </c>
      <c r="R148" s="173">
        <f t="shared" si="19"/>
        <v>7135</v>
      </c>
      <c r="S148" s="173">
        <f t="shared" si="19"/>
        <v>71512</v>
      </c>
    </row>
    <row r="149" spans="2:19" ht="13.5" customHeight="1" x14ac:dyDescent="0.25"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148"/>
    </row>
    <row r="150" spans="2:19" ht="16.5" thickBot="1" x14ac:dyDescent="0.3"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148"/>
    </row>
    <row r="151" spans="2:19" ht="27.75" customHeight="1" thickBot="1" x14ac:dyDescent="0.4">
      <c r="B151" s="1171" t="s">
        <v>52</v>
      </c>
      <c r="C151" s="1172"/>
      <c r="D151" s="1172"/>
      <c r="E151" s="1172"/>
      <c r="F151" s="1172"/>
      <c r="G151" s="1172"/>
      <c r="H151" s="1172"/>
      <c r="I151" s="1172"/>
      <c r="J151" s="1172"/>
      <c r="K151" s="1172"/>
      <c r="L151" s="1172"/>
      <c r="M151" s="1172"/>
      <c r="N151" s="1172"/>
      <c r="O151" s="1172"/>
      <c r="P151" s="1172"/>
      <c r="Q151" s="1172"/>
      <c r="R151" s="1172"/>
      <c r="S151" s="1173"/>
    </row>
    <row r="152" spans="2:19" ht="13.5" customHeight="1" thickBot="1" x14ac:dyDescent="0.3">
      <c r="B152" s="129"/>
      <c r="C152" s="12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148"/>
    </row>
    <row r="153" spans="2:19" ht="31.5" customHeight="1" thickBot="1" x14ac:dyDescent="0.35">
      <c r="B153" s="140"/>
      <c r="C153" s="141"/>
      <c r="D153" s="151"/>
      <c r="E153" s="152"/>
      <c r="F153" s="153"/>
      <c r="G153" s="154" t="s">
        <v>86</v>
      </c>
      <c r="H153" s="154" t="s">
        <v>87</v>
      </c>
      <c r="I153" s="154" t="s">
        <v>88</v>
      </c>
      <c r="J153" s="154" t="s">
        <v>89</v>
      </c>
      <c r="K153" s="154" t="s">
        <v>90</v>
      </c>
      <c r="L153" s="154" t="s">
        <v>91</v>
      </c>
      <c r="M153" s="155" t="s">
        <v>92</v>
      </c>
      <c r="N153" s="156" t="s">
        <v>93</v>
      </c>
      <c r="O153" s="156" t="s">
        <v>94</v>
      </c>
      <c r="P153" s="156" t="s">
        <v>100</v>
      </c>
      <c r="Q153" s="156" t="s">
        <v>96</v>
      </c>
      <c r="R153" s="156" t="s">
        <v>97</v>
      </c>
      <c r="S153" s="154" t="s">
        <v>54</v>
      </c>
    </row>
    <row r="154" spans="2:19" ht="23.1" customHeight="1" thickBot="1" x14ac:dyDescent="0.3">
      <c r="B154" s="90"/>
      <c r="C154" s="142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6"/>
    </row>
    <row r="155" spans="2:19" ht="23.1" customHeight="1" x14ac:dyDescent="0.25">
      <c r="B155" s="1163" t="s">
        <v>9</v>
      </c>
      <c r="C155" s="92" t="s">
        <v>16</v>
      </c>
      <c r="D155" s="166"/>
      <c r="E155" s="106"/>
      <c r="F155" s="158"/>
      <c r="G155" s="93">
        <v>35493</v>
      </c>
      <c r="H155" s="93">
        <v>34946</v>
      </c>
      <c r="I155" s="166">
        <v>35689</v>
      </c>
      <c r="J155" s="161">
        <v>45700</v>
      </c>
      <c r="K155" s="161">
        <v>38000</v>
      </c>
      <c r="L155" s="161">
        <v>38100</v>
      </c>
      <c r="M155" s="161">
        <v>40800</v>
      </c>
      <c r="N155" s="161">
        <v>37500</v>
      </c>
      <c r="O155" s="161">
        <v>39800</v>
      </c>
      <c r="P155" s="161">
        <v>45000</v>
      </c>
      <c r="Q155" s="161">
        <v>47000</v>
      </c>
      <c r="R155" s="161">
        <v>45000</v>
      </c>
      <c r="S155" s="161">
        <f>SUM(G155:R155)</f>
        <v>483028</v>
      </c>
    </row>
    <row r="156" spans="2:19" ht="23.1" customHeight="1" thickBot="1" x14ac:dyDescent="0.3">
      <c r="B156" s="1164"/>
      <c r="C156" s="99" t="s">
        <v>17</v>
      </c>
      <c r="D156" s="110"/>
      <c r="E156" s="106"/>
      <c r="F156" s="159"/>
      <c r="G156" s="100">
        <v>35000</v>
      </c>
      <c r="H156" s="100">
        <v>35130</v>
      </c>
      <c r="I156" s="110">
        <v>35732</v>
      </c>
      <c r="J156" s="101">
        <v>45206</v>
      </c>
      <c r="K156" s="101">
        <v>38108</v>
      </c>
      <c r="L156" s="101">
        <v>38550</v>
      </c>
      <c r="M156" s="101">
        <v>40156</v>
      </c>
      <c r="N156" s="101">
        <v>38048</v>
      </c>
      <c r="O156" s="101">
        <v>40025</v>
      </c>
      <c r="P156" s="101">
        <v>45060</v>
      </c>
      <c r="Q156" s="101">
        <v>47054</v>
      </c>
      <c r="R156" s="101">
        <v>45082</v>
      </c>
      <c r="S156" s="101">
        <f>SUM(G156:R156)</f>
        <v>483151</v>
      </c>
    </row>
    <row r="157" spans="2:19" ht="23.1" customHeight="1" thickBot="1" x14ac:dyDescent="0.3">
      <c r="B157" s="123"/>
      <c r="C157" s="68"/>
      <c r="D157" s="106"/>
      <c r="E157" s="106"/>
      <c r="F157" s="106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06"/>
    </row>
    <row r="158" spans="2:19" ht="23.1" customHeight="1" x14ac:dyDescent="0.25">
      <c r="B158" s="1163" t="s">
        <v>10</v>
      </c>
      <c r="C158" s="92" t="s">
        <v>16</v>
      </c>
      <c r="D158" s="157"/>
      <c r="E158" s="106"/>
      <c r="F158" s="158"/>
      <c r="G158" s="158">
        <v>11005</v>
      </c>
      <c r="H158" s="158">
        <v>9000</v>
      </c>
      <c r="I158" s="158">
        <v>9030</v>
      </c>
      <c r="J158" s="158">
        <v>12012</v>
      </c>
      <c r="K158" s="158">
        <v>10029</v>
      </c>
      <c r="L158" s="158">
        <v>10100</v>
      </c>
      <c r="M158" s="158">
        <v>11115</v>
      </c>
      <c r="N158" s="158">
        <v>9371</v>
      </c>
      <c r="O158" s="158">
        <v>11546</v>
      </c>
      <c r="P158" s="158">
        <v>8052</v>
      </c>
      <c r="Q158" s="158">
        <v>12028</v>
      </c>
      <c r="R158" s="158">
        <v>7500</v>
      </c>
      <c r="S158" s="158">
        <f>SUM(G158:R158)</f>
        <v>120788</v>
      </c>
    </row>
    <row r="159" spans="2:19" ht="23.1" customHeight="1" thickBot="1" x14ac:dyDescent="0.3">
      <c r="B159" s="1164"/>
      <c r="C159" s="99" t="s">
        <v>17</v>
      </c>
      <c r="D159" s="102"/>
      <c r="E159" s="106"/>
      <c r="F159" s="159"/>
      <c r="G159" s="159">
        <v>10606</v>
      </c>
      <c r="H159" s="159">
        <v>9515</v>
      </c>
      <c r="I159" s="159">
        <v>8367</v>
      </c>
      <c r="J159" s="159">
        <v>11758</v>
      </c>
      <c r="K159" s="159">
        <v>10080</v>
      </c>
      <c r="L159" s="159">
        <v>10549</v>
      </c>
      <c r="M159" s="159">
        <v>10294</v>
      </c>
      <c r="N159" s="159">
        <v>10053</v>
      </c>
      <c r="O159" s="159">
        <v>11400</v>
      </c>
      <c r="P159" s="159">
        <v>9176</v>
      </c>
      <c r="Q159" s="159">
        <v>10868</v>
      </c>
      <c r="R159" s="159">
        <v>8287</v>
      </c>
      <c r="S159" s="159">
        <f>SUM(G159:R159)</f>
        <v>120953</v>
      </c>
    </row>
    <row r="160" spans="2:19" ht="23.1" customHeight="1" thickBot="1" x14ac:dyDescent="0.3">
      <c r="B160" s="123"/>
      <c r="C160" s="68"/>
      <c r="D160" s="107"/>
      <c r="E160" s="107"/>
      <c r="F160" s="107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07"/>
    </row>
    <row r="161" spans="2:19" ht="23.1" customHeight="1" x14ac:dyDescent="0.25">
      <c r="B161" s="1163" t="s">
        <v>11</v>
      </c>
      <c r="C161" s="92" t="s">
        <v>16</v>
      </c>
      <c r="D161" s="166"/>
      <c r="E161" s="106"/>
      <c r="F161" s="158"/>
      <c r="G161" s="93">
        <v>1323</v>
      </c>
      <c r="H161" s="93">
        <v>1376</v>
      </c>
      <c r="I161" s="93">
        <v>1260</v>
      </c>
      <c r="J161" s="93">
        <v>1419</v>
      </c>
      <c r="K161" s="93">
        <v>1561</v>
      </c>
      <c r="L161" s="93">
        <v>1146</v>
      </c>
      <c r="M161" s="93">
        <v>1515</v>
      </c>
      <c r="N161" s="93">
        <v>1281</v>
      </c>
      <c r="O161" s="93">
        <v>1619</v>
      </c>
      <c r="P161" s="93">
        <v>1975</v>
      </c>
      <c r="Q161" s="93">
        <v>1990</v>
      </c>
      <c r="R161" s="93">
        <v>2085</v>
      </c>
      <c r="S161" s="93">
        <f>SUM(G161:R161)</f>
        <v>18550</v>
      </c>
    </row>
    <row r="162" spans="2:19" ht="23.1" customHeight="1" thickBot="1" x14ac:dyDescent="0.3">
      <c r="B162" s="1164"/>
      <c r="C162" s="99" t="s">
        <v>17</v>
      </c>
      <c r="D162" s="110"/>
      <c r="E162" s="106"/>
      <c r="F162" s="159"/>
      <c r="G162" s="100">
        <v>1349</v>
      </c>
      <c r="H162" s="100">
        <v>1260</v>
      </c>
      <c r="I162" s="100">
        <v>1191</v>
      </c>
      <c r="J162" s="100">
        <v>1266</v>
      </c>
      <c r="K162" s="100">
        <v>1206</v>
      </c>
      <c r="L162" s="100">
        <v>1280</v>
      </c>
      <c r="M162" s="100">
        <v>1444</v>
      </c>
      <c r="N162" s="100">
        <v>1517</v>
      </c>
      <c r="O162" s="100">
        <v>1647</v>
      </c>
      <c r="P162" s="100">
        <v>1878</v>
      </c>
      <c r="Q162" s="100">
        <v>1725</v>
      </c>
      <c r="R162" s="100">
        <v>1674</v>
      </c>
      <c r="S162" s="100">
        <f>SUM(G162:R162)</f>
        <v>17437</v>
      </c>
    </row>
    <row r="163" spans="2:19" ht="23.1" customHeight="1" thickBot="1" x14ac:dyDescent="0.3">
      <c r="B163" s="123"/>
      <c r="C163" s="68"/>
      <c r="D163" s="91"/>
      <c r="E163" s="91"/>
      <c r="F163" s="91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91"/>
    </row>
    <row r="164" spans="2:19" ht="23.1" customHeight="1" x14ac:dyDescent="0.25">
      <c r="B164" s="1163" t="s">
        <v>12</v>
      </c>
      <c r="C164" s="92" t="s">
        <v>16</v>
      </c>
      <c r="D164" s="166"/>
      <c r="E164" s="106"/>
      <c r="F164" s="158"/>
      <c r="G164" s="93">
        <v>641</v>
      </c>
      <c r="H164" s="93">
        <v>742</v>
      </c>
      <c r="I164" s="93">
        <v>304</v>
      </c>
      <c r="J164" s="93">
        <v>962</v>
      </c>
      <c r="K164" s="93">
        <v>512</v>
      </c>
      <c r="L164" s="93">
        <v>854</v>
      </c>
      <c r="M164" s="93">
        <v>439</v>
      </c>
      <c r="N164" s="93">
        <v>467</v>
      </c>
      <c r="O164" s="93">
        <v>634</v>
      </c>
      <c r="P164" s="93">
        <v>305</v>
      </c>
      <c r="Q164" s="93">
        <v>715</v>
      </c>
      <c r="R164" s="93">
        <v>469</v>
      </c>
      <c r="S164" s="93">
        <f>SUM(G164:R164)</f>
        <v>7044</v>
      </c>
    </row>
    <row r="165" spans="2:19" ht="23.1" customHeight="1" thickBot="1" x14ac:dyDescent="0.3">
      <c r="B165" s="1164"/>
      <c r="C165" s="99" t="s">
        <v>17</v>
      </c>
      <c r="D165" s="110"/>
      <c r="E165" s="106"/>
      <c r="F165" s="159"/>
      <c r="G165" s="100">
        <v>565</v>
      </c>
      <c r="H165" s="100">
        <v>786</v>
      </c>
      <c r="I165" s="100">
        <v>368</v>
      </c>
      <c r="J165" s="100">
        <v>890</v>
      </c>
      <c r="K165" s="100">
        <v>489</v>
      </c>
      <c r="L165" s="100">
        <v>834</v>
      </c>
      <c r="M165" s="100">
        <v>437</v>
      </c>
      <c r="N165" s="100">
        <v>328</v>
      </c>
      <c r="O165" s="100">
        <v>703</v>
      </c>
      <c r="P165" s="100">
        <v>397</v>
      </c>
      <c r="Q165" s="100">
        <v>622</v>
      </c>
      <c r="R165" s="100">
        <v>339</v>
      </c>
      <c r="S165" s="100">
        <f>SUM(G165:R165)</f>
        <v>6758</v>
      </c>
    </row>
    <row r="166" spans="2:19" ht="23.1" customHeight="1" thickBot="1" x14ac:dyDescent="0.3">
      <c r="B166" s="123"/>
      <c r="C166" s="68"/>
      <c r="D166" s="91"/>
      <c r="E166" s="91"/>
      <c r="F166" s="9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91"/>
    </row>
    <row r="167" spans="2:19" ht="23.1" customHeight="1" x14ac:dyDescent="0.25">
      <c r="B167" s="1167" t="s">
        <v>45</v>
      </c>
      <c r="C167" s="92" t="s">
        <v>16</v>
      </c>
      <c r="D167" s="166"/>
      <c r="E167" s="106"/>
      <c r="F167" s="158"/>
      <c r="G167" s="93">
        <v>337</v>
      </c>
      <c r="H167" s="93">
        <v>283</v>
      </c>
      <c r="I167" s="93">
        <v>135</v>
      </c>
      <c r="J167" s="93">
        <v>297</v>
      </c>
      <c r="K167" s="93">
        <v>163</v>
      </c>
      <c r="L167" s="93">
        <v>403</v>
      </c>
      <c r="M167" s="93">
        <v>376</v>
      </c>
      <c r="N167" s="93">
        <v>432</v>
      </c>
      <c r="O167" s="93">
        <v>324</v>
      </c>
      <c r="P167" s="93">
        <v>287</v>
      </c>
      <c r="Q167" s="93">
        <v>388</v>
      </c>
      <c r="R167" s="93">
        <v>388</v>
      </c>
      <c r="S167" s="93">
        <f>SUM(G167:R167)</f>
        <v>3813</v>
      </c>
    </row>
    <row r="168" spans="2:19" ht="23.1" customHeight="1" thickBot="1" x14ac:dyDescent="0.3">
      <c r="B168" s="1168"/>
      <c r="C168" s="99" t="s">
        <v>17</v>
      </c>
      <c r="D168" s="110"/>
      <c r="E168" s="106"/>
      <c r="F168" s="159"/>
      <c r="G168" s="100">
        <v>298</v>
      </c>
      <c r="H168" s="100">
        <v>321</v>
      </c>
      <c r="I168" s="100">
        <v>136</v>
      </c>
      <c r="J168" s="100">
        <v>297</v>
      </c>
      <c r="K168" s="100">
        <v>163</v>
      </c>
      <c r="L168" s="100">
        <v>378</v>
      </c>
      <c r="M168" s="100">
        <v>397</v>
      </c>
      <c r="N168" s="100">
        <v>433</v>
      </c>
      <c r="O168" s="100">
        <v>298</v>
      </c>
      <c r="P168" s="100">
        <v>311</v>
      </c>
      <c r="Q168" s="100">
        <v>379</v>
      </c>
      <c r="R168" s="100">
        <v>369</v>
      </c>
      <c r="S168" s="100">
        <f>SUM(G168:R168)</f>
        <v>3780</v>
      </c>
    </row>
    <row r="169" spans="2:19" ht="23.1" customHeight="1" thickBot="1" x14ac:dyDescent="0.3">
      <c r="B169" s="123"/>
      <c r="C169" s="68"/>
      <c r="D169" s="144"/>
      <c r="E169" s="144"/>
      <c r="F169" s="144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44"/>
    </row>
    <row r="170" spans="2:19" ht="23.1" customHeight="1" x14ac:dyDescent="0.25">
      <c r="B170" s="1163" t="s">
        <v>13</v>
      </c>
      <c r="C170" s="92" t="s">
        <v>16</v>
      </c>
      <c r="D170" s="166"/>
      <c r="E170" s="106"/>
      <c r="F170" s="158"/>
      <c r="G170" s="93">
        <v>83</v>
      </c>
      <c r="H170" s="93">
        <v>103</v>
      </c>
      <c r="I170" s="93">
        <v>111</v>
      </c>
      <c r="J170" s="93">
        <v>118</v>
      </c>
      <c r="K170" s="93">
        <v>103</v>
      </c>
      <c r="L170" s="93">
        <v>178</v>
      </c>
      <c r="M170" s="93">
        <v>558</v>
      </c>
      <c r="N170" s="93">
        <v>130</v>
      </c>
      <c r="O170" s="93">
        <v>311</v>
      </c>
      <c r="P170" s="93">
        <v>167</v>
      </c>
      <c r="Q170" s="93">
        <v>345</v>
      </c>
      <c r="R170" s="93">
        <v>206</v>
      </c>
      <c r="S170" s="93">
        <f>SUM(G170:R170)</f>
        <v>2413</v>
      </c>
    </row>
    <row r="171" spans="2:19" ht="23.1" customHeight="1" thickBot="1" x14ac:dyDescent="0.3">
      <c r="B171" s="1164"/>
      <c r="C171" s="99" t="s">
        <v>17</v>
      </c>
      <c r="D171" s="110"/>
      <c r="E171" s="106"/>
      <c r="F171" s="159"/>
      <c r="G171" s="100">
        <v>73</v>
      </c>
      <c r="H171" s="100">
        <v>110</v>
      </c>
      <c r="I171" s="100">
        <v>106</v>
      </c>
      <c r="J171" s="100">
        <v>107</v>
      </c>
      <c r="K171" s="100">
        <v>100</v>
      </c>
      <c r="L171" s="100">
        <v>204</v>
      </c>
      <c r="M171" s="100">
        <v>320</v>
      </c>
      <c r="N171" s="100">
        <v>201</v>
      </c>
      <c r="O171" s="100">
        <v>211</v>
      </c>
      <c r="P171" s="100">
        <v>277</v>
      </c>
      <c r="Q171" s="100">
        <v>196</v>
      </c>
      <c r="R171" s="100">
        <v>331</v>
      </c>
      <c r="S171" s="100">
        <f>SUM(G171:R171)</f>
        <v>2236</v>
      </c>
    </row>
    <row r="172" spans="2:19" ht="23.1" customHeight="1" thickBot="1" x14ac:dyDescent="0.3">
      <c r="B172" s="123"/>
      <c r="C172" s="68"/>
      <c r="D172" s="124"/>
      <c r="E172" s="124"/>
      <c r="F172" s="124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4"/>
    </row>
    <row r="173" spans="2:19" ht="23.1" customHeight="1" x14ac:dyDescent="0.25">
      <c r="B173" s="1167" t="s">
        <v>60</v>
      </c>
      <c r="C173" s="92" t="s">
        <v>16</v>
      </c>
      <c r="D173" s="166"/>
      <c r="E173" s="106"/>
      <c r="F173" s="158"/>
      <c r="G173" s="93">
        <v>261</v>
      </c>
      <c r="H173" s="93">
        <v>617</v>
      </c>
      <c r="I173" s="93">
        <v>623</v>
      </c>
      <c r="J173" s="93">
        <v>1235</v>
      </c>
      <c r="K173" s="93">
        <v>1258</v>
      </c>
      <c r="L173" s="93">
        <v>822</v>
      </c>
      <c r="M173" s="93">
        <v>632</v>
      </c>
      <c r="N173" s="93">
        <v>1393</v>
      </c>
      <c r="O173" s="93">
        <v>1636</v>
      </c>
      <c r="P173" s="93">
        <v>1933</v>
      </c>
      <c r="Q173" s="93">
        <v>832</v>
      </c>
      <c r="R173" s="93">
        <v>1925</v>
      </c>
      <c r="S173" s="93">
        <f>SUM(G173:R173)</f>
        <v>13167</v>
      </c>
    </row>
    <row r="174" spans="2:19" ht="23.1" customHeight="1" thickBot="1" x14ac:dyDescent="0.3">
      <c r="B174" s="1168"/>
      <c r="C174" s="99" t="s">
        <v>17</v>
      </c>
      <c r="D174" s="110"/>
      <c r="E174" s="106"/>
      <c r="F174" s="159"/>
      <c r="G174" s="100">
        <v>292</v>
      </c>
      <c r="H174" s="100">
        <v>540</v>
      </c>
      <c r="I174" s="100">
        <v>707</v>
      </c>
      <c r="J174" s="100">
        <v>1197</v>
      </c>
      <c r="K174" s="100">
        <v>1248</v>
      </c>
      <c r="L174" s="100">
        <v>711</v>
      </c>
      <c r="M174" s="100">
        <v>840</v>
      </c>
      <c r="N174" s="100">
        <v>1286</v>
      </c>
      <c r="O174" s="100">
        <v>1538</v>
      </c>
      <c r="P174" s="100">
        <v>1833</v>
      </c>
      <c r="Q174" s="100">
        <v>971</v>
      </c>
      <c r="R174" s="100">
        <v>1994</v>
      </c>
      <c r="S174" s="100">
        <f>SUM(G174:R174)</f>
        <v>13157</v>
      </c>
    </row>
    <row r="175" spans="2:19" ht="23.1" customHeight="1" thickBot="1" x14ac:dyDescent="0.3">
      <c r="B175" s="123"/>
      <c r="C175" s="68"/>
      <c r="D175" s="124"/>
      <c r="E175" s="124"/>
      <c r="F175" s="124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4"/>
    </row>
    <row r="176" spans="2:19" ht="23.1" customHeight="1" x14ac:dyDescent="0.25">
      <c r="B176" s="1163" t="s">
        <v>56</v>
      </c>
      <c r="C176" s="92" t="s">
        <v>16</v>
      </c>
      <c r="D176" s="166"/>
      <c r="E176" s="106"/>
      <c r="F176" s="158"/>
      <c r="G176" s="93">
        <v>3028</v>
      </c>
      <c r="H176" s="93">
        <v>2725</v>
      </c>
      <c r="I176" s="93">
        <v>3252</v>
      </c>
      <c r="J176" s="93">
        <v>3030</v>
      </c>
      <c r="K176" s="93">
        <v>2280</v>
      </c>
      <c r="L176" s="93">
        <v>2000</v>
      </c>
      <c r="M176" s="93">
        <v>3060</v>
      </c>
      <c r="N176" s="93">
        <v>2984</v>
      </c>
      <c r="O176" s="93">
        <v>3189</v>
      </c>
      <c r="P176" s="93">
        <v>2712</v>
      </c>
      <c r="Q176" s="93">
        <v>2950</v>
      </c>
      <c r="R176" s="93">
        <v>3800</v>
      </c>
      <c r="S176" s="93">
        <f>SUM(G176:R176)</f>
        <v>35010</v>
      </c>
    </row>
    <row r="177" spans="2:19" ht="23.1" customHeight="1" thickBot="1" x14ac:dyDescent="0.3">
      <c r="B177" s="1164"/>
      <c r="C177" s="99" t="s">
        <v>17</v>
      </c>
      <c r="D177" s="110"/>
      <c r="E177" s="106"/>
      <c r="F177" s="159"/>
      <c r="G177" s="100">
        <v>3000</v>
      </c>
      <c r="H177" s="100">
        <v>1753</v>
      </c>
      <c r="I177" s="100">
        <v>4250</v>
      </c>
      <c r="J177" s="100">
        <v>3305</v>
      </c>
      <c r="K177" s="100">
        <v>2352</v>
      </c>
      <c r="L177" s="100">
        <v>2008</v>
      </c>
      <c r="M177" s="100">
        <v>3005</v>
      </c>
      <c r="N177" s="100">
        <v>3101</v>
      </c>
      <c r="O177" s="100">
        <v>3173</v>
      </c>
      <c r="P177" s="100">
        <v>3205</v>
      </c>
      <c r="Q177" s="100">
        <v>3254</v>
      </c>
      <c r="R177" s="100">
        <v>3760</v>
      </c>
      <c r="S177" s="100">
        <f>SUM(G177:R177)</f>
        <v>36166</v>
      </c>
    </row>
    <row r="178" spans="2:19" ht="23.1" customHeight="1" thickBot="1" x14ac:dyDescent="0.3">
      <c r="B178" s="104"/>
      <c r="C178" s="105"/>
      <c r="D178" s="124"/>
      <c r="E178" s="124"/>
      <c r="F178" s="124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24"/>
    </row>
    <row r="179" spans="2:19" ht="23.1" customHeight="1" x14ac:dyDescent="0.25">
      <c r="B179" s="1163" t="s">
        <v>57</v>
      </c>
      <c r="C179" s="92" t="s">
        <v>16</v>
      </c>
      <c r="D179" s="166"/>
      <c r="E179" s="106"/>
      <c r="F179" s="158"/>
      <c r="G179" s="93">
        <v>1626</v>
      </c>
      <c r="H179" s="93">
        <v>2000</v>
      </c>
      <c r="I179" s="93">
        <v>1555</v>
      </c>
      <c r="J179" s="93">
        <v>1967</v>
      </c>
      <c r="K179" s="93">
        <v>2087</v>
      </c>
      <c r="L179" s="93">
        <v>1884</v>
      </c>
      <c r="M179" s="93">
        <v>2110</v>
      </c>
      <c r="N179" s="93">
        <v>1724</v>
      </c>
      <c r="O179" s="93">
        <v>1909</v>
      </c>
      <c r="P179" s="93">
        <v>1846</v>
      </c>
      <c r="Q179" s="93">
        <v>2290</v>
      </c>
      <c r="R179" s="93">
        <v>1953</v>
      </c>
      <c r="S179" s="93">
        <f>SUM(G179:R179)</f>
        <v>22951</v>
      </c>
    </row>
    <row r="180" spans="2:19" ht="23.1" customHeight="1" thickBot="1" x14ac:dyDescent="0.3">
      <c r="B180" s="1164"/>
      <c r="C180" s="99" t="s">
        <v>17</v>
      </c>
      <c r="D180" s="110"/>
      <c r="E180" s="106"/>
      <c r="F180" s="159"/>
      <c r="G180" s="100">
        <v>1731</v>
      </c>
      <c r="H180" s="100">
        <v>1729</v>
      </c>
      <c r="I180" s="100">
        <v>2022</v>
      </c>
      <c r="J180" s="100">
        <v>1791</v>
      </c>
      <c r="K180" s="100">
        <v>2168</v>
      </c>
      <c r="L180" s="100">
        <v>2013</v>
      </c>
      <c r="M180" s="100">
        <v>1989</v>
      </c>
      <c r="N180" s="100">
        <v>1755</v>
      </c>
      <c r="O180" s="100">
        <v>1966</v>
      </c>
      <c r="P180" s="100">
        <v>1867</v>
      </c>
      <c r="Q180" s="100">
        <v>2320</v>
      </c>
      <c r="R180" s="100">
        <v>1953</v>
      </c>
      <c r="S180" s="100">
        <f>SUM(G180:R180)</f>
        <v>23304</v>
      </c>
    </row>
    <row r="181" spans="2:19" ht="23.1" customHeight="1" thickBot="1" x14ac:dyDescent="0.3">
      <c r="B181" s="145"/>
      <c r="C181" s="105"/>
      <c r="D181" s="107"/>
      <c r="E181" s="107"/>
      <c r="F181" s="107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7"/>
    </row>
    <row r="182" spans="2:19" ht="23.1" customHeight="1" x14ac:dyDescent="0.25">
      <c r="B182" s="1167" t="s">
        <v>65</v>
      </c>
      <c r="C182" s="92" t="s">
        <v>16</v>
      </c>
      <c r="D182" s="166"/>
      <c r="E182" s="106"/>
      <c r="F182" s="158"/>
      <c r="G182" s="93">
        <v>719</v>
      </c>
      <c r="H182" s="93">
        <v>886</v>
      </c>
      <c r="I182" s="93">
        <v>741</v>
      </c>
      <c r="J182" s="93">
        <v>808</v>
      </c>
      <c r="K182" s="93">
        <v>728</v>
      </c>
      <c r="L182" s="93">
        <v>947</v>
      </c>
      <c r="M182" s="93">
        <v>1045</v>
      </c>
      <c r="N182" s="93">
        <v>817</v>
      </c>
      <c r="O182" s="93">
        <v>1007</v>
      </c>
      <c r="P182" s="93">
        <v>1020</v>
      </c>
      <c r="Q182" s="93">
        <v>1161</v>
      </c>
      <c r="R182" s="93">
        <v>984</v>
      </c>
      <c r="S182" s="93">
        <f>SUM(G182:R182)</f>
        <v>10863</v>
      </c>
    </row>
    <row r="183" spans="2:19" ht="23.1" customHeight="1" thickBot="1" x14ac:dyDescent="0.3">
      <c r="B183" s="1168"/>
      <c r="C183" s="99" t="s">
        <v>17</v>
      </c>
      <c r="D183" s="110"/>
      <c r="E183" s="106"/>
      <c r="F183" s="159"/>
      <c r="G183" s="100">
        <v>752</v>
      </c>
      <c r="H183" s="100">
        <v>801</v>
      </c>
      <c r="I183" s="100">
        <v>609</v>
      </c>
      <c r="J183" s="100">
        <v>926</v>
      </c>
      <c r="K183" s="100">
        <v>578</v>
      </c>
      <c r="L183" s="100">
        <v>901</v>
      </c>
      <c r="M183" s="100">
        <v>1111</v>
      </c>
      <c r="N183" s="100">
        <v>741</v>
      </c>
      <c r="O183" s="100">
        <v>1003</v>
      </c>
      <c r="P183" s="100">
        <v>1088</v>
      </c>
      <c r="Q183" s="100">
        <v>1093</v>
      </c>
      <c r="R183" s="100">
        <v>1015</v>
      </c>
      <c r="S183" s="100">
        <f>SUM(G183:R183)</f>
        <v>10618</v>
      </c>
    </row>
    <row r="184" spans="2:19" ht="23.1" customHeight="1" thickBot="1" x14ac:dyDescent="0.3">
      <c r="B184" s="145"/>
      <c r="C184" s="105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</row>
    <row r="185" spans="2:19" ht="23.1" customHeight="1" x14ac:dyDescent="0.25">
      <c r="B185" s="1163" t="s">
        <v>101</v>
      </c>
      <c r="C185" s="92" t="s">
        <v>16</v>
      </c>
      <c r="D185" s="166"/>
      <c r="E185" s="106"/>
      <c r="F185" s="158"/>
      <c r="G185" s="93">
        <v>1806</v>
      </c>
      <c r="H185" s="93">
        <v>1665</v>
      </c>
      <c r="I185" s="93">
        <v>1314</v>
      </c>
      <c r="J185" s="93">
        <v>1647</v>
      </c>
      <c r="K185" s="93">
        <v>1636</v>
      </c>
      <c r="L185" s="93">
        <v>1621</v>
      </c>
      <c r="M185" s="93">
        <v>1742</v>
      </c>
      <c r="N185" s="93">
        <v>1243</v>
      </c>
      <c r="O185" s="93">
        <v>2000</v>
      </c>
      <c r="P185" s="93">
        <v>1383</v>
      </c>
      <c r="Q185" s="93">
        <v>1518</v>
      </c>
      <c r="R185" s="93">
        <v>1659</v>
      </c>
      <c r="S185" s="93">
        <f>SUM(G185:R185)</f>
        <v>19234</v>
      </c>
    </row>
    <row r="186" spans="2:19" ht="23.1" customHeight="1" thickBot="1" x14ac:dyDescent="0.3">
      <c r="B186" s="1164"/>
      <c r="C186" s="99" t="s">
        <v>17</v>
      </c>
      <c r="D186" s="110"/>
      <c r="E186" s="106"/>
      <c r="F186" s="159"/>
      <c r="G186" s="100">
        <v>1533</v>
      </c>
      <c r="H186" s="100">
        <v>1514</v>
      </c>
      <c r="I186" s="100">
        <v>1771</v>
      </c>
      <c r="J186" s="100">
        <v>1707</v>
      </c>
      <c r="K186" s="100">
        <v>1602</v>
      </c>
      <c r="L186" s="100">
        <v>1653</v>
      </c>
      <c r="M186" s="100">
        <v>1858</v>
      </c>
      <c r="N186" s="100">
        <v>1643</v>
      </c>
      <c r="O186" s="100">
        <v>1480</v>
      </c>
      <c r="P186" s="100">
        <v>1616</v>
      </c>
      <c r="Q186" s="100">
        <v>1771</v>
      </c>
      <c r="R186" s="100">
        <v>2060</v>
      </c>
      <c r="S186" s="100">
        <f>SUM(G186:R186)</f>
        <v>20208</v>
      </c>
    </row>
    <row r="187" spans="2:19" ht="23.1" customHeight="1" thickBot="1" x14ac:dyDescent="0.3">
      <c r="B187" s="145"/>
      <c r="C187" s="105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</row>
    <row r="188" spans="2:19" ht="23.1" customHeight="1" x14ac:dyDescent="0.3">
      <c r="B188" s="1169" t="s">
        <v>53</v>
      </c>
      <c r="C188" s="116" t="s">
        <v>16</v>
      </c>
      <c r="D188" s="167"/>
      <c r="E188" s="168"/>
      <c r="F188" s="169"/>
      <c r="G188" s="170">
        <f t="shared" ref="G188:S188" si="20">G155+G158+G161+G164+G167+G170+G173+G176+G179+G182+G185</f>
        <v>56322</v>
      </c>
      <c r="H188" s="170">
        <f t="shared" si="20"/>
        <v>54343</v>
      </c>
      <c r="I188" s="170">
        <f t="shared" si="20"/>
        <v>54014</v>
      </c>
      <c r="J188" s="170">
        <f t="shared" si="20"/>
        <v>69195</v>
      </c>
      <c r="K188" s="170">
        <f t="shared" si="20"/>
        <v>58357</v>
      </c>
      <c r="L188" s="170">
        <f t="shared" si="20"/>
        <v>58055</v>
      </c>
      <c r="M188" s="170">
        <f t="shared" si="20"/>
        <v>63392</v>
      </c>
      <c r="N188" s="170">
        <f t="shared" si="20"/>
        <v>57342</v>
      </c>
      <c r="O188" s="170">
        <f t="shared" si="20"/>
        <v>63975</v>
      </c>
      <c r="P188" s="170">
        <f t="shared" si="20"/>
        <v>64680</v>
      </c>
      <c r="Q188" s="170">
        <f t="shared" si="20"/>
        <v>71217</v>
      </c>
      <c r="R188" s="170">
        <f t="shared" si="20"/>
        <v>65969</v>
      </c>
      <c r="S188" s="170">
        <f t="shared" si="20"/>
        <v>736861</v>
      </c>
    </row>
    <row r="189" spans="2:19" ht="23.1" customHeight="1" thickBot="1" x14ac:dyDescent="0.35">
      <c r="B189" s="1170"/>
      <c r="C189" s="119" t="s">
        <v>17</v>
      </c>
      <c r="D189" s="171"/>
      <c r="E189" s="168"/>
      <c r="F189" s="172"/>
      <c r="G189" s="173">
        <f t="shared" ref="G189:S189" si="21">G156+G159+G162+G165+G168+G171+G174+G177+G180+G183+G186</f>
        <v>55199</v>
      </c>
      <c r="H189" s="173">
        <f t="shared" si="21"/>
        <v>53459</v>
      </c>
      <c r="I189" s="173">
        <f t="shared" si="21"/>
        <v>55259</v>
      </c>
      <c r="J189" s="173">
        <f t="shared" si="21"/>
        <v>68450</v>
      </c>
      <c r="K189" s="173">
        <f t="shared" si="21"/>
        <v>58094</v>
      </c>
      <c r="L189" s="173">
        <f t="shared" si="21"/>
        <v>59081</v>
      </c>
      <c r="M189" s="173">
        <f t="shared" si="21"/>
        <v>61851</v>
      </c>
      <c r="N189" s="173">
        <f t="shared" si="21"/>
        <v>59106</v>
      </c>
      <c r="O189" s="173">
        <f t="shared" si="21"/>
        <v>63444</v>
      </c>
      <c r="P189" s="173">
        <f t="shared" si="21"/>
        <v>66708</v>
      </c>
      <c r="Q189" s="173">
        <f t="shared" si="21"/>
        <v>70253</v>
      </c>
      <c r="R189" s="173">
        <f t="shared" si="21"/>
        <v>66864</v>
      </c>
      <c r="S189" s="173">
        <f t="shared" si="21"/>
        <v>737768</v>
      </c>
    </row>
    <row r="190" spans="2:19" ht="15.75" x14ac:dyDescent="0.25"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</row>
    <row r="191" spans="2:19" ht="15.75" x14ac:dyDescent="0.25"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</row>
    <row r="192" spans="2:19" ht="15.75" x14ac:dyDescent="0.25"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</row>
    <row r="193" spans="2:20" ht="15.75" x14ac:dyDescent="0.25"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</row>
    <row r="194" spans="2:20" ht="15.75" x14ac:dyDescent="0.25"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</row>
    <row r="195" spans="2:20" ht="18" customHeight="1" x14ac:dyDescent="0.25">
      <c r="B195" s="146"/>
      <c r="S195" s="177"/>
    </row>
    <row r="196" spans="2:20" ht="20.25" x14ac:dyDescent="0.3"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168"/>
    </row>
    <row r="197" spans="2:20" ht="15" customHeight="1" x14ac:dyDescent="0.25"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</row>
    <row r="198" spans="2:20" ht="15.75" x14ac:dyDescent="0.25"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3"/>
      <c r="T198" s="178"/>
    </row>
    <row r="199" spans="2:20" ht="15.75" x14ac:dyDescent="0.25"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3"/>
    </row>
    <row r="200" spans="2:20" ht="15.75" x14ac:dyDescent="0.25"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2"/>
    </row>
    <row r="201" spans="2:20" ht="15.75" x14ac:dyDescent="0.25"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3"/>
    </row>
    <row r="202" spans="2:20" ht="15.75" x14ac:dyDescent="0.25"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3"/>
    </row>
    <row r="203" spans="2:20" ht="15.75" x14ac:dyDescent="0.25"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2"/>
    </row>
    <row r="204" spans="2:20" ht="15.75" x14ac:dyDescent="0.25"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3"/>
    </row>
    <row r="205" spans="2:20" ht="15.75" x14ac:dyDescent="0.25"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3"/>
    </row>
    <row r="206" spans="2:20" ht="15.75" x14ac:dyDescent="0.25"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2"/>
    </row>
    <row r="207" spans="2:20" ht="15.75" x14ac:dyDescent="0.25"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3"/>
    </row>
    <row r="208" spans="2:20" ht="15.75" x14ac:dyDescent="0.25"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3"/>
    </row>
    <row r="209" spans="4:19" ht="15.75" x14ac:dyDescent="0.25"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72"/>
    </row>
    <row r="210" spans="4:19" ht="15.75" x14ac:dyDescent="0.25"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3"/>
    </row>
    <row r="211" spans="4:19" ht="15.75" x14ac:dyDescent="0.25"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3"/>
    </row>
    <row r="212" spans="4:19" ht="15.75" x14ac:dyDescent="0.25"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72"/>
    </row>
    <row r="213" spans="4:19" ht="15.75" x14ac:dyDescent="0.25"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3"/>
    </row>
    <row r="214" spans="4:19" ht="15.75" x14ac:dyDescent="0.25"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3"/>
    </row>
    <row r="215" spans="4:19" ht="15.75" x14ac:dyDescent="0.25"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72"/>
    </row>
    <row r="216" spans="4:19" ht="15.75" x14ac:dyDescent="0.25"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3"/>
    </row>
    <row r="217" spans="4:19" ht="15.75" x14ac:dyDescent="0.25"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3"/>
    </row>
    <row r="218" spans="4:19" ht="15.75" x14ac:dyDescent="0.25"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3"/>
    </row>
    <row r="219" spans="4:19" ht="15.75" x14ac:dyDescent="0.25"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</row>
    <row r="220" spans="4:19" ht="15.75" x14ac:dyDescent="0.25"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</row>
    <row r="225" spans="19:19" x14ac:dyDescent="0.2">
      <c r="S225" s="118"/>
    </row>
    <row r="226" spans="19:19" x14ac:dyDescent="0.2">
      <c r="S226" s="118"/>
    </row>
    <row r="227" spans="19:19" x14ac:dyDescent="0.2">
      <c r="S227" s="118"/>
    </row>
    <row r="228" spans="19:19" x14ac:dyDescent="0.2">
      <c r="S228" s="118"/>
    </row>
    <row r="229" spans="19:19" x14ac:dyDescent="0.2">
      <c r="S229" s="118"/>
    </row>
    <row r="230" spans="19:19" x14ac:dyDescent="0.2">
      <c r="S230" s="118"/>
    </row>
    <row r="231" spans="19:19" x14ac:dyDescent="0.2">
      <c r="S231" s="118"/>
    </row>
  </sheetData>
  <mergeCells count="60">
    <mergeCell ref="B53:B54"/>
    <mergeCell ref="B30:B31"/>
    <mergeCell ref="B33:B34"/>
    <mergeCell ref="B36:B37"/>
    <mergeCell ref="B41:B42"/>
    <mergeCell ref="B50:B51"/>
    <mergeCell ref="B61:B62"/>
    <mergeCell ref="B64:B65"/>
    <mergeCell ref="B84:B85"/>
    <mergeCell ref="B87:B88"/>
    <mergeCell ref="B2:S2"/>
    <mergeCell ref="B7:B8"/>
    <mergeCell ref="B10:B11"/>
    <mergeCell ref="B13:B14"/>
    <mergeCell ref="B16:B17"/>
    <mergeCell ref="B22:B23"/>
    <mergeCell ref="B3:S3"/>
    <mergeCell ref="B57:S57"/>
    <mergeCell ref="B27:B28"/>
    <mergeCell ref="B19:B20"/>
    <mergeCell ref="B44:B45"/>
    <mergeCell ref="B47:B48"/>
    <mergeCell ref="B90:B91"/>
    <mergeCell ref="B67:B68"/>
    <mergeCell ref="B70:B71"/>
    <mergeCell ref="B73:B74"/>
    <mergeCell ref="B76:B77"/>
    <mergeCell ref="B82:S82"/>
    <mergeCell ref="B79:B80"/>
    <mergeCell ref="B116:B117"/>
    <mergeCell ref="B120:B121"/>
    <mergeCell ref="B93:B94"/>
    <mergeCell ref="B96:B97"/>
    <mergeCell ref="B99:B100"/>
    <mergeCell ref="B102:B103"/>
    <mergeCell ref="B106:S106"/>
    <mergeCell ref="B110:B111"/>
    <mergeCell ref="B113:B114"/>
    <mergeCell ref="B155:B156"/>
    <mergeCell ref="B158:B159"/>
    <mergeCell ref="B161:B162"/>
    <mergeCell ref="B164:B165"/>
    <mergeCell ref="B123:B124"/>
    <mergeCell ref="B126:B127"/>
    <mergeCell ref="B129:B130"/>
    <mergeCell ref="B132:B133"/>
    <mergeCell ref="B151:S151"/>
    <mergeCell ref="B144:B145"/>
    <mergeCell ref="B147:B148"/>
    <mergeCell ref="B139:S139"/>
    <mergeCell ref="B135:B136"/>
    <mergeCell ref="B141:B142"/>
    <mergeCell ref="B179:B180"/>
    <mergeCell ref="B182:B183"/>
    <mergeCell ref="B188:B189"/>
    <mergeCell ref="B167:B168"/>
    <mergeCell ref="B170:B171"/>
    <mergeCell ref="B173:B174"/>
    <mergeCell ref="B176:B177"/>
    <mergeCell ref="B185:B186"/>
  </mergeCells>
  <phoneticPr fontId="0" type="noConversion"/>
  <pageMargins left="0.17" right="0.57999999999999996" top="0.16" bottom="0.27" header="0.16" footer="0.17"/>
  <pageSetup scale="59" orientation="landscape" r:id="rId1"/>
  <headerFooter alignWithMargins="0">
    <oddFooter>&amp;LPakistan Automotive Manufacturers Association&amp;RPage &amp;P of &amp;N</oddFooter>
  </headerFooter>
  <rowBreaks count="3" manualBreakCount="3">
    <brk id="54" max="18" man="1"/>
    <brk id="103" max="32" man="1"/>
    <brk id="148" max="32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29"/>
  </sheetPr>
  <dimension ref="A1:AM231"/>
  <sheetViews>
    <sheetView zoomScale="70" zoomScaleNormal="70" zoomScaleSheetLayoutView="100" workbookViewId="0">
      <pane xSplit="4" topLeftCell="E1" activePane="topRight" state="frozen"/>
      <selection pane="topRight" activeCell="S1" sqref="S1"/>
    </sheetView>
  </sheetViews>
  <sheetFormatPr defaultRowHeight="15" x14ac:dyDescent="0.2"/>
  <cols>
    <col min="1" max="1" width="1.5703125" style="56" customWidth="1"/>
    <col min="2" max="2" width="17.85546875" style="56" customWidth="1"/>
    <col min="3" max="3" width="7.42578125" style="56" customWidth="1"/>
    <col min="4" max="4" width="0.42578125" style="56" hidden="1" customWidth="1"/>
    <col min="5" max="5" width="1.28515625" style="56" customWidth="1"/>
    <col min="6" max="6" width="0.28515625" style="56" customWidth="1"/>
    <col min="7" max="18" width="17.85546875" style="56" customWidth="1"/>
    <col min="19" max="19" width="16.7109375" style="56" customWidth="1"/>
    <col min="20" max="20" width="12.5703125" style="56" customWidth="1"/>
    <col min="21" max="16384" width="9.140625" style="56"/>
  </cols>
  <sheetData>
    <row r="1" spans="1:19" ht="27" thickBot="1" x14ac:dyDescent="0.45">
      <c r="B1" s="150"/>
      <c r="C1" s="150"/>
      <c r="D1" s="150"/>
      <c r="E1" s="150" t="s">
        <v>70</v>
      </c>
      <c r="F1" s="150"/>
      <c r="G1" s="350" t="s">
        <v>129</v>
      </c>
      <c r="S1" s="350" t="s">
        <v>129</v>
      </c>
    </row>
    <row r="2" spans="1:19" ht="21" customHeight="1" thickBot="1" x14ac:dyDescent="0.25">
      <c r="B2" s="1176" t="s">
        <v>71</v>
      </c>
      <c r="C2" s="1177"/>
      <c r="D2" s="1177"/>
      <c r="E2" s="1177"/>
      <c r="F2" s="1177"/>
      <c r="G2" s="1177"/>
      <c r="H2" s="1177"/>
      <c r="I2" s="1177"/>
      <c r="J2" s="1177"/>
      <c r="K2" s="1177"/>
      <c r="L2" s="1177"/>
      <c r="M2" s="1177"/>
      <c r="N2" s="1177"/>
      <c r="O2" s="1177"/>
      <c r="P2" s="1177"/>
      <c r="Q2" s="1177"/>
      <c r="R2" s="1177"/>
      <c r="S2" s="1178"/>
    </row>
    <row r="3" spans="1:19" ht="30" customHeight="1" thickBot="1" x14ac:dyDescent="0.4">
      <c r="B3" s="1193" t="s">
        <v>46</v>
      </c>
      <c r="C3" s="1194"/>
      <c r="D3" s="1194"/>
      <c r="E3" s="1194"/>
      <c r="F3" s="1194"/>
      <c r="G3" s="1194"/>
      <c r="H3" s="1194"/>
      <c r="I3" s="1194"/>
      <c r="J3" s="1194"/>
      <c r="K3" s="1194"/>
      <c r="L3" s="1194"/>
      <c r="M3" s="1194"/>
      <c r="N3" s="1194"/>
      <c r="O3" s="1194"/>
      <c r="P3" s="1194"/>
      <c r="Q3" s="1194"/>
      <c r="R3" s="1194"/>
      <c r="S3" s="1194"/>
    </row>
    <row r="4" spans="1:19" ht="12.75" hidden="1" customHeight="1" thickBot="1" x14ac:dyDescent="0.3">
      <c r="B4" s="86"/>
    </row>
    <row r="5" spans="1:19" ht="34.5" customHeight="1" thickBot="1" x14ac:dyDescent="0.35">
      <c r="B5" s="51" t="s">
        <v>19</v>
      </c>
      <c r="C5" s="181"/>
      <c r="D5" s="182"/>
      <c r="E5" s="152"/>
      <c r="F5" s="153"/>
      <c r="G5" s="156" t="s">
        <v>102</v>
      </c>
      <c r="H5" s="156" t="s">
        <v>103</v>
      </c>
      <c r="I5" s="156" t="s">
        <v>104</v>
      </c>
      <c r="J5" s="156" t="s">
        <v>105</v>
      </c>
      <c r="K5" s="156" t="s">
        <v>106</v>
      </c>
      <c r="L5" s="156" t="s">
        <v>107</v>
      </c>
      <c r="M5" s="156" t="s">
        <v>108</v>
      </c>
      <c r="N5" s="156" t="s">
        <v>109</v>
      </c>
      <c r="O5" s="156" t="s">
        <v>110</v>
      </c>
      <c r="P5" s="156" t="s">
        <v>111</v>
      </c>
      <c r="Q5" s="156" t="s">
        <v>112</v>
      </c>
      <c r="R5" s="156" t="s">
        <v>113</v>
      </c>
      <c r="S5" s="154" t="s">
        <v>54</v>
      </c>
    </row>
    <row r="6" spans="1:19" ht="15.95" customHeight="1" thickBot="1" x14ac:dyDescent="0.3">
      <c r="B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</row>
    <row r="7" spans="1:19" ht="23.1" customHeight="1" x14ac:dyDescent="0.25">
      <c r="A7" s="69"/>
      <c r="B7" s="1163" t="s">
        <v>15</v>
      </c>
      <c r="C7" s="92" t="s">
        <v>16</v>
      </c>
      <c r="D7" s="157"/>
      <c r="E7" s="106"/>
      <c r="F7" s="158"/>
      <c r="G7" s="158">
        <v>710</v>
      </c>
      <c r="H7" s="158">
        <v>418</v>
      </c>
      <c r="I7" s="158">
        <v>546</v>
      </c>
      <c r="J7" s="158">
        <v>659</v>
      </c>
      <c r="K7" s="158">
        <v>449</v>
      </c>
      <c r="L7" s="158">
        <v>568</v>
      </c>
      <c r="M7" s="158">
        <v>542</v>
      </c>
      <c r="N7" s="158">
        <v>657</v>
      </c>
      <c r="O7" s="158">
        <v>665</v>
      </c>
      <c r="P7" s="158">
        <v>596</v>
      </c>
      <c r="Q7" s="158">
        <v>303</v>
      </c>
      <c r="R7" s="158">
        <v>295</v>
      </c>
      <c r="S7" s="183">
        <f>SUM(G7:R7)</f>
        <v>6408</v>
      </c>
    </row>
    <row r="8" spans="1:19" ht="23.1" customHeight="1" thickBot="1" x14ac:dyDescent="0.3">
      <c r="B8" s="1164"/>
      <c r="C8" s="99" t="s">
        <v>17</v>
      </c>
      <c r="D8" s="102"/>
      <c r="E8" s="106"/>
      <c r="F8" s="159"/>
      <c r="G8" s="159">
        <v>518</v>
      </c>
      <c r="H8" s="159">
        <v>492</v>
      </c>
      <c r="I8" s="159">
        <v>548</v>
      </c>
      <c r="J8" s="159">
        <v>573</v>
      </c>
      <c r="K8" s="159">
        <v>446</v>
      </c>
      <c r="L8" s="159">
        <v>341</v>
      </c>
      <c r="M8" s="159">
        <v>814</v>
      </c>
      <c r="N8" s="159">
        <v>714</v>
      </c>
      <c r="O8" s="159">
        <v>705</v>
      </c>
      <c r="P8" s="159">
        <v>612</v>
      </c>
      <c r="Q8" s="159">
        <v>362</v>
      </c>
      <c r="R8" s="159">
        <v>240</v>
      </c>
      <c r="S8" s="184">
        <f>SUM(G8:R8)</f>
        <v>6365</v>
      </c>
    </row>
    <row r="9" spans="1:19" ht="23.1" customHeight="1" thickBot="1" x14ac:dyDescent="0.3">
      <c r="B9" s="104"/>
      <c r="C9" s="105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7"/>
    </row>
    <row r="10" spans="1:19" ht="23.1" customHeight="1" x14ac:dyDescent="0.25">
      <c r="B10" s="1163" t="s">
        <v>18</v>
      </c>
      <c r="C10" s="92" t="s">
        <v>16</v>
      </c>
      <c r="D10" s="157"/>
      <c r="E10" s="106"/>
      <c r="F10" s="158"/>
      <c r="G10" s="158">
        <v>850</v>
      </c>
      <c r="H10" s="158">
        <v>604</v>
      </c>
      <c r="I10" s="158">
        <v>839</v>
      </c>
      <c r="J10" s="158">
        <v>855</v>
      </c>
      <c r="K10" s="158">
        <v>696</v>
      </c>
      <c r="L10" s="158">
        <v>574</v>
      </c>
      <c r="M10" s="158">
        <v>969</v>
      </c>
      <c r="N10" s="158">
        <v>898</v>
      </c>
      <c r="O10" s="158">
        <v>981</v>
      </c>
      <c r="P10" s="158">
        <v>986</v>
      </c>
      <c r="Q10" s="158">
        <v>637</v>
      </c>
      <c r="R10" s="158">
        <v>405</v>
      </c>
      <c r="S10" s="183">
        <f>SUM(G10:R10)</f>
        <v>9294</v>
      </c>
    </row>
    <row r="11" spans="1:19" ht="23.1" customHeight="1" thickBot="1" x14ac:dyDescent="0.3">
      <c r="B11" s="1164"/>
      <c r="C11" s="99" t="s">
        <v>17</v>
      </c>
      <c r="D11" s="102"/>
      <c r="E11" s="106"/>
      <c r="F11" s="159"/>
      <c r="G11" s="159">
        <v>754</v>
      </c>
      <c r="H11" s="159">
        <v>688</v>
      </c>
      <c r="I11" s="159">
        <v>832</v>
      </c>
      <c r="J11" s="159">
        <v>767</v>
      </c>
      <c r="K11" s="159">
        <v>629</v>
      </c>
      <c r="L11" s="159">
        <v>287</v>
      </c>
      <c r="M11" s="159">
        <v>1090</v>
      </c>
      <c r="N11" s="159">
        <v>951</v>
      </c>
      <c r="O11" s="159">
        <v>965</v>
      </c>
      <c r="P11" s="159">
        <v>1028</v>
      </c>
      <c r="Q11" s="159">
        <v>582</v>
      </c>
      <c r="R11" s="159">
        <v>548</v>
      </c>
      <c r="S11" s="184">
        <f>SUM(G11:R11)</f>
        <v>9121</v>
      </c>
    </row>
    <row r="12" spans="1:19" ht="23.1" customHeight="1" thickBot="1" x14ac:dyDescent="0.3">
      <c r="B12" s="104"/>
      <c r="C12" s="105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7"/>
    </row>
    <row r="13" spans="1:19" ht="23.1" customHeight="1" x14ac:dyDescent="0.25">
      <c r="B13" s="1163" t="s">
        <v>20</v>
      </c>
      <c r="C13" s="92" t="s">
        <v>16</v>
      </c>
      <c r="D13" s="157"/>
      <c r="E13" s="106"/>
      <c r="F13" s="158"/>
      <c r="G13" s="158">
        <v>28</v>
      </c>
      <c r="H13" s="158">
        <v>80</v>
      </c>
      <c r="I13" s="158">
        <v>8</v>
      </c>
      <c r="J13" s="158">
        <v>79</v>
      </c>
      <c r="K13" s="158">
        <v>53</v>
      </c>
      <c r="L13" s="158">
        <v>40</v>
      </c>
      <c r="M13" s="158">
        <v>40</v>
      </c>
      <c r="N13" s="158">
        <v>70</v>
      </c>
      <c r="O13" s="158">
        <v>81</v>
      </c>
      <c r="P13" s="158">
        <v>4</v>
      </c>
      <c r="Q13" s="158">
        <v>75</v>
      </c>
      <c r="R13" s="158">
        <v>56</v>
      </c>
      <c r="S13" s="183">
        <f>SUM(G13:R13)</f>
        <v>614</v>
      </c>
    </row>
    <row r="14" spans="1:19" ht="23.1" customHeight="1" thickBot="1" x14ac:dyDescent="0.3">
      <c r="B14" s="1164"/>
      <c r="C14" s="99" t="s">
        <v>17</v>
      </c>
      <c r="D14" s="102"/>
      <c r="E14" s="106"/>
      <c r="F14" s="159"/>
      <c r="G14" s="159">
        <v>17</v>
      </c>
      <c r="H14" s="159">
        <v>34</v>
      </c>
      <c r="I14" s="159">
        <v>22</v>
      </c>
      <c r="J14" s="159">
        <v>50</v>
      </c>
      <c r="K14" s="159">
        <v>39</v>
      </c>
      <c r="L14" s="159">
        <v>26</v>
      </c>
      <c r="M14" s="159">
        <v>52</v>
      </c>
      <c r="N14" s="159">
        <v>65</v>
      </c>
      <c r="O14" s="159">
        <v>31</v>
      </c>
      <c r="P14" s="159">
        <v>50</v>
      </c>
      <c r="Q14" s="159">
        <v>61</v>
      </c>
      <c r="R14" s="159">
        <v>23</v>
      </c>
      <c r="S14" s="184">
        <f>SUM(G14:R14)</f>
        <v>470</v>
      </c>
    </row>
    <row r="15" spans="1:19" ht="23.1" customHeight="1" thickBot="1" x14ac:dyDescent="0.3">
      <c r="B15" s="104"/>
      <c r="C15" s="105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7"/>
    </row>
    <row r="16" spans="1:19" ht="23.1" customHeight="1" x14ac:dyDescent="0.25">
      <c r="B16" s="1163" t="s">
        <v>98</v>
      </c>
      <c r="C16" s="92" t="s">
        <v>16</v>
      </c>
      <c r="D16" s="157"/>
      <c r="E16" s="106"/>
      <c r="F16" s="158"/>
      <c r="G16" s="158">
        <v>351</v>
      </c>
      <c r="H16" s="158">
        <v>202</v>
      </c>
      <c r="I16" s="158">
        <v>191</v>
      </c>
      <c r="J16" s="158">
        <v>269</v>
      </c>
      <c r="K16" s="158">
        <v>270</v>
      </c>
      <c r="L16" s="158">
        <v>311</v>
      </c>
      <c r="M16" s="158">
        <v>499</v>
      </c>
      <c r="N16" s="158">
        <v>425</v>
      </c>
      <c r="O16" s="158">
        <v>408</v>
      </c>
      <c r="P16" s="158">
        <v>508</v>
      </c>
      <c r="Q16" s="158">
        <v>472</v>
      </c>
      <c r="R16" s="158">
        <v>470</v>
      </c>
      <c r="S16" s="183">
        <f>SUM(G16:R16)</f>
        <v>4376</v>
      </c>
    </row>
    <row r="17" spans="2:19" ht="23.1" customHeight="1" thickBot="1" x14ac:dyDescent="0.3">
      <c r="B17" s="1164"/>
      <c r="C17" s="99" t="s">
        <v>17</v>
      </c>
      <c r="D17" s="102"/>
      <c r="E17" s="106"/>
      <c r="F17" s="159"/>
      <c r="G17" s="159">
        <v>195</v>
      </c>
      <c r="H17" s="159">
        <v>226</v>
      </c>
      <c r="I17" s="159">
        <v>252</v>
      </c>
      <c r="J17" s="159">
        <v>296</v>
      </c>
      <c r="K17" s="159">
        <v>301</v>
      </c>
      <c r="L17" s="159">
        <v>202</v>
      </c>
      <c r="M17" s="159">
        <v>500</v>
      </c>
      <c r="N17" s="159">
        <v>448</v>
      </c>
      <c r="O17" s="159">
        <v>354</v>
      </c>
      <c r="P17" s="159">
        <v>507</v>
      </c>
      <c r="Q17" s="159">
        <v>552</v>
      </c>
      <c r="R17" s="159">
        <v>247</v>
      </c>
      <c r="S17" s="184">
        <f>SUM(G17:R17)</f>
        <v>4080</v>
      </c>
    </row>
    <row r="18" spans="2:19" ht="23.1" customHeight="1" thickBot="1" x14ac:dyDescent="0.3">
      <c r="B18" s="114"/>
      <c r="C18" s="105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60"/>
    </row>
    <row r="19" spans="2:19" ht="23.1" customHeight="1" x14ac:dyDescent="0.25">
      <c r="B19" s="1163" t="s">
        <v>22</v>
      </c>
      <c r="C19" s="92" t="s">
        <v>99</v>
      </c>
      <c r="D19" s="106"/>
      <c r="E19" s="106"/>
      <c r="F19" s="106"/>
      <c r="G19" s="161">
        <v>4521</v>
      </c>
      <c r="H19" s="161">
        <v>2876</v>
      </c>
      <c r="I19" s="158">
        <v>3141</v>
      </c>
      <c r="J19" s="158">
        <v>3973</v>
      </c>
      <c r="K19" s="158">
        <v>2862</v>
      </c>
      <c r="L19" s="158">
        <v>1877</v>
      </c>
      <c r="M19" s="158">
        <v>4724</v>
      </c>
      <c r="N19" s="158">
        <v>3765</v>
      </c>
      <c r="O19" s="158">
        <v>3867</v>
      </c>
      <c r="P19" s="158">
        <v>3618</v>
      </c>
      <c r="Q19" s="158">
        <v>3301</v>
      </c>
      <c r="R19" s="158">
        <v>2894</v>
      </c>
      <c r="S19" s="183">
        <f>SUM(G19:R19)</f>
        <v>41419</v>
      </c>
    </row>
    <row r="20" spans="2:19" ht="23.1" customHeight="1" thickBot="1" x14ac:dyDescent="0.3">
      <c r="B20" s="1164"/>
      <c r="C20" s="99" t="s">
        <v>17</v>
      </c>
      <c r="D20" s="106"/>
      <c r="E20" s="106"/>
      <c r="F20" s="106"/>
      <c r="G20" s="101">
        <v>4400</v>
      </c>
      <c r="H20" s="101">
        <v>2901</v>
      </c>
      <c r="I20" s="159">
        <v>3070</v>
      </c>
      <c r="J20" s="159">
        <v>3891</v>
      </c>
      <c r="K20" s="159">
        <v>2887</v>
      </c>
      <c r="L20" s="159">
        <v>1568</v>
      </c>
      <c r="M20" s="159">
        <v>5023</v>
      </c>
      <c r="N20" s="159">
        <v>3683</v>
      </c>
      <c r="O20" s="159">
        <v>3397</v>
      </c>
      <c r="P20" s="159">
        <v>4122</v>
      </c>
      <c r="Q20" s="159">
        <v>3331</v>
      </c>
      <c r="R20" s="159">
        <v>2838</v>
      </c>
      <c r="S20" s="184">
        <f>SUM(G20:R20)</f>
        <v>41111</v>
      </c>
    </row>
    <row r="21" spans="2:19" ht="23.1" customHeight="1" thickBot="1" x14ac:dyDescent="0.3">
      <c r="B21" s="114"/>
      <c r="C21" s="105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6"/>
      <c r="P21" s="106"/>
      <c r="Q21" s="106"/>
      <c r="R21" s="106"/>
      <c r="S21" s="160"/>
    </row>
    <row r="22" spans="2:19" ht="23.1" customHeight="1" x14ac:dyDescent="0.25">
      <c r="B22" s="1179" t="s">
        <v>21</v>
      </c>
      <c r="C22" s="116" t="s">
        <v>16</v>
      </c>
      <c r="D22" s="162"/>
      <c r="E22" s="107"/>
      <c r="F22" s="163"/>
      <c r="G22" s="117">
        <f t="shared" ref="G22:S22" si="0">G7+G10+G13+G16+G19</f>
        <v>6460</v>
      </c>
      <c r="H22" s="117">
        <f t="shared" si="0"/>
        <v>4180</v>
      </c>
      <c r="I22" s="117">
        <f t="shared" si="0"/>
        <v>4725</v>
      </c>
      <c r="J22" s="117">
        <f t="shared" si="0"/>
        <v>5835</v>
      </c>
      <c r="K22" s="117">
        <f t="shared" si="0"/>
        <v>4330</v>
      </c>
      <c r="L22" s="117">
        <f t="shared" si="0"/>
        <v>3370</v>
      </c>
      <c r="M22" s="117">
        <f t="shared" si="0"/>
        <v>6774</v>
      </c>
      <c r="N22" s="117">
        <f t="shared" si="0"/>
        <v>5815</v>
      </c>
      <c r="O22" s="117">
        <f t="shared" si="0"/>
        <v>6002</v>
      </c>
      <c r="P22" s="117">
        <f t="shared" si="0"/>
        <v>5712</v>
      </c>
      <c r="Q22" s="117">
        <f t="shared" si="0"/>
        <v>4788</v>
      </c>
      <c r="R22" s="117">
        <f t="shared" si="0"/>
        <v>4120</v>
      </c>
      <c r="S22" s="117">
        <f t="shared" si="0"/>
        <v>62111</v>
      </c>
    </row>
    <row r="23" spans="2:19" ht="23.1" customHeight="1" thickBot="1" x14ac:dyDescent="0.3">
      <c r="B23" s="1180"/>
      <c r="C23" s="119" t="s">
        <v>17</v>
      </c>
      <c r="D23" s="164"/>
      <c r="E23" s="107"/>
      <c r="F23" s="165"/>
      <c r="G23" s="120">
        <f t="shared" ref="G23:S23" si="1">G8+G11+G14+G17+G20</f>
        <v>5884</v>
      </c>
      <c r="H23" s="120">
        <f t="shared" si="1"/>
        <v>4341</v>
      </c>
      <c r="I23" s="120">
        <f t="shared" si="1"/>
        <v>4724</v>
      </c>
      <c r="J23" s="120">
        <f t="shared" si="1"/>
        <v>5577</v>
      </c>
      <c r="K23" s="120">
        <f t="shared" si="1"/>
        <v>4302</v>
      </c>
      <c r="L23" s="120">
        <f t="shared" si="1"/>
        <v>2424</v>
      </c>
      <c r="M23" s="120">
        <f t="shared" si="1"/>
        <v>7479</v>
      </c>
      <c r="N23" s="120">
        <f t="shared" si="1"/>
        <v>5861</v>
      </c>
      <c r="O23" s="120">
        <f t="shared" si="1"/>
        <v>5452</v>
      </c>
      <c r="P23" s="120">
        <f t="shared" si="1"/>
        <v>6319</v>
      </c>
      <c r="Q23" s="120">
        <f t="shared" si="1"/>
        <v>4888</v>
      </c>
      <c r="R23" s="120">
        <f t="shared" si="1"/>
        <v>3896</v>
      </c>
      <c r="S23" s="120">
        <f t="shared" si="1"/>
        <v>61147</v>
      </c>
    </row>
    <row r="24" spans="2:19" ht="22.5" customHeight="1" thickBot="1" x14ac:dyDescent="0.3">
      <c r="B24" s="28"/>
      <c r="C24" s="105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63"/>
    </row>
    <row r="25" spans="2:19" ht="22.5" customHeight="1" thickBot="1" x14ac:dyDescent="0.3">
      <c r="B25" s="41" t="s">
        <v>50</v>
      </c>
      <c r="C25" s="68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63"/>
    </row>
    <row r="26" spans="2:19" ht="23.1" customHeight="1" thickBot="1" x14ac:dyDescent="0.3">
      <c r="B26" s="29"/>
      <c r="C26" s="68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63"/>
    </row>
    <row r="27" spans="2:19" ht="23.1" customHeight="1" x14ac:dyDescent="0.25">
      <c r="B27" s="1163" t="s">
        <v>23</v>
      </c>
      <c r="C27" s="92" t="s">
        <v>16</v>
      </c>
      <c r="D27" s="157"/>
      <c r="E27" s="106"/>
      <c r="F27" s="158"/>
      <c r="G27" s="158">
        <v>1112</v>
      </c>
      <c r="H27" s="158">
        <v>923</v>
      </c>
      <c r="I27" s="158">
        <v>1031</v>
      </c>
      <c r="J27" s="158">
        <v>1084</v>
      </c>
      <c r="K27" s="158">
        <v>1015</v>
      </c>
      <c r="L27" s="158">
        <v>924</v>
      </c>
      <c r="M27" s="158">
        <v>493</v>
      </c>
      <c r="N27" s="158">
        <v>441</v>
      </c>
      <c r="O27" s="158">
        <v>1960</v>
      </c>
      <c r="P27" s="158">
        <v>1038</v>
      </c>
      <c r="Q27" s="158">
        <v>1249</v>
      </c>
      <c r="R27" s="158">
        <v>1144</v>
      </c>
      <c r="S27" s="183">
        <f>SUM(G27:R27)</f>
        <v>12414</v>
      </c>
    </row>
    <row r="28" spans="2:19" ht="23.1" customHeight="1" thickBot="1" x14ac:dyDescent="0.3">
      <c r="B28" s="1164"/>
      <c r="C28" s="99" t="s">
        <v>17</v>
      </c>
      <c r="D28" s="102"/>
      <c r="E28" s="106"/>
      <c r="F28" s="159"/>
      <c r="G28" s="159">
        <v>704</v>
      </c>
      <c r="H28" s="159">
        <v>1050</v>
      </c>
      <c r="I28" s="159">
        <v>1106</v>
      </c>
      <c r="J28" s="159">
        <v>963</v>
      </c>
      <c r="K28" s="159">
        <v>977</v>
      </c>
      <c r="L28" s="159">
        <v>799</v>
      </c>
      <c r="M28" s="159">
        <v>908</v>
      </c>
      <c r="N28" s="159">
        <v>412</v>
      </c>
      <c r="O28" s="159">
        <v>1435</v>
      </c>
      <c r="P28" s="159">
        <v>1264</v>
      </c>
      <c r="Q28" s="159">
        <v>1321</v>
      </c>
      <c r="R28" s="159">
        <v>489</v>
      </c>
      <c r="S28" s="184">
        <f>SUM(G28:R28)</f>
        <v>11428</v>
      </c>
    </row>
    <row r="29" spans="2:19" ht="23.1" customHeight="1" thickBot="1" x14ac:dyDescent="0.3">
      <c r="B29" s="114"/>
      <c r="C29" s="68"/>
      <c r="D29" s="121"/>
      <c r="E29" s="121"/>
      <c r="F29" s="121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5"/>
    </row>
    <row r="30" spans="2:19" ht="23.1" customHeight="1" x14ac:dyDescent="0.25">
      <c r="B30" s="1163" t="s">
        <v>24</v>
      </c>
      <c r="C30" s="92" t="s">
        <v>16</v>
      </c>
      <c r="D30" s="166"/>
      <c r="E30" s="106"/>
      <c r="F30" s="158"/>
      <c r="G30" s="93">
        <v>1154</v>
      </c>
      <c r="H30" s="93">
        <v>1041</v>
      </c>
      <c r="I30" s="93">
        <v>933</v>
      </c>
      <c r="J30" s="93">
        <v>1067</v>
      </c>
      <c r="K30" s="93">
        <v>970</v>
      </c>
      <c r="L30" s="93">
        <v>814</v>
      </c>
      <c r="M30" s="93">
        <v>584</v>
      </c>
      <c r="N30" s="93">
        <v>1292</v>
      </c>
      <c r="O30" s="93">
        <v>1931</v>
      </c>
      <c r="P30" s="93">
        <v>1022</v>
      </c>
      <c r="Q30" s="93">
        <v>996</v>
      </c>
      <c r="R30" s="93">
        <v>1069</v>
      </c>
      <c r="S30" s="185">
        <f>SUM(G30:R30)</f>
        <v>12873</v>
      </c>
    </row>
    <row r="31" spans="2:19" ht="23.1" customHeight="1" thickBot="1" x14ac:dyDescent="0.3">
      <c r="B31" s="1164"/>
      <c r="C31" s="99" t="s">
        <v>17</v>
      </c>
      <c r="D31" s="110"/>
      <c r="E31" s="106"/>
      <c r="F31" s="159"/>
      <c r="G31" s="100">
        <v>631</v>
      </c>
      <c r="H31" s="100">
        <v>1141</v>
      </c>
      <c r="I31" s="100">
        <v>1047</v>
      </c>
      <c r="J31" s="100">
        <v>1100</v>
      </c>
      <c r="K31" s="100">
        <v>1031</v>
      </c>
      <c r="L31" s="100">
        <v>812</v>
      </c>
      <c r="M31" s="100">
        <v>676</v>
      </c>
      <c r="N31" s="100">
        <v>1000</v>
      </c>
      <c r="O31" s="100">
        <v>1957</v>
      </c>
      <c r="P31" s="100">
        <v>1101</v>
      </c>
      <c r="Q31" s="100">
        <v>1056</v>
      </c>
      <c r="R31" s="100">
        <v>380</v>
      </c>
      <c r="S31" s="186">
        <f>SUM(G31:R31)</f>
        <v>11932</v>
      </c>
    </row>
    <row r="32" spans="2:19" ht="23.1" customHeight="1" thickBot="1" x14ac:dyDescent="0.3">
      <c r="B32" s="123"/>
      <c r="C32" s="68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2"/>
    </row>
    <row r="33" spans="2:39" ht="23.1" customHeight="1" x14ac:dyDescent="0.25">
      <c r="B33" s="1163" t="s">
        <v>25</v>
      </c>
      <c r="C33" s="92" t="s">
        <v>16</v>
      </c>
      <c r="D33" s="166"/>
      <c r="E33" s="106"/>
      <c r="F33" s="158"/>
      <c r="G33" s="93">
        <v>0</v>
      </c>
      <c r="H33" s="93">
        <v>0</v>
      </c>
      <c r="I33" s="93">
        <v>0</v>
      </c>
      <c r="J33" s="93">
        <v>0</v>
      </c>
      <c r="K33" s="93">
        <v>0</v>
      </c>
      <c r="L33" s="93">
        <v>0</v>
      </c>
      <c r="M33" s="93">
        <v>0</v>
      </c>
      <c r="N33" s="93">
        <v>0</v>
      </c>
      <c r="O33" s="93">
        <v>0</v>
      </c>
      <c r="P33" s="93">
        <v>0</v>
      </c>
      <c r="Q33" s="93">
        <v>0</v>
      </c>
      <c r="R33" s="93">
        <v>0</v>
      </c>
      <c r="S33" s="185">
        <f>SUM(G33:R33)</f>
        <v>0</v>
      </c>
    </row>
    <row r="34" spans="2:39" ht="23.1" customHeight="1" thickBot="1" x14ac:dyDescent="0.3">
      <c r="B34" s="1164"/>
      <c r="C34" s="99" t="s">
        <v>17</v>
      </c>
      <c r="D34" s="110"/>
      <c r="E34" s="106"/>
      <c r="F34" s="159"/>
      <c r="G34" s="100">
        <v>0</v>
      </c>
      <c r="H34" s="100">
        <v>0</v>
      </c>
      <c r="I34" s="100">
        <v>0</v>
      </c>
      <c r="J34" s="100">
        <v>0</v>
      </c>
      <c r="K34" s="100">
        <v>0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86">
        <f>SUM(G34:R34)</f>
        <v>0</v>
      </c>
    </row>
    <row r="35" spans="2:39" ht="23.1" customHeight="1" thickBot="1" x14ac:dyDescent="0.3">
      <c r="B35" s="123"/>
      <c r="C35" s="68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2"/>
    </row>
    <row r="36" spans="2:39" ht="23.1" customHeight="1" x14ac:dyDescent="0.25">
      <c r="B36" s="1179" t="s">
        <v>21</v>
      </c>
      <c r="C36" s="116" t="s">
        <v>16</v>
      </c>
      <c r="D36" s="162"/>
      <c r="E36" s="107"/>
      <c r="F36" s="163"/>
      <c r="G36" s="117">
        <f t="shared" ref="G36:S36" si="2">G27+G30+G33</f>
        <v>2266</v>
      </c>
      <c r="H36" s="117">
        <f t="shared" si="2"/>
        <v>1964</v>
      </c>
      <c r="I36" s="117">
        <f t="shared" si="2"/>
        <v>1964</v>
      </c>
      <c r="J36" s="117">
        <f t="shared" si="2"/>
        <v>2151</v>
      </c>
      <c r="K36" s="117">
        <f t="shared" si="2"/>
        <v>1985</v>
      </c>
      <c r="L36" s="117">
        <f t="shared" si="2"/>
        <v>1738</v>
      </c>
      <c r="M36" s="117">
        <f t="shared" si="2"/>
        <v>1077</v>
      </c>
      <c r="N36" s="117">
        <f t="shared" si="2"/>
        <v>1733</v>
      </c>
      <c r="O36" s="117">
        <f t="shared" si="2"/>
        <v>3891</v>
      </c>
      <c r="P36" s="117">
        <f t="shared" si="2"/>
        <v>2060</v>
      </c>
      <c r="Q36" s="117">
        <f t="shared" si="2"/>
        <v>2245</v>
      </c>
      <c r="R36" s="117">
        <f t="shared" si="2"/>
        <v>2213</v>
      </c>
      <c r="S36" s="117">
        <f t="shared" si="2"/>
        <v>25287</v>
      </c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</row>
    <row r="37" spans="2:39" ht="23.1" customHeight="1" thickBot="1" x14ac:dyDescent="0.3">
      <c r="B37" s="1180"/>
      <c r="C37" s="119" t="s">
        <v>17</v>
      </c>
      <c r="D37" s="164"/>
      <c r="E37" s="107"/>
      <c r="F37" s="165"/>
      <c r="G37" s="120">
        <f t="shared" ref="G37:S37" si="3">G28+G31+G34</f>
        <v>1335</v>
      </c>
      <c r="H37" s="120">
        <f t="shared" si="3"/>
        <v>2191</v>
      </c>
      <c r="I37" s="120">
        <f t="shared" si="3"/>
        <v>2153</v>
      </c>
      <c r="J37" s="120">
        <f t="shared" si="3"/>
        <v>2063</v>
      </c>
      <c r="K37" s="120">
        <f t="shared" si="3"/>
        <v>2008</v>
      </c>
      <c r="L37" s="120">
        <f t="shared" si="3"/>
        <v>1611</v>
      </c>
      <c r="M37" s="120">
        <f t="shared" si="3"/>
        <v>1584</v>
      </c>
      <c r="N37" s="120">
        <f t="shared" si="3"/>
        <v>1412</v>
      </c>
      <c r="O37" s="120">
        <f t="shared" si="3"/>
        <v>3392</v>
      </c>
      <c r="P37" s="120">
        <f t="shared" si="3"/>
        <v>2365</v>
      </c>
      <c r="Q37" s="120">
        <f t="shared" si="3"/>
        <v>2377</v>
      </c>
      <c r="R37" s="120">
        <f t="shared" si="3"/>
        <v>869</v>
      </c>
      <c r="S37" s="120">
        <f t="shared" si="3"/>
        <v>23360</v>
      </c>
    </row>
    <row r="38" spans="2:39" ht="23.1" customHeight="1" thickBot="1" x14ac:dyDescent="0.3">
      <c r="B38" s="28"/>
      <c r="C38" s="105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72"/>
    </row>
    <row r="39" spans="2:39" ht="23.1" customHeight="1" thickBot="1" x14ac:dyDescent="0.3">
      <c r="B39" s="41" t="s">
        <v>51</v>
      </c>
      <c r="C39" s="68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63"/>
    </row>
    <row r="40" spans="2:39" ht="23.1" customHeight="1" thickBot="1" x14ac:dyDescent="0.3">
      <c r="B40" s="32"/>
      <c r="C40" s="68"/>
      <c r="D40" s="107"/>
      <c r="E40" s="107"/>
      <c r="F40" s="107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63"/>
    </row>
    <row r="41" spans="2:39" ht="23.1" customHeight="1" x14ac:dyDescent="0.25">
      <c r="B41" s="1163" t="s">
        <v>26</v>
      </c>
      <c r="C41" s="92" t="s">
        <v>16</v>
      </c>
      <c r="D41" s="166"/>
      <c r="E41" s="106"/>
      <c r="F41" s="158"/>
      <c r="G41" s="93">
        <v>463</v>
      </c>
      <c r="H41" s="93">
        <v>358</v>
      </c>
      <c r="I41" s="93">
        <v>333</v>
      </c>
      <c r="J41" s="93">
        <v>740</v>
      </c>
      <c r="K41" s="93">
        <v>814</v>
      </c>
      <c r="L41" s="93">
        <v>343</v>
      </c>
      <c r="M41" s="93">
        <v>567</v>
      </c>
      <c r="N41" s="93">
        <v>626</v>
      </c>
      <c r="O41" s="93">
        <v>428</v>
      </c>
      <c r="P41" s="93">
        <v>298</v>
      </c>
      <c r="Q41" s="93">
        <v>621</v>
      </c>
      <c r="R41" s="93">
        <v>689</v>
      </c>
      <c r="S41" s="185">
        <f>SUM(G41:R41)</f>
        <v>6280</v>
      </c>
    </row>
    <row r="42" spans="2:39" ht="23.1" customHeight="1" thickBot="1" x14ac:dyDescent="0.3">
      <c r="B42" s="1164"/>
      <c r="C42" s="99" t="s">
        <v>17</v>
      </c>
      <c r="D42" s="110"/>
      <c r="E42" s="106"/>
      <c r="F42" s="159"/>
      <c r="G42" s="100">
        <v>421</v>
      </c>
      <c r="H42" s="100">
        <v>392</v>
      </c>
      <c r="I42" s="100">
        <v>323</v>
      </c>
      <c r="J42" s="100">
        <v>757</v>
      </c>
      <c r="K42" s="100">
        <v>755</v>
      </c>
      <c r="L42" s="100">
        <v>311</v>
      </c>
      <c r="M42" s="100">
        <v>545</v>
      </c>
      <c r="N42" s="100">
        <v>690</v>
      </c>
      <c r="O42" s="100">
        <v>469</v>
      </c>
      <c r="P42" s="100">
        <v>312</v>
      </c>
      <c r="Q42" s="100">
        <v>569</v>
      </c>
      <c r="R42" s="100">
        <v>463</v>
      </c>
      <c r="S42" s="186">
        <f>SUM(G42:R42)</f>
        <v>6007</v>
      </c>
    </row>
    <row r="43" spans="2:39" ht="23.1" customHeight="1" thickBot="1" x14ac:dyDescent="0.3">
      <c r="B43" s="123"/>
      <c r="C43" s="68"/>
      <c r="D43" s="127"/>
      <c r="E43" s="127"/>
      <c r="F43" s="127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7"/>
    </row>
    <row r="44" spans="2:39" ht="23.1" customHeight="1" x14ac:dyDescent="0.25">
      <c r="B44" s="1163" t="s">
        <v>43</v>
      </c>
      <c r="C44" s="92" t="s">
        <v>16</v>
      </c>
      <c r="D44" s="166"/>
      <c r="E44" s="106"/>
      <c r="F44" s="158"/>
      <c r="G44" s="93">
        <v>2288</v>
      </c>
      <c r="H44" s="93">
        <v>1534</v>
      </c>
      <c r="I44" s="93">
        <v>1911</v>
      </c>
      <c r="J44" s="93">
        <v>2169</v>
      </c>
      <c r="K44" s="93">
        <v>2108</v>
      </c>
      <c r="L44" s="93">
        <v>1945</v>
      </c>
      <c r="M44" s="93">
        <v>2490</v>
      </c>
      <c r="N44" s="93">
        <v>2228</v>
      </c>
      <c r="O44" s="93">
        <v>2500</v>
      </c>
      <c r="P44" s="93">
        <v>2191</v>
      </c>
      <c r="Q44" s="93">
        <v>2152</v>
      </c>
      <c r="R44" s="93">
        <v>2419</v>
      </c>
      <c r="S44" s="185">
        <f>SUM(G44:R44)</f>
        <v>25935</v>
      </c>
    </row>
    <row r="45" spans="2:39" ht="23.1" customHeight="1" thickBot="1" x14ac:dyDescent="0.3">
      <c r="B45" s="1164"/>
      <c r="C45" s="99" t="s">
        <v>17</v>
      </c>
      <c r="D45" s="110"/>
      <c r="E45" s="106"/>
      <c r="F45" s="159"/>
      <c r="G45" s="100">
        <v>1306</v>
      </c>
      <c r="H45" s="100">
        <v>1905</v>
      </c>
      <c r="I45" s="100">
        <v>2145</v>
      </c>
      <c r="J45" s="100">
        <v>2248</v>
      </c>
      <c r="K45" s="100">
        <v>1992</v>
      </c>
      <c r="L45" s="100">
        <v>1995</v>
      </c>
      <c r="M45" s="100">
        <v>2226</v>
      </c>
      <c r="N45" s="100">
        <v>2613</v>
      </c>
      <c r="O45" s="100">
        <v>2654</v>
      </c>
      <c r="P45" s="100">
        <v>1875</v>
      </c>
      <c r="Q45" s="100">
        <v>2343</v>
      </c>
      <c r="R45" s="100">
        <v>817</v>
      </c>
      <c r="S45" s="186">
        <f>SUM(G45:R45)</f>
        <v>24119</v>
      </c>
    </row>
    <row r="46" spans="2:39" ht="23.1" customHeight="1" thickBot="1" x14ac:dyDescent="0.3">
      <c r="B46" s="123"/>
      <c r="C46" s="68"/>
      <c r="D46" s="106"/>
      <c r="E46" s="106"/>
      <c r="F46" s="106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07"/>
    </row>
    <row r="47" spans="2:39" ht="23.1" customHeight="1" x14ac:dyDescent="0.25">
      <c r="B47" s="1163" t="s">
        <v>47</v>
      </c>
      <c r="C47" s="92" t="s">
        <v>16</v>
      </c>
      <c r="D47" s="166"/>
      <c r="E47" s="106"/>
      <c r="F47" s="158"/>
      <c r="G47" s="93">
        <v>1253</v>
      </c>
      <c r="H47" s="93">
        <v>926</v>
      </c>
      <c r="I47" s="93">
        <v>1088</v>
      </c>
      <c r="J47" s="93">
        <v>1273</v>
      </c>
      <c r="K47" s="93">
        <v>1263</v>
      </c>
      <c r="L47" s="93">
        <v>1175</v>
      </c>
      <c r="M47" s="93">
        <v>1117</v>
      </c>
      <c r="N47" s="93">
        <v>545</v>
      </c>
      <c r="O47" s="93">
        <v>2125</v>
      </c>
      <c r="P47" s="93">
        <v>1166</v>
      </c>
      <c r="Q47" s="93">
        <v>1178</v>
      </c>
      <c r="R47" s="93">
        <v>1250</v>
      </c>
      <c r="S47" s="185">
        <f>SUM(G47:R47)</f>
        <v>14359</v>
      </c>
    </row>
    <row r="48" spans="2:39" ht="23.1" customHeight="1" thickBot="1" x14ac:dyDescent="0.3">
      <c r="B48" s="1164"/>
      <c r="C48" s="99" t="s">
        <v>17</v>
      </c>
      <c r="D48" s="110"/>
      <c r="E48" s="106"/>
      <c r="F48" s="159"/>
      <c r="G48" s="100">
        <v>850</v>
      </c>
      <c r="H48" s="100">
        <v>1000</v>
      </c>
      <c r="I48" s="100">
        <v>1060</v>
      </c>
      <c r="J48" s="100">
        <v>1266</v>
      </c>
      <c r="K48" s="100">
        <v>1202</v>
      </c>
      <c r="L48" s="100">
        <v>1105</v>
      </c>
      <c r="M48" s="100">
        <v>1100</v>
      </c>
      <c r="N48" s="100">
        <v>1069</v>
      </c>
      <c r="O48" s="100">
        <v>1612</v>
      </c>
      <c r="P48" s="100">
        <v>1301</v>
      </c>
      <c r="Q48" s="100">
        <v>1302</v>
      </c>
      <c r="R48" s="100">
        <v>444</v>
      </c>
      <c r="S48" s="186">
        <f>SUM(G48:R48)</f>
        <v>13311</v>
      </c>
    </row>
    <row r="49" spans="2:19" ht="23.1" customHeight="1" thickBot="1" x14ac:dyDescent="0.3">
      <c r="B49" s="123"/>
      <c r="C49" s="68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</row>
    <row r="50" spans="2:19" ht="23.1" customHeight="1" x14ac:dyDescent="0.25">
      <c r="B50" s="1179" t="s">
        <v>21</v>
      </c>
      <c r="C50" s="116" t="s">
        <v>16</v>
      </c>
      <c r="D50" s="162"/>
      <c r="E50" s="107"/>
      <c r="F50" s="163"/>
      <c r="G50" s="117">
        <f t="shared" ref="G50:S50" si="4">G41+G44+G47</f>
        <v>4004</v>
      </c>
      <c r="H50" s="117">
        <f t="shared" si="4"/>
        <v>2818</v>
      </c>
      <c r="I50" s="117">
        <f t="shared" si="4"/>
        <v>3332</v>
      </c>
      <c r="J50" s="117">
        <f t="shared" si="4"/>
        <v>4182</v>
      </c>
      <c r="K50" s="117">
        <f t="shared" si="4"/>
        <v>4185</v>
      </c>
      <c r="L50" s="117">
        <f t="shared" si="4"/>
        <v>3463</v>
      </c>
      <c r="M50" s="117">
        <f t="shared" si="4"/>
        <v>4174</v>
      </c>
      <c r="N50" s="117">
        <f t="shared" si="4"/>
        <v>3399</v>
      </c>
      <c r="O50" s="117">
        <f t="shared" si="4"/>
        <v>5053</v>
      </c>
      <c r="P50" s="117">
        <f t="shared" si="4"/>
        <v>3655</v>
      </c>
      <c r="Q50" s="117">
        <f t="shared" si="4"/>
        <v>3951</v>
      </c>
      <c r="R50" s="117">
        <f t="shared" si="4"/>
        <v>4358</v>
      </c>
      <c r="S50" s="117">
        <f t="shared" si="4"/>
        <v>46574</v>
      </c>
    </row>
    <row r="51" spans="2:19" ht="23.1" customHeight="1" thickBot="1" x14ac:dyDescent="0.3">
      <c r="B51" s="1180"/>
      <c r="C51" s="119" t="s">
        <v>17</v>
      </c>
      <c r="D51" s="164"/>
      <c r="E51" s="107"/>
      <c r="F51" s="165"/>
      <c r="G51" s="120">
        <f t="shared" ref="G51:S51" si="5">G42+G45+G48</f>
        <v>2577</v>
      </c>
      <c r="H51" s="120">
        <f t="shared" si="5"/>
        <v>3297</v>
      </c>
      <c r="I51" s="120">
        <f t="shared" si="5"/>
        <v>3528</v>
      </c>
      <c r="J51" s="120">
        <f t="shared" si="5"/>
        <v>4271</v>
      </c>
      <c r="K51" s="120">
        <f t="shared" si="5"/>
        <v>3949</v>
      </c>
      <c r="L51" s="120">
        <f t="shared" si="5"/>
        <v>3411</v>
      </c>
      <c r="M51" s="120">
        <f t="shared" si="5"/>
        <v>3871</v>
      </c>
      <c r="N51" s="120">
        <f t="shared" si="5"/>
        <v>4372</v>
      </c>
      <c r="O51" s="120">
        <f t="shared" si="5"/>
        <v>4735</v>
      </c>
      <c r="P51" s="120">
        <f t="shared" si="5"/>
        <v>3488</v>
      </c>
      <c r="Q51" s="120">
        <f t="shared" si="5"/>
        <v>4214</v>
      </c>
      <c r="R51" s="120">
        <f t="shared" si="5"/>
        <v>1724</v>
      </c>
      <c r="S51" s="120">
        <f t="shared" si="5"/>
        <v>43437</v>
      </c>
    </row>
    <row r="52" spans="2:19" ht="23.1" customHeight="1" thickBot="1" x14ac:dyDescent="0.3">
      <c r="B52" s="123"/>
      <c r="C52" s="68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</row>
    <row r="53" spans="2:19" ht="23.1" customHeight="1" x14ac:dyDescent="0.3">
      <c r="B53" s="1191" t="s">
        <v>27</v>
      </c>
      <c r="C53" s="116" t="s">
        <v>16</v>
      </c>
      <c r="D53" s="167"/>
      <c r="E53" s="168"/>
      <c r="F53" s="169"/>
      <c r="G53" s="170">
        <f t="shared" ref="G53:S53" si="6">G22++G36+G50</f>
        <v>12730</v>
      </c>
      <c r="H53" s="170">
        <f t="shared" si="6"/>
        <v>8962</v>
      </c>
      <c r="I53" s="170">
        <f t="shared" si="6"/>
        <v>10021</v>
      </c>
      <c r="J53" s="170">
        <f t="shared" si="6"/>
        <v>12168</v>
      </c>
      <c r="K53" s="170">
        <f t="shared" si="6"/>
        <v>10500</v>
      </c>
      <c r="L53" s="170">
        <f t="shared" si="6"/>
        <v>8571</v>
      </c>
      <c r="M53" s="170">
        <f t="shared" si="6"/>
        <v>12025</v>
      </c>
      <c r="N53" s="170">
        <f t="shared" si="6"/>
        <v>10947</v>
      </c>
      <c r="O53" s="170">
        <f t="shared" si="6"/>
        <v>14946</v>
      </c>
      <c r="P53" s="170">
        <f t="shared" si="6"/>
        <v>11427</v>
      </c>
      <c r="Q53" s="170">
        <f t="shared" si="6"/>
        <v>10984</v>
      </c>
      <c r="R53" s="170">
        <f t="shared" si="6"/>
        <v>10691</v>
      </c>
      <c r="S53" s="170">
        <f t="shared" si="6"/>
        <v>133972</v>
      </c>
    </row>
    <row r="54" spans="2:19" ht="23.1" customHeight="1" thickBot="1" x14ac:dyDescent="0.35">
      <c r="B54" s="1192"/>
      <c r="C54" s="119" t="s">
        <v>17</v>
      </c>
      <c r="D54" s="171"/>
      <c r="E54" s="168"/>
      <c r="F54" s="172"/>
      <c r="G54" s="173">
        <f t="shared" ref="G54:S54" si="7">G23+G37+G51</f>
        <v>9796</v>
      </c>
      <c r="H54" s="173">
        <f t="shared" si="7"/>
        <v>9829</v>
      </c>
      <c r="I54" s="173">
        <f t="shared" si="7"/>
        <v>10405</v>
      </c>
      <c r="J54" s="173">
        <f t="shared" si="7"/>
        <v>11911</v>
      </c>
      <c r="K54" s="173">
        <f t="shared" si="7"/>
        <v>10259</v>
      </c>
      <c r="L54" s="173">
        <f t="shared" si="7"/>
        <v>7446</v>
      </c>
      <c r="M54" s="173">
        <f t="shared" si="7"/>
        <v>12934</v>
      </c>
      <c r="N54" s="173">
        <f t="shared" si="7"/>
        <v>11645</v>
      </c>
      <c r="O54" s="173">
        <f t="shared" si="7"/>
        <v>13579</v>
      </c>
      <c r="P54" s="173">
        <f t="shared" si="7"/>
        <v>12172</v>
      </c>
      <c r="Q54" s="173">
        <f t="shared" si="7"/>
        <v>11479</v>
      </c>
      <c r="R54" s="173">
        <f t="shared" si="7"/>
        <v>6489</v>
      </c>
      <c r="S54" s="173">
        <f t="shared" si="7"/>
        <v>127944</v>
      </c>
    </row>
    <row r="55" spans="2:19" ht="15.75" x14ac:dyDescent="0.25">
      <c r="C55" s="6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</row>
    <row r="56" spans="2:19" ht="16.5" thickBot="1" x14ac:dyDescent="0.3">
      <c r="C56" s="6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2:19" ht="24" thickBot="1" x14ac:dyDescent="0.4">
      <c r="B57" s="1171" t="s">
        <v>28</v>
      </c>
      <c r="C57" s="1172"/>
      <c r="D57" s="1172"/>
      <c r="E57" s="1172"/>
      <c r="F57" s="1172"/>
      <c r="G57" s="1172"/>
      <c r="H57" s="1172"/>
      <c r="I57" s="1172"/>
      <c r="J57" s="1172"/>
      <c r="K57" s="1172"/>
      <c r="L57" s="1172"/>
      <c r="M57" s="1172"/>
      <c r="N57" s="1172"/>
      <c r="O57" s="1172"/>
      <c r="P57" s="1172"/>
      <c r="Q57" s="1172"/>
      <c r="R57" s="1172"/>
      <c r="S57" s="1173"/>
    </row>
    <row r="58" spans="2:19" ht="12" customHeight="1" thickBot="1" x14ac:dyDescent="0.3">
      <c r="B58" s="129"/>
      <c r="C58" s="129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2:19" ht="33" customHeight="1" thickBot="1" x14ac:dyDescent="0.35">
      <c r="B59" s="130"/>
      <c r="C59" s="131"/>
      <c r="D59" s="151"/>
      <c r="E59" s="152"/>
      <c r="F59" s="153"/>
      <c r="G59" s="156" t="s">
        <v>102</v>
      </c>
      <c r="H59" s="156" t="s">
        <v>103</v>
      </c>
      <c r="I59" s="156" t="s">
        <v>104</v>
      </c>
      <c r="J59" s="156" t="s">
        <v>105</v>
      </c>
      <c r="K59" s="156" t="s">
        <v>106</v>
      </c>
      <c r="L59" s="156" t="s">
        <v>107</v>
      </c>
      <c r="M59" s="156" t="s">
        <v>108</v>
      </c>
      <c r="N59" s="156" t="s">
        <v>109</v>
      </c>
      <c r="O59" s="156" t="s">
        <v>110</v>
      </c>
      <c r="P59" s="156" t="s">
        <v>111</v>
      </c>
      <c r="Q59" s="156" t="s">
        <v>112</v>
      </c>
      <c r="R59" s="156" t="s">
        <v>113</v>
      </c>
      <c r="S59" s="154" t="s">
        <v>54</v>
      </c>
    </row>
    <row r="60" spans="2:19" ht="15.95" customHeight="1" thickBot="1" x14ac:dyDescent="0.3">
      <c r="B60" s="133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187"/>
    </row>
    <row r="61" spans="2:19" ht="23.1" customHeight="1" x14ac:dyDescent="0.25">
      <c r="B61" s="1163" t="s">
        <v>0</v>
      </c>
      <c r="C61" s="92" t="s">
        <v>16</v>
      </c>
      <c r="D61" s="166"/>
      <c r="E61" s="106"/>
      <c r="F61" s="158"/>
      <c r="G61" s="93">
        <v>140</v>
      </c>
      <c r="H61" s="93">
        <v>134</v>
      </c>
      <c r="I61" s="93">
        <v>196</v>
      </c>
      <c r="J61" s="93">
        <v>128</v>
      </c>
      <c r="K61" s="93">
        <v>98</v>
      </c>
      <c r="L61" s="93">
        <v>126</v>
      </c>
      <c r="M61" s="93">
        <v>106</v>
      </c>
      <c r="N61" s="93">
        <v>58</v>
      </c>
      <c r="O61" s="93">
        <v>86</v>
      </c>
      <c r="P61" s="93">
        <v>77</v>
      </c>
      <c r="Q61" s="93">
        <v>85</v>
      </c>
      <c r="R61" s="93">
        <v>73</v>
      </c>
      <c r="S61" s="185">
        <f>SUM(G61:R61)</f>
        <v>1307</v>
      </c>
    </row>
    <row r="62" spans="2:19" ht="23.1" customHeight="1" thickBot="1" x14ac:dyDescent="0.3">
      <c r="B62" s="1164"/>
      <c r="C62" s="99" t="s">
        <v>17</v>
      </c>
      <c r="D62" s="110"/>
      <c r="E62" s="106"/>
      <c r="F62" s="159"/>
      <c r="G62" s="100">
        <v>132</v>
      </c>
      <c r="H62" s="100">
        <v>105</v>
      </c>
      <c r="I62" s="100">
        <v>185</v>
      </c>
      <c r="J62" s="100">
        <v>165</v>
      </c>
      <c r="K62" s="100">
        <v>128</v>
      </c>
      <c r="L62" s="100">
        <v>118</v>
      </c>
      <c r="M62" s="100">
        <v>101</v>
      </c>
      <c r="N62" s="100">
        <v>63</v>
      </c>
      <c r="O62" s="100">
        <v>105</v>
      </c>
      <c r="P62" s="100">
        <v>60</v>
      </c>
      <c r="Q62" s="100">
        <v>130</v>
      </c>
      <c r="R62" s="100">
        <v>46</v>
      </c>
      <c r="S62" s="186">
        <f>SUM(G62:R62)</f>
        <v>1338</v>
      </c>
    </row>
    <row r="63" spans="2:19" ht="23.1" customHeight="1" thickBot="1" x14ac:dyDescent="0.3">
      <c r="B63" s="123"/>
      <c r="C63" s="68"/>
      <c r="D63" s="107"/>
      <c r="E63" s="107"/>
      <c r="F63" s="107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07"/>
    </row>
    <row r="64" spans="2:19" ht="23.1" customHeight="1" x14ac:dyDescent="0.25">
      <c r="B64" s="1163" t="s">
        <v>1</v>
      </c>
      <c r="C64" s="92" t="s">
        <v>16</v>
      </c>
      <c r="D64" s="166"/>
      <c r="E64" s="106"/>
      <c r="F64" s="158"/>
      <c r="G64" s="93">
        <v>48</v>
      </c>
      <c r="H64" s="93">
        <v>50</v>
      </c>
      <c r="I64" s="93">
        <v>15</v>
      </c>
      <c r="J64" s="93">
        <v>95</v>
      </c>
      <c r="K64" s="93">
        <v>15</v>
      </c>
      <c r="L64" s="93">
        <v>8</v>
      </c>
      <c r="M64" s="93">
        <v>24</v>
      </c>
      <c r="N64" s="93">
        <v>36</v>
      </c>
      <c r="O64" s="93">
        <v>42</v>
      </c>
      <c r="P64" s="93">
        <v>42</v>
      </c>
      <c r="Q64" s="93">
        <v>65</v>
      </c>
      <c r="R64" s="93">
        <v>29</v>
      </c>
      <c r="S64" s="185">
        <f>SUM(G64:R64)</f>
        <v>469</v>
      </c>
    </row>
    <row r="65" spans="2:19" ht="23.1" customHeight="1" thickBot="1" x14ac:dyDescent="0.3">
      <c r="B65" s="1164"/>
      <c r="C65" s="99" t="s">
        <v>17</v>
      </c>
      <c r="D65" s="110"/>
      <c r="E65" s="106"/>
      <c r="F65" s="159"/>
      <c r="G65" s="100">
        <v>35</v>
      </c>
      <c r="H65" s="100">
        <v>30</v>
      </c>
      <c r="I65" s="100">
        <v>37</v>
      </c>
      <c r="J65" s="100">
        <v>52</v>
      </c>
      <c r="K65" s="100">
        <v>20</v>
      </c>
      <c r="L65" s="100">
        <v>73</v>
      </c>
      <c r="M65" s="100">
        <v>20</v>
      </c>
      <c r="N65" s="100">
        <v>41</v>
      </c>
      <c r="O65" s="100">
        <v>41</v>
      </c>
      <c r="P65" s="100">
        <v>40</v>
      </c>
      <c r="Q65" s="100">
        <v>55</v>
      </c>
      <c r="R65" s="100">
        <v>43</v>
      </c>
      <c r="S65" s="186">
        <f>SUM(G65:R65)</f>
        <v>487</v>
      </c>
    </row>
    <row r="66" spans="2:19" ht="23.1" customHeight="1" thickBot="1" x14ac:dyDescent="0.3">
      <c r="B66" s="123"/>
      <c r="C66" s="68"/>
      <c r="D66" s="125"/>
      <c r="E66" s="125"/>
      <c r="F66" s="125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5"/>
    </row>
    <row r="67" spans="2:19" ht="23.1" customHeight="1" x14ac:dyDescent="0.25">
      <c r="B67" s="1163" t="s">
        <v>2</v>
      </c>
      <c r="C67" s="92" t="s">
        <v>16</v>
      </c>
      <c r="D67" s="166"/>
      <c r="E67" s="106"/>
      <c r="F67" s="158"/>
      <c r="G67" s="93">
        <v>0</v>
      </c>
      <c r="H67" s="93">
        <v>0</v>
      </c>
      <c r="I67" s="93">
        <v>0</v>
      </c>
      <c r="J67" s="93">
        <v>0</v>
      </c>
      <c r="K67" s="93">
        <v>0</v>
      </c>
      <c r="L67" s="93">
        <v>0</v>
      </c>
      <c r="M67" s="93">
        <v>0</v>
      </c>
      <c r="N67" s="93">
        <v>0</v>
      </c>
      <c r="O67" s="93">
        <v>0</v>
      </c>
      <c r="P67" s="93">
        <v>0</v>
      </c>
      <c r="Q67" s="93">
        <v>0</v>
      </c>
      <c r="R67" s="93">
        <v>0</v>
      </c>
      <c r="S67" s="185">
        <f>SUM(G67:R67)</f>
        <v>0</v>
      </c>
    </row>
    <row r="68" spans="2:19" ht="23.1" customHeight="1" thickBot="1" x14ac:dyDescent="0.3">
      <c r="B68" s="1164"/>
      <c r="C68" s="99" t="s">
        <v>17</v>
      </c>
      <c r="D68" s="110"/>
      <c r="E68" s="106"/>
      <c r="F68" s="159"/>
      <c r="G68" s="100">
        <v>0</v>
      </c>
      <c r="H68" s="100">
        <v>0</v>
      </c>
      <c r="I68" s="100">
        <v>0</v>
      </c>
      <c r="J68" s="100">
        <v>0</v>
      </c>
      <c r="K68" s="100">
        <v>0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86">
        <f>SUM(G68:R68)</f>
        <v>0</v>
      </c>
    </row>
    <row r="69" spans="2:19" ht="23.1" customHeight="1" thickBot="1" x14ac:dyDescent="0.3">
      <c r="B69" s="123"/>
      <c r="C69" s="68"/>
      <c r="D69" s="125"/>
      <c r="E69" s="125"/>
      <c r="F69" s="125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5"/>
    </row>
    <row r="70" spans="2:19" ht="23.1" customHeight="1" x14ac:dyDescent="0.25">
      <c r="B70" s="1163" t="s">
        <v>3</v>
      </c>
      <c r="C70" s="92" t="s">
        <v>16</v>
      </c>
      <c r="D70" s="166"/>
      <c r="E70" s="106"/>
      <c r="F70" s="158"/>
      <c r="G70" s="93">
        <v>59</v>
      </c>
      <c r="H70" s="93">
        <v>10</v>
      </c>
      <c r="I70" s="93">
        <v>24</v>
      </c>
      <c r="J70" s="93">
        <v>28</v>
      </c>
      <c r="K70" s="93">
        <v>17</v>
      </c>
      <c r="L70" s="93">
        <v>32</v>
      </c>
      <c r="M70" s="93">
        <v>49</v>
      </c>
      <c r="N70" s="93">
        <v>49</v>
      </c>
      <c r="O70" s="93">
        <v>73</v>
      </c>
      <c r="P70" s="93">
        <v>120</v>
      </c>
      <c r="Q70" s="93">
        <v>194</v>
      </c>
      <c r="R70" s="93">
        <v>91</v>
      </c>
      <c r="S70" s="185">
        <f>SUM(G70:R70)</f>
        <v>746</v>
      </c>
    </row>
    <row r="71" spans="2:19" ht="23.1" customHeight="1" thickBot="1" x14ac:dyDescent="0.3">
      <c r="B71" s="1164"/>
      <c r="C71" s="99" t="s">
        <v>17</v>
      </c>
      <c r="D71" s="110"/>
      <c r="E71" s="106"/>
      <c r="F71" s="159"/>
      <c r="G71" s="100">
        <v>21</v>
      </c>
      <c r="H71" s="100">
        <v>27</v>
      </c>
      <c r="I71" s="100">
        <v>34</v>
      </c>
      <c r="J71" s="100">
        <v>18</v>
      </c>
      <c r="K71" s="100">
        <v>19</v>
      </c>
      <c r="L71" s="100">
        <v>13</v>
      </c>
      <c r="M71" s="100">
        <v>71</v>
      </c>
      <c r="N71" s="100">
        <v>52</v>
      </c>
      <c r="O71" s="100">
        <v>63</v>
      </c>
      <c r="P71" s="100">
        <v>80</v>
      </c>
      <c r="Q71" s="100">
        <v>239</v>
      </c>
      <c r="R71" s="100">
        <v>99</v>
      </c>
      <c r="S71" s="186">
        <f>SUM(G71:R71)</f>
        <v>736</v>
      </c>
    </row>
    <row r="72" spans="2:19" ht="23.1" customHeight="1" thickBot="1" x14ac:dyDescent="0.3">
      <c r="B72" s="123"/>
      <c r="C72" s="68"/>
      <c r="D72" s="127"/>
      <c r="E72" s="127"/>
      <c r="F72" s="127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7"/>
    </row>
    <row r="73" spans="2:19" ht="23.1" customHeight="1" x14ac:dyDescent="0.25">
      <c r="B73" s="1163" t="s">
        <v>4</v>
      </c>
      <c r="C73" s="92" t="s">
        <v>16</v>
      </c>
      <c r="D73" s="166"/>
      <c r="E73" s="106"/>
      <c r="F73" s="158"/>
      <c r="G73" s="93">
        <v>57</v>
      </c>
      <c r="H73" s="93">
        <v>24</v>
      </c>
      <c r="I73" s="93">
        <v>43</v>
      </c>
      <c r="J73" s="93">
        <v>31</v>
      </c>
      <c r="K73" s="93">
        <v>13</v>
      </c>
      <c r="L73" s="93">
        <v>41</v>
      </c>
      <c r="M73" s="93">
        <v>9</v>
      </c>
      <c r="N73" s="93">
        <v>44</v>
      </c>
      <c r="O73" s="93">
        <v>23</v>
      </c>
      <c r="P73" s="93">
        <v>41</v>
      </c>
      <c r="Q73" s="93">
        <v>53</v>
      </c>
      <c r="R73" s="93">
        <v>0</v>
      </c>
      <c r="S73" s="185">
        <f>SUM(G73:R73)</f>
        <v>379</v>
      </c>
    </row>
    <row r="74" spans="2:19" ht="23.1" customHeight="1" thickBot="1" x14ac:dyDescent="0.3">
      <c r="B74" s="1164"/>
      <c r="C74" s="99" t="s">
        <v>17</v>
      </c>
      <c r="D74" s="110"/>
      <c r="E74" s="106"/>
      <c r="F74" s="159"/>
      <c r="G74" s="100">
        <v>46</v>
      </c>
      <c r="H74" s="100">
        <v>34</v>
      </c>
      <c r="I74" s="100">
        <v>39</v>
      </c>
      <c r="J74" s="100">
        <v>11</v>
      </c>
      <c r="K74" s="100">
        <v>20</v>
      </c>
      <c r="L74" s="100">
        <v>22</v>
      </c>
      <c r="M74" s="100">
        <v>26</v>
      </c>
      <c r="N74" s="100">
        <v>26</v>
      </c>
      <c r="O74" s="100">
        <v>41</v>
      </c>
      <c r="P74" s="100">
        <v>39</v>
      </c>
      <c r="Q74" s="100">
        <v>22</v>
      </c>
      <c r="R74" s="100">
        <v>55</v>
      </c>
      <c r="S74" s="186">
        <f>SUM(G74:R74)</f>
        <v>381</v>
      </c>
    </row>
    <row r="75" spans="2:19" ht="23.1" customHeight="1" thickBot="1" x14ac:dyDescent="0.3">
      <c r="B75" s="123"/>
      <c r="C75" s="68"/>
      <c r="D75" s="106"/>
      <c r="E75" s="106"/>
      <c r="F75" s="106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07"/>
    </row>
    <row r="76" spans="2:19" ht="23.1" customHeight="1" x14ac:dyDescent="0.25">
      <c r="B76" s="1163" t="s">
        <v>5</v>
      </c>
      <c r="C76" s="92" t="s">
        <v>16</v>
      </c>
      <c r="D76" s="166"/>
      <c r="E76" s="106"/>
      <c r="F76" s="158"/>
      <c r="G76" s="93">
        <v>0</v>
      </c>
      <c r="H76" s="93">
        <v>0</v>
      </c>
      <c r="I76" s="93">
        <v>0</v>
      </c>
      <c r="J76" s="93">
        <v>0</v>
      </c>
      <c r="K76" s="93">
        <v>0</v>
      </c>
      <c r="L76" s="93">
        <v>0</v>
      </c>
      <c r="M76" s="93">
        <v>0</v>
      </c>
      <c r="N76" s="93">
        <v>0</v>
      </c>
      <c r="O76" s="93">
        <v>0</v>
      </c>
      <c r="P76" s="93">
        <v>0</v>
      </c>
      <c r="Q76" s="93">
        <v>0</v>
      </c>
      <c r="R76" s="93">
        <v>0</v>
      </c>
      <c r="S76" s="185">
        <f>SUM(G76:R76)</f>
        <v>0</v>
      </c>
    </row>
    <row r="77" spans="2:19" ht="23.1" customHeight="1" thickBot="1" x14ac:dyDescent="0.3">
      <c r="B77" s="1164"/>
      <c r="C77" s="99" t="s">
        <v>17</v>
      </c>
      <c r="D77" s="110"/>
      <c r="E77" s="106"/>
      <c r="F77" s="159"/>
      <c r="G77" s="100">
        <v>0</v>
      </c>
      <c r="H77" s="100">
        <v>0</v>
      </c>
      <c r="I77" s="100">
        <v>0</v>
      </c>
      <c r="J77" s="100">
        <v>0</v>
      </c>
      <c r="K77" s="100">
        <v>0</v>
      </c>
      <c r="L77" s="100">
        <v>0</v>
      </c>
      <c r="M77" s="100">
        <v>0</v>
      </c>
      <c r="N77" s="100">
        <v>0</v>
      </c>
      <c r="O77" s="100">
        <v>0</v>
      </c>
      <c r="P77" s="100">
        <v>0</v>
      </c>
      <c r="Q77" s="100">
        <v>0</v>
      </c>
      <c r="R77" s="100">
        <v>0</v>
      </c>
      <c r="S77" s="186">
        <f>SUM(G77:R77)</f>
        <v>0</v>
      </c>
    </row>
    <row r="78" spans="2:19" ht="23.1" customHeight="1" thickBot="1" x14ac:dyDescent="0.3">
      <c r="B78" s="123"/>
      <c r="C78" s="68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6"/>
      <c r="Q78" s="106"/>
      <c r="R78" s="106"/>
      <c r="S78" s="106"/>
    </row>
    <row r="79" spans="2:19" ht="23.1" customHeight="1" x14ac:dyDescent="0.3">
      <c r="B79" s="1181" t="s">
        <v>6</v>
      </c>
      <c r="C79" s="116" t="s">
        <v>16</v>
      </c>
      <c r="D79" s="167"/>
      <c r="E79" s="168"/>
      <c r="F79" s="169"/>
      <c r="G79" s="170">
        <f t="shared" ref="G79:S79" si="8">G61+G64+G67+G70+G73+G76</f>
        <v>304</v>
      </c>
      <c r="H79" s="170">
        <f t="shared" si="8"/>
        <v>218</v>
      </c>
      <c r="I79" s="170">
        <f t="shared" si="8"/>
        <v>278</v>
      </c>
      <c r="J79" s="170">
        <f t="shared" si="8"/>
        <v>282</v>
      </c>
      <c r="K79" s="170">
        <f t="shared" si="8"/>
        <v>143</v>
      </c>
      <c r="L79" s="170">
        <f t="shared" si="8"/>
        <v>207</v>
      </c>
      <c r="M79" s="170">
        <f t="shared" si="8"/>
        <v>188</v>
      </c>
      <c r="N79" s="170">
        <f t="shared" si="8"/>
        <v>187</v>
      </c>
      <c r="O79" s="170">
        <f t="shared" si="8"/>
        <v>224</v>
      </c>
      <c r="P79" s="170">
        <f t="shared" si="8"/>
        <v>280</v>
      </c>
      <c r="Q79" s="170">
        <f t="shared" si="8"/>
        <v>397</v>
      </c>
      <c r="R79" s="170">
        <f t="shared" si="8"/>
        <v>193</v>
      </c>
      <c r="S79" s="170">
        <f t="shared" si="8"/>
        <v>2901</v>
      </c>
    </row>
    <row r="80" spans="2:19" ht="23.1" customHeight="1" thickBot="1" x14ac:dyDescent="0.35">
      <c r="B80" s="1182"/>
      <c r="C80" s="119" t="s">
        <v>17</v>
      </c>
      <c r="D80" s="171"/>
      <c r="E80" s="168"/>
      <c r="F80" s="172"/>
      <c r="G80" s="173">
        <f t="shared" ref="G80:S80" si="9">G62+G65+G68+G71+G74+G77</f>
        <v>234</v>
      </c>
      <c r="H80" s="173">
        <f t="shared" si="9"/>
        <v>196</v>
      </c>
      <c r="I80" s="173">
        <f t="shared" si="9"/>
        <v>295</v>
      </c>
      <c r="J80" s="173">
        <f t="shared" si="9"/>
        <v>246</v>
      </c>
      <c r="K80" s="173">
        <f t="shared" si="9"/>
        <v>187</v>
      </c>
      <c r="L80" s="173">
        <f t="shared" si="9"/>
        <v>226</v>
      </c>
      <c r="M80" s="173">
        <f t="shared" si="9"/>
        <v>218</v>
      </c>
      <c r="N80" s="173">
        <f t="shared" si="9"/>
        <v>182</v>
      </c>
      <c r="O80" s="173">
        <f t="shared" si="9"/>
        <v>250</v>
      </c>
      <c r="P80" s="173">
        <f t="shared" si="9"/>
        <v>219</v>
      </c>
      <c r="Q80" s="173">
        <f t="shared" si="9"/>
        <v>446</v>
      </c>
      <c r="R80" s="173">
        <f t="shared" si="9"/>
        <v>243</v>
      </c>
      <c r="S80" s="173">
        <f t="shared" si="9"/>
        <v>2942</v>
      </c>
    </row>
    <row r="81" spans="2:19" ht="15.95" customHeight="1" thickBot="1" x14ac:dyDescent="0.3">
      <c r="C81" s="68"/>
      <c r="D81" s="62"/>
      <c r="E81" s="62"/>
      <c r="F81" s="62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</row>
    <row r="82" spans="2:19" ht="25.5" customHeight="1" thickBot="1" x14ac:dyDescent="0.25">
      <c r="B82" s="1176" t="s">
        <v>29</v>
      </c>
      <c r="C82" s="1177"/>
      <c r="D82" s="1177"/>
      <c r="E82" s="1177"/>
      <c r="F82" s="1177"/>
      <c r="G82" s="1177"/>
      <c r="H82" s="1177"/>
      <c r="I82" s="1177"/>
      <c r="J82" s="1177"/>
      <c r="K82" s="1177"/>
      <c r="L82" s="1177"/>
      <c r="M82" s="1177"/>
      <c r="N82" s="1177"/>
      <c r="O82" s="1177"/>
      <c r="P82" s="1177"/>
      <c r="Q82" s="1177"/>
      <c r="R82" s="1177"/>
      <c r="S82" s="1178"/>
    </row>
    <row r="83" spans="2:19" ht="15.95" customHeight="1" thickBot="1" x14ac:dyDescent="0.3">
      <c r="B83" s="150"/>
      <c r="D83" s="62"/>
      <c r="E83" s="62"/>
      <c r="F83" s="62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</row>
    <row r="84" spans="2:19" ht="23.1" customHeight="1" x14ac:dyDescent="0.25">
      <c r="B84" s="1163" t="s">
        <v>0</v>
      </c>
      <c r="C84" s="92" t="s">
        <v>16</v>
      </c>
      <c r="D84" s="166"/>
      <c r="E84" s="106"/>
      <c r="F84" s="158"/>
      <c r="G84" s="93">
        <v>30</v>
      </c>
      <c r="H84" s="93">
        <v>24</v>
      </c>
      <c r="I84" s="93">
        <v>42</v>
      </c>
      <c r="J84" s="93">
        <v>24</v>
      </c>
      <c r="K84" s="93">
        <v>36</v>
      </c>
      <c r="L84" s="93">
        <v>30</v>
      </c>
      <c r="M84" s="93">
        <v>36</v>
      </c>
      <c r="N84" s="93">
        <v>30</v>
      </c>
      <c r="O84" s="93">
        <v>42</v>
      </c>
      <c r="P84" s="93">
        <v>20</v>
      </c>
      <c r="Q84" s="93">
        <v>42</v>
      </c>
      <c r="R84" s="93">
        <v>38</v>
      </c>
      <c r="S84" s="185">
        <f>SUM(G84:R84)</f>
        <v>394</v>
      </c>
    </row>
    <row r="85" spans="2:19" ht="23.1" customHeight="1" thickBot="1" x14ac:dyDescent="0.3">
      <c r="B85" s="1164"/>
      <c r="C85" s="99" t="s">
        <v>17</v>
      </c>
      <c r="D85" s="110"/>
      <c r="E85" s="106"/>
      <c r="F85" s="159"/>
      <c r="G85" s="100">
        <v>31</v>
      </c>
      <c r="H85" s="100">
        <v>39</v>
      </c>
      <c r="I85" s="100">
        <v>40</v>
      </c>
      <c r="J85" s="100">
        <v>35</v>
      </c>
      <c r="K85" s="100">
        <v>11</v>
      </c>
      <c r="L85" s="100">
        <v>32</v>
      </c>
      <c r="M85" s="100">
        <v>49</v>
      </c>
      <c r="N85" s="100">
        <v>38</v>
      </c>
      <c r="O85" s="100">
        <v>37</v>
      </c>
      <c r="P85" s="100">
        <v>31</v>
      </c>
      <c r="Q85" s="100">
        <v>45</v>
      </c>
      <c r="R85" s="100">
        <v>21</v>
      </c>
      <c r="S85" s="186">
        <f>SUM(G85:R85)</f>
        <v>409</v>
      </c>
    </row>
    <row r="86" spans="2:19" ht="23.1" customHeight="1" thickBot="1" x14ac:dyDescent="0.3">
      <c r="B86" s="123"/>
      <c r="C86" s="68"/>
      <c r="D86" s="106"/>
      <c r="E86" s="106"/>
      <c r="F86" s="106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07"/>
    </row>
    <row r="87" spans="2:19" ht="23.1" customHeight="1" x14ac:dyDescent="0.25">
      <c r="B87" s="1163" t="s">
        <v>1</v>
      </c>
      <c r="C87" s="92" t="s">
        <v>16</v>
      </c>
      <c r="D87" s="166"/>
      <c r="E87" s="106"/>
      <c r="F87" s="158"/>
      <c r="G87" s="93">
        <v>0</v>
      </c>
      <c r="H87" s="93">
        <v>0</v>
      </c>
      <c r="I87" s="93">
        <v>0</v>
      </c>
      <c r="J87" s="93">
        <v>0</v>
      </c>
      <c r="K87" s="93">
        <v>0</v>
      </c>
      <c r="L87" s="93">
        <v>0</v>
      </c>
      <c r="M87" s="93">
        <v>0</v>
      </c>
      <c r="N87" s="93">
        <v>0</v>
      </c>
      <c r="O87" s="93">
        <v>0</v>
      </c>
      <c r="P87" s="93">
        <v>0</v>
      </c>
      <c r="Q87" s="93">
        <v>0</v>
      </c>
      <c r="R87" s="93">
        <v>0</v>
      </c>
      <c r="S87" s="185">
        <f>SUM(G87:R87)</f>
        <v>0</v>
      </c>
    </row>
    <row r="88" spans="2:19" ht="23.1" customHeight="1" thickBot="1" x14ac:dyDescent="0.3">
      <c r="B88" s="1164"/>
      <c r="C88" s="99" t="s">
        <v>17</v>
      </c>
      <c r="D88" s="110"/>
      <c r="E88" s="106"/>
      <c r="F88" s="159"/>
      <c r="G88" s="100">
        <v>0</v>
      </c>
      <c r="H88" s="100">
        <v>0</v>
      </c>
      <c r="I88" s="100">
        <v>0</v>
      </c>
      <c r="J88" s="100">
        <v>0</v>
      </c>
      <c r="K88" s="100">
        <v>0</v>
      </c>
      <c r="L88" s="100">
        <v>0</v>
      </c>
      <c r="M88" s="100">
        <v>0</v>
      </c>
      <c r="N88" s="100">
        <v>0</v>
      </c>
      <c r="O88" s="100">
        <v>0</v>
      </c>
      <c r="P88" s="100">
        <v>0</v>
      </c>
      <c r="Q88" s="100">
        <v>0</v>
      </c>
      <c r="R88" s="100">
        <v>0</v>
      </c>
      <c r="S88" s="186">
        <f>SUM(G88:R88)</f>
        <v>0</v>
      </c>
    </row>
    <row r="89" spans="2:19" ht="23.1" customHeight="1" thickBot="1" x14ac:dyDescent="0.3">
      <c r="B89" s="123"/>
      <c r="C89" s="68"/>
      <c r="D89" s="106"/>
      <c r="E89" s="106"/>
      <c r="F89" s="106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07"/>
    </row>
    <row r="90" spans="2:19" ht="23.1" customHeight="1" x14ac:dyDescent="0.25">
      <c r="B90" s="1163" t="s">
        <v>2</v>
      </c>
      <c r="C90" s="92" t="s">
        <v>16</v>
      </c>
      <c r="D90" s="166"/>
      <c r="E90" s="106"/>
      <c r="F90" s="158"/>
      <c r="G90" s="93">
        <v>0</v>
      </c>
      <c r="H90" s="93">
        <v>0</v>
      </c>
      <c r="I90" s="93">
        <v>0</v>
      </c>
      <c r="J90" s="93">
        <v>0</v>
      </c>
      <c r="K90" s="93">
        <v>0</v>
      </c>
      <c r="L90" s="93">
        <v>0</v>
      </c>
      <c r="M90" s="93">
        <v>0</v>
      </c>
      <c r="N90" s="93">
        <v>0</v>
      </c>
      <c r="O90" s="93">
        <v>0</v>
      </c>
      <c r="P90" s="93">
        <v>0</v>
      </c>
      <c r="Q90" s="93">
        <v>0</v>
      </c>
      <c r="R90" s="93">
        <v>0</v>
      </c>
      <c r="S90" s="185">
        <f>SUM(G90:R90)</f>
        <v>0</v>
      </c>
    </row>
    <row r="91" spans="2:19" ht="23.1" customHeight="1" thickBot="1" x14ac:dyDescent="0.3">
      <c r="B91" s="1164"/>
      <c r="C91" s="99" t="s">
        <v>17</v>
      </c>
      <c r="D91" s="110"/>
      <c r="E91" s="106"/>
      <c r="F91" s="159"/>
      <c r="G91" s="100">
        <v>0</v>
      </c>
      <c r="H91" s="100">
        <v>0</v>
      </c>
      <c r="I91" s="100">
        <v>0</v>
      </c>
      <c r="J91" s="100">
        <v>0</v>
      </c>
      <c r="K91" s="100">
        <v>0</v>
      </c>
      <c r="L91" s="100">
        <v>0</v>
      </c>
      <c r="M91" s="100">
        <v>0</v>
      </c>
      <c r="N91" s="100">
        <v>0</v>
      </c>
      <c r="O91" s="100">
        <v>0</v>
      </c>
      <c r="P91" s="100">
        <v>0</v>
      </c>
      <c r="Q91" s="100">
        <v>0</v>
      </c>
      <c r="R91" s="100">
        <v>0</v>
      </c>
      <c r="S91" s="186">
        <f>SUM(G91:R91)</f>
        <v>0</v>
      </c>
    </row>
    <row r="92" spans="2:19" ht="23.1" customHeight="1" thickBot="1" x14ac:dyDescent="0.3">
      <c r="B92" s="123"/>
      <c r="C92" s="68"/>
      <c r="D92" s="107"/>
      <c r="E92" s="107"/>
      <c r="F92" s="107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07"/>
    </row>
    <row r="93" spans="2:19" ht="23.1" customHeight="1" x14ac:dyDescent="0.25">
      <c r="B93" s="1163" t="s">
        <v>3</v>
      </c>
      <c r="C93" s="92" t="s">
        <v>16</v>
      </c>
      <c r="D93" s="166"/>
      <c r="E93" s="106"/>
      <c r="F93" s="158"/>
      <c r="G93" s="93">
        <v>0</v>
      </c>
      <c r="H93" s="93">
        <v>0</v>
      </c>
      <c r="I93" s="93">
        <v>0</v>
      </c>
      <c r="J93" s="93">
        <v>0</v>
      </c>
      <c r="K93" s="93">
        <v>0</v>
      </c>
      <c r="L93" s="93">
        <v>0</v>
      </c>
      <c r="M93" s="93">
        <v>0</v>
      </c>
      <c r="N93" s="93">
        <v>0</v>
      </c>
      <c r="O93" s="93">
        <v>1</v>
      </c>
      <c r="P93" s="93">
        <v>0</v>
      </c>
      <c r="Q93" s="93">
        <v>0</v>
      </c>
      <c r="R93" s="93">
        <v>0</v>
      </c>
      <c r="S93" s="185">
        <f>SUM(G93:R93)</f>
        <v>1</v>
      </c>
    </row>
    <row r="94" spans="2:19" ht="23.1" customHeight="1" thickBot="1" x14ac:dyDescent="0.3">
      <c r="B94" s="1164"/>
      <c r="C94" s="99" t="s">
        <v>17</v>
      </c>
      <c r="D94" s="110"/>
      <c r="E94" s="106"/>
      <c r="F94" s="159"/>
      <c r="G94" s="100">
        <v>0</v>
      </c>
      <c r="H94" s="100">
        <v>0</v>
      </c>
      <c r="I94" s="100">
        <v>0</v>
      </c>
      <c r="J94" s="100">
        <v>0</v>
      </c>
      <c r="K94" s="100">
        <v>0</v>
      </c>
      <c r="L94" s="100">
        <v>0</v>
      </c>
      <c r="M94" s="100">
        <v>0</v>
      </c>
      <c r="N94" s="100">
        <v>0</v>
      </c>
      <c r="O94" s="100">
        <v>0</v>
      </c>
      <c r="P94" s="100">
        <v>0</v>
      </c>
      <c r="Q94" s="100">
        <v>0</v>
      </c>
      <c r="R94" s="100">
        <v>0</v>
      </c>
      <c r="S94" s="186">
        <f>SUM(G94:R94)</f>
        <v>0</v>
      </c>
    </row>
    <row r="95" spans="2:19" ht="23.1" customHeight="1" thickBot="1" x14ac:dyDescent="0.3">
      <c r="B95" s="123"/>
      <c r="C95" s="68"/>
      <c r="D95" s="125"/>
      <c r="E95" s="125"/>
      <c r="F95" s="125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5"/>
    </row>
    <row r="96" spans="2:19" ht="23.1" customHeight="1" x14ac:dyDescent="0.25">
      <c r="B96" s="1163" t="s">
        <v>4</v>
      </c>
      <c r="C96" s="92" t="s">
        <v>16</v>
      </c>
      <c r="D96" s="166"/>
      <c r="E96" s="106"/>
      <c r="F96" s="158"/>
      <c r="G96" s="174">
        <v>19</v>
      </c>
      <c r="H96" s="174">
        <v>12</v>
      </c>
      <c r="I96" s="174">
        <v>6</v>
      </c>
      <c r="J96" s="174">
        <v>0</v>
      </c>
      <c r="K96" s="174">
        <v>13</v>
      </c>
      <c r="L96" s="174">
        <v>6</v>
      </c>
      <c r="M96" s="174">
        <v>0</v>
      </c>
      <c r="N96" s="174">
        <v>0</v>
      </c>
      <c r="O96" s="174">
        <v>6</v>
      </c>
      <c r="P96" s="174">
        <v>15</v>
      </c>
      <c r="Q96" s="174">
        <v>11</v>
      </c>
      <c r="R96" s="174">
        <v>7</v>
      </c>
      <c r="S96" s="185">
        <f>SUM(G96:R96)</f>
        <v>95</v>
      </c>
    </row>
    <row r="97" spans="2:19" ht="23.1" customHeight="1" thickBot="1" x14ac:dyDescent="0.3">
      <c r="B97" s="1164"/>
      <c r="C97" s="99" t="s">
        <v>17</v>
      </c>
      <c r="D97" s="110"/>
      <c r="E97" s="106"/>
      <c r="F97" s="159"/>
      <c r="G97" s="175">
        <v>9</v>
      </c>
      <c r="H97" s="175">
        <v>6</v>
      </c>
      <c r="I97" s="175">
        <v>8</v>
      </c>
      <c r="J97" s="175">
        <v>8</v>
      </c>
      <c r="K97" s="175">
        <v>15</v>
      </c>
      <c r="L97" s="175">
        <v>9</v>
      </c>
      <c r="M97" s="175">
        <v>6</v>
      </c>
      <c r="N97" s="175">
        <v>4</v>
      </c>
      <c r="O97" s="175">
        <v>6</v>
      </c>
      <c r="P97" s="175">
        <v>3</v>
      </c>
      <c r="Q97" s="175">
        <v>23</v>
      </c>
      <c r="R97" s="175">
        <v>9</v>
      </c>
      <c r="S97" s="186">
        <f>SUM(G97:R97)</f>
        <v>106</v>
      </c>
    </row>
    <row r="98" spans="2:19" ht="23.1" customHeight="1" thickBot="1" x14ac:dyDescent="0.3">
      <c r="B98" s="123"/>
      <c r="C98" s="68"/>
      <c r="D98" s="127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</row>
    <row r="99" spans="2:19" ht="23.1" customHeight="1" x14ac:dyDescent="0.3">
      <c r="B99" s="1181" t="s">
        <v>30</v>
      </c>
      <c r="C99" s="116" t="s">
        <v>16</v>
      </c>
      <c r="D99" s="167"/>
      <c r="E99" s="168"/>
      <c r="F99" s="169"/>
      <c r="G99" s="170">
        <f t="shared" ref="G99:S99" si="10">G84+G87+G90+G93+G96</f>
        <v>49</v>
      </c>
      <c r="H99" s="170">
        <f t="shared" si="10"/>
        <v>36</v>
      </c>
      <c r="I99" s="170">
        <f t="shared" si="10"/>
        <v>48</v>
      </c>
      <c r="J99" s="170">
        <f t="shared" si="10"/>
        <v>24</v>
      </c>
      <c r="K99" s="170">
        <f t="shared" si="10"/>
        <v>49</v>
      </c>
      <c r="L99" s="170">
        <f t="shared" si="10"/>
        <v>36</v>
      </c>
      <c r="M99" s="170">
        <f t="shared" si="10"/>
        <v>36</v>
      </c>
      <c r="N99" s="170">
        <f t="shared" si="10"/>
        <v>30</v>
      </c>
      <c r="O99" s="170">
        <f t="shared" si="10"/>
        <v>49</v>
      </c>
      <c r="P99" s="170">
        <f t="shared" si="10"/>
        <v>35</v>
      </c>
      <c r="Q99" s="170">
        <f t="shared" si="10"/>
        <v>53</v>
      </c>
      <c r="R99" s="170">
        <f t="shared" si="10"/>
        <v>45</v>
      </c>
      <c r="S99" s="170">
        <f t="shared" si="10"/>
        <v>490</v>
      </c>
    </row>
    <row r="100" spans="2:19" ht="23.1" customHeight="1" thickBot="1" x14ac:dyDescent="0.35">
      <c r="B100" s="1182"/>
      <c r="C100" s="119" t="s">
        <v>17</v>
      </c>
      <c r="D100" s="171"/>
      <c r="E100" s="168"/>
      <c r="F100" s="172"/>
      <c r="G100" s="173">
        <f t="shared" ref="G100:S100" si="11">G85+G88+G91+G94+G97</f>
        <v>40</v>
      </c>
      <c r="H100" s="173">
        <f t="shared" si="11"/>
        <v>45</v>
      </c>
      <c r="I100" s="173">
        <f t="shared" si="11"/>
        <v>48</v>
      </c>
      <c r="J100" s="173">
        <f t="shared" si="11"/>
        <v>43</v>
      </c>
      <c r="K100" s="173">
        <f t="shared" si="11"/>
        <v>26</v>
      </c>
      <c r="L100" s="173">
        <f t="shared" si="11"/>
        <v>41</v>
      </c>
      <c r="M100" s="173">
        <f t="shared" si="11"/>
        <v>55</v>
      </c>
      <c r="N100" s="173">
        <f t="shared" si="11"/>
        <v>42</v>
      </c>
      <c r="O100" s="173">
        <f t="shared" si="11"/>
        <v>43</v>
      </c>
      <c r="P100" s="173">
        <f t="shared" si="11"/>
        <v>34</v>
      </c>
      <c r="Q100" s="173">
        <f t="shared" si="11"/>
        <v>68</v>
      </c>
      <c r="R100" s="173">
        <f t="shared" si="11"/>
        <v>30</v>
      </c>
      <c r="S100" s="173">
        <f t="shared" si="11"/>
        <v>515</v>
      </c>
    </row>
    <row r="101" spans="2:19" ht="23.1" customHeight="1" thickBot="1" x14ac:dyDescent="0.3">
      <c r="B101" s="136"/>
      <c r="C101" s="68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</row>
    <row r="102" spans="2:19" ht="23.1" customHeight="1" x14ac:dyDescent="0.3">
      <c r="B102" s="1181" t="s">
        <v>31</v>
      </c>
      <c r="C102" s="116" t="s">
        <v>16</v>
      </c>
      <c r="D102" s="167"/>
      <c r="E102" s="168"/>
      <c r="F102" s="169"/>
      <c r="G102" s="170">
        <f t="shared" ref="G102:S102" si="12">G79+G99</f>
        <v>353</v>
      </c>
      <c r="H102" s="170">
        <f t="shared" si="12"/>
        <v>254</v>
      </c>
      <c r="I102" s="170">
        <f t="shared" si="12"/>
        <v>326</v>
      </c>
      <c r="J102" s="170">
        <f t="shared" si="12"/>
        <v>306</v>
      </c>
      <c r="K102" s="170">
        <f t="shared" si="12"/>
        <v>192</v>
      </c>
      <c r="L102" s="170">
        <f t="shared" si="12"/>
        <v>243</v>
      </c>
      <c r="M102" s="170">
        <f t="shared" si="12"/>
        <v>224</v>
      </c>
      <c r="N102" s="170">
        <f t="shared" si="12"/>
        <v>217</v>
      </c>
      <c r="O102" s="170">
        <f t="shared" si="12"/>
        <v>273</v>
      </c>
      <c r="P102" s="170">
        <f t="shared" si="12"/>
        <v>315</v>
      </c>
      <c r="Q102" s="170">
        <f t="shared" si="12"/>
        <v>450</v>
      </c>
      <c r="R102" s="170">
        <f t="shared" si="12"/>
        <v>238</v>
      </c>
      <c r="S102" s="170">
        <f t="shared" si="12"/>
        <v>3391</v>
      </c>
    </row>
    <row r="103" spans="2:19" ht="23.1" customHeight="1" thickBot="1" x14ac:dyDescent="0.35">
      <c r="B103" s="1182"/>
      <c r="C103" s="119" t="s">
        <v>17</v>
      </c>
      <c r="D103" s="171"/>
      <c r="E103" s="168"/>
      <c r="F103" s="172"/>
      <c r="G103" s="173">
        <f t="shared" ref="G103:S103" si="13">G80+G100</f>
        <v>274</v>
      </c>
      <c r="H103" s="173">
        <f t="shared" si="13"/>
        <v>241</v>
      </c>
      <c r="I103" s="173">
        <f t="shared" si="13"/>
        <v>343</v>
      </c>
      <c r="J103" s="173">
        <f t="shared" si="13"/>
        <v>289</v>
      </c>
      <c r="K103" s="173">
        <f t="shared" si="13"/>
        <v>213</v>
      </c>
      <c r="L103" s="173">
        <f t="shared" si="13"/>
        <v>267</v>
      </c>
      <c r="M103" s="173">
        <f t="shared" si="13"/>
        <v>273</v>
      </c>
      <c r="N103" s="173">
        <f t="shared" si="13"/>
        <v>224</v>
      </c>
      <c r="O103" s="173">
        <f t="shared" si="13"/>
        <v>293</v>
      </c>
      <c r="P103" s="173">
        <f t="shared" si="13"/>
        <v>253</v>
      </c>
      <c r="Q103" s="173">
        <f t="shared" si="13"/>
        <v>514</v>
      </c>
      <c r="R103" s="173">
        <f t="shared" si="13"/>
        <v>273</v>
      </c>
      <c r="S103" s="173">
        <f t="shared" si="13"/>
        <v>3457</v>
      </c>
    </row>
    <row r="104" spans="2:19" ht="15.75" x14ac:dyDescent="0.25">
      <c r="D104" s="62"/>
      <c r="E104" s="62"/>
      <c r="F104" s="62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</row>
    <row r="105" spans="2:19" ht="16.5" thickBot="1" x14ac:dyDescent="0.3">
      <c r="D105" s="69"/>
      <c r="E105" s="69"/>
      <c r="F105" s="69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</row>
    <row r="106" spans="2:19" ht="26.25" customHeight="1" thickBot="1" x14ac:dyDescent="0.4">
      <c r="B106" s="1171" t="s">
        <v>32</v>
      </c>
      <c r="C106" s="1172"/>
      <c r="D106" s="1172"/>
      <c r="E106" s="1172"/>
      <c r="F106" s="1172"/>
      <c r="G106" s="1172"/>
      <c r="H106" s="1172"/>
      <c r="I106" s="1172"/>
      <c r="J106" s="1172"/>
      <c r="K106" s="1172"/>
      <c r="L106" s="1172"/>
      <c r="M106" s="1172"/>
      <c r="N106" s="1172"/>
      <c r="O106" s="1172"/>
      <c r="P106" s="1172"/>
      <c r="Q106" s="1172"/>
      <c r="R106" s="1172"/>
      <c r="S106" s="1173"/>
    </row>
    <row r="107" spans="2:19" ht="12.75" customHeight="1" thickBot="1" x14ac:dyDescent="0.3">
      <c r="B107" s="68"/>
      <c r="C107" s="68"/>
      <c r="D107" s="62"/>
      <c r="E107" s="62"/>
      <c r="F107" s="62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</row>
    <row r="108" spans="2:19" ht="33.75" customHeight="1" thickBot="1" x14ac:dyDescent="0.35">
      <c r="B108" s="46"/>
      <c r="C108" s="138"/>
      <c r="D108" s="151"/>
      <c r="E108" s="152"/>
      <c r="F108" s="153"/>
      <c r="G108" s="156" t="s">
        <v>102</v>
      </c>
      <c r="H108" s="156" t="s">
        <v>103</v>
      </c>
      <c r="I108" s="156" t="s">
        <v>104</v>
      </c>
      <c r="J108" s="156" t="s">
        <v>105</v>
      </c>
      <c r="K108" s="156" t="s">
        <v>106</v>
      </c>
      <c r="L108" s="156" t="s">
        <v>107</v>
      </c>
      <c r="M108" s="156" t="s">
        <v>108</v>
      </c>
      <c r="N108" s="156" t="s">
        <v>109</v>
      </c>
      <c r="O108" s="156" t="s">
        <v>110</v>
      </c>
      <c r="P108" s="156" t="s">
        <v>111</v>
      </c>
      <c r="Q108" s="156" t="s">
        <v>112</v>
      </c>
      <c r="R108" s="156" t="s">
        <v>113</v>
      </c>
      <c r="S108" s="154" t="s">
        <v>54</v>
      </c>
    </row>
    <row r="109" spans="2:19" ht="23.1" customHeight="1" thickBot="1" x14ac:dyDescent="0.3">
      <c r="B109" s="139" t="s">
        <v>33</v>
      </c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5"/>
    </row>
    <row r="110" spans="2:19" ht="23.1" customHeight="1" x14ac:dyDescent="0.25">
      <c r="B110" s="1163" t="s">
        <v>35</v>
      </c>
      <c r="C110" s="92" t="s">
        <v>16</v>
      </c>
      <c r="D110" s="166"/>
      <c r="E110" s="106"/>
      <c r="F110" s="158"/>
      <c r="G110" s="93">
        <v>0</v>
      </c>
      <c r="H110" s="93">
        <v>0</v>
      </c>
      <c r="I110" s="93">
        <v>0</v>
      </c>
      <c r="J110" s="93">
        <v>0</v>
      </c>
      <c r="K110" s="93">
        <v>0</v>
      </c>
      <c r="L110" s="93">
        <v>0</v>
      </c>
      <c r="M110" s="93">
        <v>0</v>
      </c>
      <c r="N110" s="93">
        <v>0</v>
      </c>
      <c r="O110" s="93">
        <v>0</v>
      </c>
      <c r="P110" s="93">
        <v>0</v>
      </c>
      <c r="Q110" s="93">
        <v>0</v>
      </c>
      <c r="R110" s="93">
        <v>0</v>
      </c>
      <c r="S110" s="185">
        <f>SUM(G110:R110)</f>
        <v>0</v>
      </c>
    </row>
    <row r="111" spans="2:19" ht="23.1" customHeight="1" thickBot="1" x14ac:dyDescent="0.3">
      <c r="B111" s="1164"/>
      <c r="C111" s="99" t="s">
        <v>17</v>
      </c>
      <c r="D111" s="110"/>
      <c r="E111" s="106"/>
      <c r="F111" s="159"/>
      <c r="G111" s="100">
        <v>0</v>
      </c>
      <c r="H111" s="100">
        <v>0</v>
      </c>
      <c r="I111" s="100">
        <v>0</v>
      </c>
      <c r="J111" s="100">
        <v>0</v>
      </c>
      <c r="K111" s="100">
        <v>0</v>
      </c>
      <c r="L111" s="100">
        <v>0</v>
      </c>
      <c r="M111" s="100">
        <v>0</v>
      </c>
      <c r="N111" s="100">
        <v>0</v>
      </c>
      <c r="O111" s="100">
        <v>0</v>
      </c>
      <c r="P111" s="100">
        <v>0</v>
      </c>
      <c r="Q111" s="100">
        <v>0</v>
      </c>
      <c r="R111" s="100">
        <v>0</v>
      </c>
      <c r="S111" s="186">
        <f>SUM(G111:R111)</f>
        <v>0</v>
      </c>
    </row>
    <row r="112" spans="2:19" ht="23.1" customHeight="1" thickBot="1" x14ac:dyDescent="0.3">
      <c r="B112" s="137"/>
      <c r="C112" s="68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5"/>
    </row>
    <row r="113" spans="2:19" ht="23.1" customHeight="1" x14ac:dyDescent="0.25">
      <c r="B113" s="1163" t="s">
        <v>34</v>
      </c>
      <c r="C113" s="92" t="s">
        <v>16</v>
      </c>
      <c r="D113" s="166"/>
      <c r="E113" s="106"/>
      <c r="F113" s="158"/>
      <c r="G113" s="93">
        <v>128</v>
      </c>
      <c r="H113" s="93">
        <v>100</v>
      </c>
      <c r="I113" s="93">
        <v>65</v>
      </c>
      <c r="J113" s="93">
        <v>87</v>
      </c>
      <c r="K113" s="93">
        <v>59</v>
      </c>
      <c r="L113" s="93">
        <v>65</v>
      </c>
      <c r="M113" s="93">
        <v>56</v>
      </c>
      <c r="N113" s="93">
        <v>20</v>
      </c>
      <c r="O113" s="93">
        <v>82</v>
      </c>
      <c r="P113" s="93">
        <v>68</v>
      </c>
      <c r="Q113" s="93">
        <v>101</v>
      </c>
      <c r="R113" s="93">
        <v>52</v>
      </c>
      <c r="S113" s="185">
        <f>SUM(G113:R113)</f>
        <v>883</v>
      </c>
    </row>
    <row r="114" spans="2:19" ht="23.1" customHeight="1" thickBot="1" x14ac:dyDescent="0.3">
      <c r="B114" s="1164"/>
      <c r="C114" s="99" t="s">
        <v>17</v>
      </c>
      <c r="D114" s="110"/>
      <c r="E114" s="106"/>
      <c r="F114" s="159"/>
      <c r="G114" s="100">
        <v>124</v>
      </c>
      <c r="H114" s="100">
        <v>56</v>
      </c>
      <c r="I114" s="100">
        <v>0</v>
      </c>
      <c r="J114" s="100">
        <v>53</v>
      </c>
      <c r="K114" s="100">
        <v>121</v>
      </c>
      <c r="L114" s="100">
        <v>27</v>
      </c>
      <c r="M114" s="100">
        <v>57</v>
      </c>
      <c r="N114" s="100">
        <v>30</v>
      </c>
      <c r="O114" s="100">
        <v>73</v>
      </c>
      <c r="P114" s="100">
        <v>83</v>
      </c>
      <c r="Q114" s="100">
        <v>85</v>
      </c>
      <c r="R114" s="100">
        <v>98</v>
      </c>
      <c r="S114" s="186">
        <f>SUM(G114:R114)</f>
        <v>807</v>
      </c>
    </row>
    <row r="115" spans="2:19" ht="23.1" customHeight="1" thickBot="1" x14ac:dyDescent="0.3">
      <c r="B115" s="104"/>
      <c r="C115" s="105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  <c r="R115" s="106"/>
      <c r="S115" s="107"/>
    </row>
    <row r="116" spans="2:19" ht="23.1" customHeight="1" x14ac:dyDescent="0.3">
      <c r="B116" s="1181" t="s">
        <v>36</v>
      </c>
      <c r="C116" s="116" t="s">
        <v>16</v>
      </c>
      <c r="D116" s="167"/>
      <c r="E116" s="168"/>
      <c r="F116" s="169"/>
      <c r="G116" s="170">
        <f t="shared" ref="G116:S116" si="14">G110+G113</f>
        <v>128</v>
      </c>
      <c r="H116" s="170">
        <f t="shared" si="14"/>
        <v>100</v>
      </c>
      <c r="I116" s="170">
        <f t="shared" si="14"/>
        <v>65</v>
      </c>
      <c r="J116" s="170">
        <f t="shared" si="14"/>
        <v>87</v>
      </c>
      <c r="K116" s="170">
        <f t="shared" si="14"/>
        <v>59</v>
      </c>
      <c r="L116" s="170">
        <f t="shared" si="14"/>
        <v>65</v>
      </c>
      <c r="M116" s="170">
        <f t="shared" si="14"/>
        <v>56</v>
      </c>
      <c r="N116" s="170">
        <f t="shared" si="14"/>
        <v>20</v>
      </c>
      <c r="O116" s="170">
        <f t="shared" si="14"/>
        <v>82</v>
      </c>
      <c r="P116" s="170">
        <f t="shared" si="14"/>
        <v>68</v>
      </c>
      <c r="Q116" s="170">
        <f t="shared" si="14"/>
        <v>101</v>
      </c>
      <c r="R116" s="170">
        <f t="shared" si="14"/>
        <v>52</v>
      </c>
      <c r="S116" s="170">
        <f t="shared" si="14"/>
        <v>883</v>
      </c>
    </row>
    <row r="117" spans="2:19" ht="23.1" customHeight="1" thickBot="1" x14ac:dyDescent="0.35">
      <c r="B117" s="1182"/>
      <c r="C117" s="119" t="s">
        <v>17</v>
      </c>
      <c r="D117" s="171"/>
      <c r="E117" s="168"/>
      <c r="F117" s="172"/>
      <c r="G117" s="173">
        <f t="shared" ref="G117:S117" si="15">G111+G114</f>
        <v>124</v>
      </c>
      <c r="H117" s="173">
        <f t="shared" si="15"/>
        <v>56</v>
      </c>
      <c r="I117" s="173">
        <f t="shared" si="15"/>
        <v>0</v>
      </c>
      <c r="J117" s="173">
        <f t="shared" si="15"/>
        <v>53</v>
      </c>
      <c r="K117" s="173">
        <f t="shared" si="15"/>
        <v>121</v>
      </c>
      <c r="L117" s="173">
        <f t="shared" si="15"/>
        <v>27</v>
      </c>
      <c r="M117" s="173">
        <f t="shared" si="15"/>
        <v>57</v>
      </c>
      <c r="N117" s="173">
        <f t="shared" si="15"/>
        <v>30</v>
      </c>
      <c r="O117" s="173">
        <f t="shared" si="15"/>
        <v>73</v>
      </c>
      <c r="P117" s="173">
        <f t="shared" si="15"/>
        <v>83</v>
      </c>
      <c r="Q117" s="173">
        <f t="shared" si="15"/>
        <v>85</v>
      </c>
      <c r="R117" s="173">
        <f t="shared" si="15"/>
        <v>98</v>
      </c>
      <c r="S117" s="173">
        <f t="shared" si="15"/>
        <v>807</v>
      </c>
    </row>
    <row r="118" spans="2:19" ht="23.1" customHeight="1" thickBot="1" x14ac:dyDescent="0.3">
      <c r="B118" s="145"/>
      <c r="C118" s="105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7"/>
      <c r="P118" s="107"/>
      <c r="Q118" s="107"/>
      <c r="R118" s="107"/>
      <c r="S118" s="107"/>
    </row>
    <row r="119" spans="2:19" ht="23.1" customHeight="1" thickBot="1" x14ac:dyDescent="0.3">
      <c r="B119" s="46" t="s">
        <v>40</v>
      </c>
      <c r="C119" s="176"/>
      <c r="D119" s="125"/>
      <c r="E119" s="125"/>
      <c r="F119" s="125"/>
      <c r="G119" s="125"/>
      <c r="H119" s="125"/>
      <c r="I119" s="125"/>
      <c r="J119" s="125"/>
      <c r="K119" s="125"/>
      <c r="L119" s="125"/>
      <c r="M119" s="125"/>
      <c r="N119" s="125"/>
      <c r="O119" s="125"/>
      <c r="P119" s="125"/>
      <c r="Q119" s="125"/>
      <c r="R119" s="125"/>
      <c r="S119" s="125"/>
    </row>
    <row r="120" spans="2:19" ht="23.1" customHeight="1" x14ac:dyDescent="0.25">
      <c r="B120" s="1163" t="s">
        <v>37</v>
      </c>
      <c r="C120" s="92" t="s">
        <v>16</v>
      </c>
      <c r="D120" s="166"/>
      <c r="E120" s="106"/>
      <c r="F120" s="158"/>
      <c r="G120" s="93">
        <v>1323</v>
      </c>
      <c r="H120" s="93">
        <v>991</v>
      </c>
      <c r="I120" s="93">
        <v>1163</v>
      </c>
      <c r="J120" s="93">
        <v>1370</v>
      </c>
      <c r="K120" s="93">
        <v>1408</v>
      </c>
      <c r="L120" s="93">
        <v>1317</v>
      </c>
      <c r="M120" s="93">
        <v>1475</v>
      </c>
      <c r="N120" s="93">
        <v>882</v>
      </c>
      <c r="O120" s="93">
        <v>1835</v>
      </c>
      <c r="P120" s="93">
        <v>1291</v>
      </c>
      <c r="Q120" s="93">
        <v>1373</v>
      </c>
      <c r="R120" s="93">
        <v>1432</v>
      </c>
      <c r="S120" s="185">
        <f>SUM(G120:R120)</f>
        <v>15860</v>
      </c>
    </row>
    <row r="121" spans="2:19" ht="23.1" customHeight="1" thickBot="1" x14ac:dyDescent="0.3">
      <c r="B121" s="1164"/>
      <c r="C121" s="99" t="s">
        <v>17</v>
      </c>
      <c r="D121" s="110"/>
      <c r="E121" s="106"/>
      <c r="F121" s="159"/>
      <c r="G121" s="100">
        <v>800</v>
      </c>
      <c r="H121" s="100">
        <v>1123</v>
      </c>
      <c r="I121" s="100">
        <v>1206</v>
      </c>
      <c r="J121" s="100">
        <v>1536</v>
      </c>
      <c r="K121" s="100">
        <v>1271</v>
      </c>
      <c r="L121" s="100">
        <v>1289</v>
      </c>
      <c r="M121" s="100">
        <v>1331</v>
      </c>
      <c r="N121" s="100">
        <v>1347</v>
      </c>
      <c r="O121" s="100">
        <v>1583</v>
      </c>
      <c r="P121" s="100">
        <v>1412</v>
      </c>
      <c r="Q121" s="100">
        <v>1342</v>
      </c>
      <c r="R121" s="100">
        <v>361</v>
      </c>
      <c r="S121" s="186">
        <f>SUM(G121:R121)</f>
        <v>14601</v>
      </c>
    </row>
    <row r="122" spans="2:19" ht="23.1" customHeight="1" thickBot="1" x14ac:dyDescent="0.3">
      <c r="B122" s="123"/>
      <c r="C122" s="68"/>
      <c r="D122" s="107"/>
      <c r="E122" s="107"/>
      <c r="F122" s="107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07"/>
    </row>
    <row r="123" spans="2:19" ht="23.1" customHeight="1" x14ac:dyDescent="0.25">
      <c r="B123" s="1163" t="s">
        <v>38</v>
      </c>
      <c r="C123" s="92" t="s">
        <v>16</v>
      </c>
      <c r="D123" s="166"/>
      <c r="E123" s="106"/>
      <c r="F123" s="158"/>
      <c r="G123" s="93">
        <v>178</v>
      </c>
      <c r="H123" s="93">
        <v>137</v>
      </c>
      <c r="I123" s="93">
        <v>179</v>
      </c>
      <c r="J123" s="93">
        <v>114</v>
      </c>
      <c r="K123" s="93">
        <v>298</v>
      </c>
      <c r="L123" s="93">
        <v>275</v>
      </c>
      <c r="M123" s="93">
        <v>305</v>
      </c>
      <c r="N123" s="93">
        <v>363</v>
      </c>
      <c r="O123" s="93">
        <v>324</v>
      </c>
      <c r="P123" s="93">
        <v>303</v>
      </c>
      <c r="Q123" s="93">
        <v>239</v>
      </c>
      <c r="R123" s="93">
        <v>345</v>
      </c>
      <c r="S123" s="185">
        <f>SUM(G123:R123)</f>
        <v>3060</v>
      </c>
    </row>
    <row r="124" spans="2:19" ht="23.1" customHeight="1" thickBot="1" x14ac:dyDescent="0.3">
      <c r="B124" s="1164"/>
      <c r="C124" s="99" t="s">
        <v>17</v>
      </c>
      <c r="D124" s="110"/>
      <c r="E124" s="106"/>
      <c r="F124" s="159"/>
      <c r="G124" s="100">
        <v>178</v>
      </c>
      <c r="H124" s="100">
        <v>67</v>
      </c>
      <c r="I124" s="100">
        <v>40</v>
      </c>
      <c r="J124" s="100">
        <v>182</v>
      </c>
      <c r="K124" s="100">
        <v>111</v>
      </c>
      <c r="L124" s="100">
        <v>154</v>
      </c>
      <c r="M124" s="100">
        <v>317</v>
      </c>
      <c r="N124" s="100">
        <v>325</v>
      </c>
      <c r="O124" s="100">
        <v>402</v>
      </c>
      <c r="P124" s="100">
        <v>247</v>
      </c>
      <c r="Q124" s="100">
        <v>305</v>
      </c>
      <c r="R124" s="100">
        <v>569</v>
      </c>
      <c r="S124" s="186">
        <f>SUM(G124:R124)</f>
        <v>2897</v>
      </c>
    </row>
    <row r="125" spans="2:19" ht="23.1" customHeight="1" thickBot="1" x14ac:dyDescent="0.3">
      <c r="B125" s="123"/>
      <c r="C125" s="68"/>
      <c r="D125" s="91"/>
      <c r="E125" s="91"/>
      <c r="F125" s="9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87"/>
    </row>
    <row r="126" spans="2:19" ht="23.1" customHeight="1" x14ac:dyDescent="0.25">
      <c r="B126" s="1163" t="s">
        <v>2</v>
      </c>
      <c r="C126" s="92" t="s">
        <v>16</v>
      </c>
      <c r="D126" s="166"/>
      <c r="E126" s="106"/>
      <c r="F126" s="158"/>
      <c r="G126" s="93">
        <v>0</v>
      </c>
      <c r="H126" s="93">
        <v>0</v>
      </c>
      <c r="I126" s="93">
        <v>0</v>
      </c>
      <c r="J126" s="93">
        <v>0</v>
      </c>
      <c r="K126" s="93">
        <v>0</v>
      </c>
      <c r="L126" s="93">
        <v>0</v>
      </c>
      <c r="M126" s="93">
        <v>0</v>
      </c>
      <c r="N126" s="93">
        <v>0</v>
      </c>
      <c r="O126" s="93">
        <v>0</v>
      </c>
      <c r="P126" s="93">
        <v>0</v>
      </c>
      <c r="Q126" s="93">
        <v>0</v>
      </c>
      <c r="R126" s="93">
        <v>0</v>
      </c>
      <c r="S126" s="185">
        <f>SUM(G126:R126)</f>
        <v>0</v>
      </c>
    </row>
    <row r="127" spans="2:19" ht="23.1" customHeight="1" thickBot="1" x14ac:dyDescent="0.3">
      <c r="B127" s="1164"/>
      <c r="C127" s="99" t="s">
        <v>17</v>
      </c>
      <c r="D127" s="110"/>
      <c r="E127" s="106"/>
      <c r="F127" s="159"/>
      <c r="G127" s="100">
        <v>0</v>
      </c>
      <c r="H127" s="100">
        <v>0</v>
      </c>
      <c r="I127" s="100">
        <v>0</v>
      </c>
      <c r="J127" s="100">
        <v>0</v>
      </c>
      <c r="K127" s="100">
        <v>0</v>
      </c>
      <c r="L127" s="100">
        <v>0</v>
      </c>
      <c r="M127" s="100">
        <v>0</v>
      </c>
      <c r="N127" s="100">
        <v>0</v>
      </c>
      <c r="O127" s="100">
        <v>0</v>
      </c>
      <c r="P127" s="100">
        <v>0</v>
      </c>
      <c r="Q127" s="100">
        <v>0</v>
      </c>
      <c r="R127" s="100">
        <v>0</v>
      </c>
      <c r="S127" s="186">
        <f>SUM(G127:R127)</f>
        <v>0</v>
      </c>
    </row>
    <row r="128" spans="2:19" ht="23.1" customHeight="1" thickBot="1" x14ac:dyDescent="0.3">
      <c r="B128" s="123"/>
      <c r="C128" s="68"/>
      <c r="D128" s="127"/>
      <c r="E128" s="127"/>
      <c r="F128" s="127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7"/>
    </row>
    <row r="129" spans="2:19" ht="23.1" customHeight="1" x14ac:dyDescent="0.25">
      <c r="B129" s="1185" t="s">
        <v>39</v>
      </c>
      <c r="C129" s="92" t="s">
        <v>16</v>
      </c>
      <c r="D129" s="166"/>
      <c r="E129" s="106"/>
      <c r="F129" s="158"/>
      <c r="G129" s="93">
        <v>41</v>
      </c>
      <c r="H129" s="93">
        <v>50</v>
      </c>
      <c r="I129" s="93">
        <v>95</v>
      </c>
      <c r="J129" s="93">
        <v>0</v>
      </c>
      <c r="K129" s="93">
        <v>0</v>
      </c>
      <c r="L129" s="93">
        <v>0</v>
      </c>
      <c r="M129" s="93">
        <v>0</v>
      </c>
      <c r="N129" s="93">
        <v>0</v>
      </c>
      <c r="O129" s="93">
        <v>0</v>
      </c>
      <c r="P129" s="93">
        <v>0</v>
      </c>
      <c r="Q129" s="93">
        <v>0</v>
      </c>
      <c r="R129" s="93">
        <v>0</v>
      </c>
      <c r="S129" s="185">
        <f>SUM(G129:R129)</f>
        <v>186</v>
      </c>
    </row>
    <row r="130" spans="2:19" ht="23.1" customHeight="1" thickBot="1" x14ac:dyDescent="0.3">
      <c r="B130" s="1186"/>
      <c r="C130" s="99" t="s">
        <v>17</v>
      </c>
      <c r="D130" s="110"/>
      <c r="E130" s="106"/>
      <c r="F130" s="159"/>
      <c r="G130" s="100">
        <v>40</v>
      </c>
      <c r="H130" s="100">
        <v>0</v>
      </c>
      <c r="I130" s="100">
        <v>12</v>
      </c>
      <c r="J130" s="100">
        <v>18</v>
      </c>
      <c r="K130" s="100">
        <v>0</v>
      </c>
      <c r="L130" s="100">
        <v>20</v>
      </c>
      <c r="M130" s="100">
        <v>23</v>
      </c>
      <c r="N130" s="100">
        <v>20</v>
      </c>
      <c r="O130" s="100">
        <v>70</v>
      </c>
      <c r="P130" s="100">
        <v>0</v>
      </c>
      <c r="Q130" s="100">
        <v>0</v>
      </c>
      <c r="R130" s="100">
        <v>0</v>
      </c>
      <c r="S130" s="186">
        <f>SUM(G130:R130)</f>
        <v>203</v>
      </c>
    </row>
    <row r="131" spans="2:19" ht="23.1" customHeight="1" thickBot="1" x14ac:dyDescent="0.3">
      <c r="B131" s="123"/>
      <c r="C131" s="68"/>
      <c r="D131" s="106"/>
      <c r="E131" s="106"/>
      <c r="F131" s="106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07"/>
    </row>
    <row r="132" spans="2:19" ht="23.1" customHeight="1" x14ac:dyDescent="0.25">
      <c r="B132" s="1163" t="s">
        <v>3</v>
      </c>
      <c r="C132" s="92" t="s">
        <v>16</v>
      </c>
      <c r="D132" s="166"/>
      <c r="E132" s="106"/>
      <c r="F132" s="158"/>
      <c r="G132" s="93">
        <v>10</v>
      </c>
      <c r="H132" s="93">
        <v>0</v>
      </c>
      <c r="I132" s="93">
        <v>0</v>
      </c>
      <c r="J132" s="93">
        <v>2</v>
      </c>
      <c r="K132" s="93">
        <v>3</v>
      </c>
      <c r="L132" s="93">
        <v>7</v>
      </c>
      <c r="M132" s="93">
        <v>5</v>
      </c>
      <c r="N132" s="93">
        <v>9</v>
      </c>
      <c r="O132" s="93">
        <v>0</v>
      </c>
      <c r="P132" s="93">
        <v>0</v>
      </c>
      <c r="Q132" s="93">
        <v>0</v>
      </c>
      <c r="R132" s="93">
        <v>0</v>
      </c>
      <c r="S132" s="185">
        <f>SUM(G132:R132)</f>
        <v>36</v>
      </c>
    </row>
    <row r="133" spans="2:19" ht="23.1" customHeight="1" thickBot="1" x14ac:dyDescent="0.3">
      <c r="B133" s="1164"/>
      <c r="C133" s="99" t="s">
        <v>17</v>
      </c>
      <c r="D133" s="110"/>
      <c r="E133" s="106"/>
      <c r="F133" s="159"/>
      <c r="G133" s="100">
        <v>4</v>
      </c>
      <c r="H133" s="100">
        <v>1</v>
      </c>
      <c r="I133" s="100">
        <v>6</v>
      </c>
      <c r="J133" s="100">
        <v>4</v>
      </c>
      <c r="K133" s="100">
        <v>3</v>
      </c>
      <c r="L133" s="100">
        <v>7</v>
      </c>
      <c r="M133" s="100">
        <v>6</v>
      </c>
      <c r="N133" s="100">
        <v>8</v>
      </c>
      <c r="O133" s="100">
        <v>3</v>
      </c>
      <c r="P133" s="100">
        <v>2</v>
      </c>
      <c r="Q133" s="100">
        <v>1</v>
      </c>
      <c r="R133" s="100">
        <v>0</v>
      </c>
      <c r="S133" s="186">
        <f>SUM(G133:R133)</f>
        <v>45</v>
      </c>
    </row>
    <row r="134" spans="2:19" ht="23.1" customHeight="1" thickBot="1" x14ac:dyDescent="0.3">
      <c r="B134" s="90"/>
      <c r="C134" s="68"/>
      <c r="D134" s="106"/>
      <c r="E134" s="106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</row>
    <row r="135" spans="2:19" ht="23.1" customHeight="1" x14ac:dyDescent="0.3">
      <c r="B135" s="1181" t="s">
        <v>44</v>
      </c>
      <c r="C135" s="116" t="s">
        <v>16</v>
      </c>
      <c r="D135" s="167"/>
      <c r="E135" s="168"/>
      <c r="F135" s="169"/>
      <c r="G135" s="170">
        <f t="shared" ref="G135:S135" si="16">G120+G123+G126+G129+G132</f>
        <v>1552</v>
      </c>
      <c r="H135" s="170">
        <f t="shared" si="16"/>
        <v>1178</v>
      </c>
      <c r="I135" s="170">
        <f t="shared" si="16"/>
        <v>1437</v>
      </c>
      <c r="J135" s="170">
        <f t="shared" si="16"/>
        <v>1486</v>
      </c>
      <c r="K135" s="170">
        <f t="shared" si="16"/>
        <v>1709</v>
      </c>
      <c r="L135" s="170">
        <f t="shared" si="16"/>
        <v>1599</v>
      </c>
      <c r="M135" s="170">
        <f t="shared" si="16"/>
        <v>1785</v>
      </c>
      <c r="N135" s="170">
        <f t="shared" si="16"/>
        <v>1254</v>
      </c>
      <c r="O135" s="170">
        <f t="shared" si="16"/>
        <v>2159</v>
      </c>
      <c r="P135" s="170">
        <f t="shared" si="16"/>
        <v>1594</v>
      </c>
      <c r="Q135" s="170">
        <f t="shared" si="16"/>
        <v>1612</v>
      </c>
      <c r="R135" s="170">
        <f t="shared" si="16"/>
        <v>1777</v>
      </c>
      <c r="S135" s="170">
        <f t="shared" si="16"/>
        <v>19142</v>
      </c>
    </row>
    <row r="136" spans="2:19" ht="23.1" customHeight="1" thickBot="1" x14ac:dyDescent="0.35">
      <c r="B136" s="1182"/>
      <c r="C136" s="119" t="s">
        <v>17</v>
      </c>
      <c r="D136" s="171"/>
      <c r="E136" s="168"/>
      <c r="F136" s="172"/>
      <c r="G136" s="173">
        <f t="shared" ref="G136:S136" si="17">G121+G124+G127+G130+G133</f>
        <v>1022</v>
      </c>
      <c r="H136" s="173">
        <f t="shared" si="17"/>
        <v>1191</v>
      </c>
      <c r="I136" s="173">
        <f t="shared" si="17"/>
        <v>1264</v>
      </c>
      <c r="J136" s="173">
        <f t="shared" si="17"/>
        <v>1740</v>
      </c>
      <c r="K136" s="173">
        <f t="shared" si="17"/>
        <v>1385</v>
      </c>
      <c r="L136" s="173">
        <f t="shared" si="17"/>
        <v>1470</v>
      </c>
      <c r="M136" s="173">
        <f t="shared" si="17"/>
        <v>1677</v>
      </c>
      <c r="N136" s="173">
        <f t="shared" si="17"/>
        <v>1700</v>
      </c>
      <c r="O136" s="173">
        <f t="shared" si="17"/>
        <v>2058</v>
      </c>
      <c r="P136" s="173">
        <f t="shared" si="17"/>
        <v>1661</v>
      </c>
      <c r="Q136" s="173">
        <f t="shared" si="17"/>
        <v>1648</v>
      </c>
      <c r="R136" s="173">
        <f t="shared" si="17"/>
        <v>930</v>
      </c>
      <c r="S136" s="173">
        <f t="shared" si="17"/>
        <v>17746</v>
      </c>
    </row>
    <row r="137" spans="2:19" ht="18" customHeight="1" x14ac:dyDescent="0.25">
      <c r="D137" s="63"/>
      <c r="E137" s="63"/>
      <c r="F137" s="63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</row>
    <row r="138" spans="2:19" ht="18" customHeight="1" thickBot="1" x14ac:dyDescent="0.3">
      <c r="D138" s="62"/>
      <c r="E138" s="62"/>
      <c r="F138" s="62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</row>
    <row r="139" spans="2:19" ht="24.75" customHeight="1" thickBot="1" x14ac:dyDescent="0.25">
      <c r="B139" s="1176" t="s">
        <v>41</v>
      </c>
      <c r="C139" s="1177"/>
      <c r="D139" s="1177"/>
      <c r="E139" s="1177"/>
      <c r="F139" s="1177"/>
      <c r="G139" s="1177"/>
      <c r="H139" s="1177"/>
      <c r="I139" s="1177"/>
      <c r="J139" s="1177"/>
      <c r="K139" s="1177"/>
      <c r="L139" s="1177"/>
      <c r="M139" s="1177"/>
      <c r="N139" s="1177"/>
      <c r="O139" s="1177"/>
      <c r="P139" s="1177"/>
      <c r="Q139" s="1177"/>
      <c r="R139" s="1177"/>
      <c r="S139" s="1178"/>
    </row>
    <row r="140" spans="2:19" ht="18" customHeight="1" thickBot="1" x14ac:dyDescent="0.3">
      <c r="B140" s="68"/>
      <c r="C140" s="68"/>
      <c r="D140" s="62"/>
      <c r="E140" s="62"/>
      <c r="F140" s="62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</row>
    <row r="141" spans="2:19" ht="23.1" customHeight="1" x14ac:dyDescent="0.25">
      <c r="B141" s="1163" t="s">
        <v>7</v>
      </c>
      <c r="C141" s="92" t="s">
        <v>16</v>
      </c>
      <c r="D141" s="166"/>
      <c r="E141" s="106"/>
      <c r="F141" s="158"/>
      <c r="G141" s="93">
        <v>2822</v>
      </c>
      <c r="H141" s="93">
        <v>1056</v>
      </c>
      <c r="I141" s="93">
        <v>1327</v>
      </c>
      <c r="J141" s="93">
        <v>2043</v>
      </c>
      <c r="K141" s="93">
        <v>2328</v>
      </c>
      <c r="L141" s="93">
        <v>2732</v>
      </c>
      <c r="M141" s="93">
        <v>2701</v>
      </c>
      <c r="N141" s="93">
        <v>3012</v>
      </c>
      <c r="O141" s="93">
        <v>3005</v>
      </c>
      <c r="P141" s="93">
        <v>2670</v>
      </c>
      <c r="Q141" s="93">
        <v>2629</v>
      </c>
      <c r="R141" s="93">
        <v>2257</v>
      </c>
      <c r="S141" s="185">
        <f>SUM(G141:R141)</f>
        <v>28582</v>
      </c>
    </row>
    <row r="142" spans="2:19" ht="23.1" customHeight="1" thickBot="1" x14ac:dyDescent="0.3">
      <c r="B142" s="1164"/>
      <c r="C142" s="99" t="s">
        <v>17</v>
      </c>
      <c r="D142" s="110"/>
      <c r="E142" s="106"/>
      <c r="F142" s="159"/>
      <c r="G142" s="100">
        <v>2816</v>
      </c>
      <c r="H142" s="100">
        <v>537</v>
      </c>
      <c r="I142" s="100">
        <v>1632</v>
      </c>
      <c r="J142" s="100">
        <v>2020</v>
      </c>
      <c r="K142" s="100">
        <v>2474</v>
      </c>
      <c r="L142" s="100">
        <v>2754</v>
      </c>
      <c r="M142" s="100">
        <v>2670</v>
      </c>
      <c r="N142" s="100">
        <v>3102</v>
      </c>
      <c r="O142" s="100">
        <v>2830</v>
      </c>
      <c r="P142" s="100">
        <v>2075</v>
      </c>
      <c r="Q142" s="100">
        <v>2270</v>
      </c>
      <c r="R142" s="100">
        <v>2007</v>
      </c>
      <c r="S142" s="186">
        <f>SUM(G142:R142)</f>
        <v>27187</v>
      </c>
    </row>
    <row r="143" spans="2:19" ht="23.1" customHeight="1" thickBot="1" x14ac:dyDescent="0.3">
      <c r="B143" s="123"/>
      <c r="C143" s="68"/>
      <c r="D143" s="91"/>
      <c r="E143" s="91"/>
      <c r="F143" s="91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87"/>
    </row>
    <row r="144" spans="2:19" ht="23.1" customHeight="1" x14ac:dyDescent="0.25">
      <c r="B144" s="1185" t="s">
        <v>8</v>
      </c>
      <c r="C144" s="92" t="s">
        <v>16</v>
      </c>
      <c r="D144" s="166"/>
      <c r="E144" s="106"/>
      <c r="F144" s="158"/>
      <c r="G144" s="93">
        <v>2866</v>
      </c>
      <c r="H144" s="93">
        <v>3138</v>
      </c>
      <c r="I144" s="93">
        <v>3222</v>
      </c>
      <c r="J144" s="93">
        <v>4007</v>
      </c>
      <c r="K144" s="93">
        <v>2098</v>
      </c>
      <c r="L144" s="93">
        <v>5080</v>
      </c>
      <c r="M144" s="93">
        <v>3111</v>
      </c>
      <c r="N144" s="93">
        <v>4109</v>
      </c>
      <c r="O144" s="93">
        <v>3007</v>
      </c>
      <c r="P144" s="93">
        <v>3025</v>
      </c>
      <c r="Q144" s="93">
        <v>4304</v>
      </c>
      <c r="R144" s="93">
        <v>4221</v>
      </c>
      <c r="S144" s="185">
        <f>SUM(G144:R144)</f>
        <v>42188</v>
      </c>
    </row>
    <row r="145" spans="2:19" ht="23.1" customHeight="1" thickBot="1" x14ac:dyDescent="0.3">
      <c r="B145" s="1186"/>
      <c r="C145" s="99" t="s">
        <v>17</v>
      </c>
      <c r="D145" s="110"/>
      <c r="E145" s="106"/>
      <c r="F145" s="159"/>
      <c r="G145" s="100">
        <v>2652</v>
      </c>
      <c r="H145" s="100">
        <v>3100</v>
      </c>
      <c r="I145" s="100">
        <v>3194</v>
      </c>
      <c r="J145" s="100">
        <v>4018</v>
      </c>
      <c r="K145" s="100">
        <v>2253</v>
      </c>
      <c r="L145" s="100">
        <v>5293</v>
      </c>
      <c r="M145" s="100">
        <v>3003</v>
      </c>
      <c r="N145" s="100">
        <v>4001</v>
      </c>
      <c r="O145" s="100">
        <v>2202</v>
      </c>
      <c r="P145" s="100">
        <v>3377</v>
      </c>
      <c r="Q145" s="100">
        <v>3978</v>
      </c>
      <c r="R145" s="100">
        <v>4945</v>
      </c>
      <c r="S145" s="186">
        <f>SUM(G145:R145)</f>
        <v>42016</v>
      </c>
    </row>
    <row r="146" spans="2:19" ht="23.1" customHeight="1" thickBot="1" x14ac:dyDescent="0.3">
      <c r="B146" s="123"/>
      <c r="C146" s="68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</row>
    <row r="147" spans="2:19" ht="23.1" customHeight="1" x14ac:dyDescent="0.3">
      <c r="B147" s="1189" t="s">
        <v>42</v>
      </c>
      <c r="C147" s="116" t="s">
        <v>16</v>
      </c>
      <c r="D147" s="167"/>
      <c r="E147" s="168"/>
      <c r="F147" s="169"/>
      <c r="G147" s="170">
        <f t="shared" ref="G147:S147" si="18">G141+G144</f>
        <v>5688</v>
      </c>
      <c r="H147" s="170">
        <f t="shared" si="18"/>
        <v>4194</v>
      </c>
      <c r="I147" s="170">
        <f t="shared" si="18"/>
        <v>4549</v>
      </c>
      <c r="J147" s="170">
        <f t="shared" si="18"/>
        <v>6050</v>
      </c>
      <c r="K147" s="170">
        <f t="shared" si="18"/>
        <v>4426</v>
      </c>
      <c r="L147" s="170">
        <f t="shared" si="18"/>
        <v>7812</v>
      </c>
      <c r="M147" s="170">
        <f t="shared" si="18"/>
        <v>5812</v>
      </c>
      <c r="N147" s="170">
        <f t="shared" si="18"/>
        <v>7121</v>
      </c>
      <c r="O147" s="170">
        <f t="shared" si="18"/>
        <v>6012</v>
      </c>
      <c r="P147" s="170">
        <f t="shared" si="18"/>
        <v>5695</v>
      </c>
      <c r="Q147" s="170">
        <f t="shared" si="18"/>
        <v>6933</v>
      </c>
      <c r="R147" s="170">
        <f t="shared" si="18"/>
        <v>6478</v>
      </c>
      <c r="S147" s="170">
        <f t="shared" si="18"/>
        <v>70770</v>
      </c>
    </row>
    <row r="148" spans="2:19" ht="23.1" customHeight="1" thickBot="1" x14ac:dyDescent="0.35">
      <c r="B148" s="1190"/>
      <c r="C148" s="119" t="s">
        <v>17</v>
      </c>
      <c r="D148" s="171"/>
      <c r="E148" s="168"/>
      <c r="F148" s="172"/>
      <c r="G148" s="173">
        <f t="shared" ref="G148:S148" si="19">G142+G145</f>
        <v>5468</v>
      </c>
      <c r="H148" s="173">
        <f t="shared" si="19"/>
        <v>3637</v>
      </c>
      <c r="I148" s="173">
        <f t="shared" si="19"/>
        <v>4826</v>
      </c>
      <c r="J148" s="173">
        <f t="shared" si="19"/>
        <v>6038</v>
      </c>
      <c r="K148" s="173">
        <f t="shared" si="19"/>
        <v>4727</v>
      </c>
      <c r="L148" s="173">
        <f t="shared" si="19"/>
        <v>8047</v>
      </c>
      <c r="M148" s="173">
        <f t="shared" si="19"/>
        <v>5673</v>
      </c>
      <c r="N148" s="173">
        <f t="shared" si="19"/>
        <v>7103</v>
      </c>
      <c r="O148" s="173">
        <f t="shared" si="19"/>
        <v>5032</v>
      </c>
      <c r="P148" s="173">
        <f t="shared" si="19"/>
        <v>5452</v>
      </c>
      <c r="Q148" s="173">
        <f t="shared" si="19"/>
        <v>6248</v>
      </c>
      <c r="R148" s="173">
        <f t="shared" si="19"/>
        <v>6952</v>
      </c>
      <c r="S148" s="173">
        <f t="shared" si="19"/>
        <v>69203</v>
      </c>
    </row>
    <row r="149" spans="2:19" ht="13.5" customHeight="1" x14ac:dyDescent="0.25">
      <c r="D149" s="69"/>
      <c r="E149" s="69"/>
      <c r="F149" s="69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</row>
    <row r="150" spans="2:19" ht="16.5" thickBot="1" x14ac:dyDescent="0.3">
      <c r="D150" s="69"/>
      <c r="E150" s="69"/>
      <c r="F150" s="69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</row>
    <row r="151" spans="2:19" ht="27.75" customHeight="1" thickBot="1" x14ac:dyDescent="0.4">
      <c r="B151" s="1171" t="s">
        <v>52</v>
      </c>
      <c r="C151" s="1172"/>
      <c r="D151" s="1172"/>
      <c r="E151" s="1172"/>
      <c r="F151" s="1172"/>
      <c r="G151" s="1172"/>
      <c r="H151" s="1172"/>
      <c r="I151" s="1172"/>
      <c r="J151" s="1172"/>
      <c r="K151" s="1172"/>
      <c r="L151" s="1172"/>
      <c r="M151" s="1172"/>
      <c r="N151" s="1172"/>
      <c r="O151" s="1172"/>
      <c r="P151" s="1172"/>
      <c r="Q151" s="1172"/>
      <c r="R151" s="1172"/>
      <c r="S151" s="1173"/>
    </row>
    <row r="152" spans="2:19" ht="13.5" customHeight="1" thickBot="1" x14ac:dyDescent="0.3">
      <c r="B152" s="129"/>
      <c r="C152" s="129"/>
      <c r="D152" s="69"/>
      <c r="E152" s="69"/>
      <c r="F152" s="69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</row>
    <row r="153" spans="2:19" ht="31.5" customHeight="1" thickBot="1" x14ac:dyDescent="0.35">
      <c r="B153" s="140"/>
      <c r="C153" s="141"/>
      <c r="D153" s="151"/>
      <c r="E153" s="152"/>
      <c r="F153" s="153"/>
      <c r="G153" s="156" t="s">
        <v>102</v>
      </c>
      <c r="H153" s="156" t="s">
        <v>103</v>
      </c>
      <c r="I153" s="156" t="s">
        <v>104</v>
      </c>
      <c r="J153" s="156" t="s">
        <v>105</v>
      </c>
      <c r="K153" s="156" t="s">
        <v>106</v>
      </c>
      <c r="L153" s="156" t="s">
        <v>107</v>
      </c>
      <c r="M153" s="156" t="s">
        <v>108</v>
      </c>
      <c r="N153" s="156" t="s">
        <v>109</v>
      </c>
      <c r="O153" s="156" t="s">
        <v>110</v>
      </c>
      <c r="P153" s="156" t="s">
        <v>111</v>
      </c>
      <c r="Q153" s="156" t="s">
        <v>112</v>
      </c>
      <c r="R153" s="156" t="s">
        <v>113</v>
      </c>
      <c r="S153" s="154" t="s">
        <v>54</v>
      </c>
    </row>
    <row r="154" spans="2:19" ht="23.1" customHeight="1" thickBot="1" x14ac:dyDescent="0.3">
      <c r="B154" s="90"/>
      <c r="C154" s="142"/>
      <c r="D154" s="106"/>
      <c r="E154" s="106"/>
      <c r="F154" s="106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  <c r="R154" s="106"/>
      <c r="S154" s="107"/>
    </row>
    <row r="155" spans="2:19" ht="23.1" customHeight="1" x14ac:dyDescent="0.25">
      <c r="B155" s="1163" t="s">
        <v>9</v>
      </c>
      <c r="C155" s="92" t="s">
        <v>16</v>
      </c>
      <c r="D155" s="166"/>
      <c r="E155" s="106"/>
      <c r="F155" s="158"/>
      <c r="G155" s="93">
        <v>45400</v>
      </c>
      <c r="H155" s="93">
        <v>41025</v>
      </c>
      <c r="I155" s="158">
        <v>40650</v>
      </c>
      <c r="J155" s="158">
        <v>46100</v>
      </c>
      <c r="K155" s="158">
        <v>46000</v>
      </c>
      <c r="L155" s="158">
        <v>44202</v>
      </c>
      <c r="M155" s="158">
        <v>48000</v>
      </c>
      <c r="N155" s="158">
        <v>46150</v>
      </c>
      <c r="O155" s="158">
        <v>50050</v>
      </c>
      <c r="P155" s="158">
        <v>53000</v>
      </c>
      <c r="Q155" s="158">
        <v>57000</v>
      </c>
      <c r="R155" s="158">
        <v>53200</v>
      </c>
      <c r="S155" s="97">
        <f>SUM(G155:R155)</f>
        <v>570777</v>
      </c>
    </row>
    <row r="156" spans="2:19" ht="23.1" customHeight="1" thickBot="1" x14ac:dyDescent="0.3">
      <c r="B156" s="1164"/>
      <c r="C156" s="99" t="s">
        <v>17</v>
      </c>
      <c r="D156" s="110"/>
      <c r="E156" s="106"/>
      <c r="F156" s="159"/>
      <c r="G156" s="100">
        <v>45021</v>
      </c>
      <c r="H156" s="100">
        <v>40155</v>
      </c>
      <c r="I156" s="159">
        <v>41525</v>
      </c>
      <c r="J156" s="159">
        <v>46008</v>
      </c>
      <c r="K156" s="159">
        <v>46005</v>
      </c>
      <c r="L156" s="159">
        <v>44229</v>
      </c>
      <c r="M156" s="159">
        <v>48023</v>
      </c>
      <c r="N156" s="159">
        <v>46031</v>
      </c>
      <c r="O156" s="159">
        <v>50136</v>
      </c>
      <c r="P156" s="159">
        <v>53016</v>
      </c>
      <c r="Q156" s="159">
        <v>57014</v>
      </c>
      <c r="R156" s="159">
        <v>53005</v>
      </c>
      <c r="S156" s="103">
        <f>SUM(G156:R156)</f>
        <v>570168</v>
      </c>
    </row>
    <row r="157" spans="2:19" ht="23.1" customHeight="1" thickBot="1" x14ac:dyDescent="0.3">
      <c r="B157" s="123"/>
      <c r="C157" s="68"/>
      <c r="D157" s="106"/>
      <c r="E157" s="106"/>
      <c r="F157" s="106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07"/>
    </row>
    <row r="158" spans="2:19" ht="23.1" customHeight="1" x14ac:dyDescent="0.25">
      <c r="B158" s="1163" t="s">
        <v>10</v>
      </c>
      <c r="C158" s="92" t="s">
        <v>16</v>
      </c>
      <c r="D158" s="157"/>
      <c r="E158" s="106"/>
      <c r="F158" s="158"/>
      <c r="G158" s="158">
        <v>12030</v>
      </c>
      <c r="H158" s="158">
        <v>8237</v>
      </c>
      <c r="I158" s="158">
        <v>8051</v>
      </c>
      <c r="J158" s="158">
        <v>10000</v>
      </c>
      <c r="K158" s="158">
        <v>7127</v>
      </c>
      <c r="L158" s="158">
        <v>10922</v>
      </c>
      <c r="M158" s="158">
        <v>9500</v>
      </c>
      <c r="N158" s="158">
        <v>8050</v>
      </c>
      <c r="O158" s="158">
        <v>11025</v>
      </c>
      <c r="P158" s="158">
        <v>10010</v>
      </c>
      <c r="Q158" s="158">
        <v>10000</v>
      </c>
      <c r="R158" s="158">
        <v>9893</v>
      </c>
      <c r="S158" s="183">
        <f>SUM(G158:R158)</f>
        <v>114845</v>
      </c>
    </row>
    <row r="159" spans="2:19" ht="23.1" customHeight="1" thickBot="1" x14ac:dyDescent="0.3">
      <c r="B159" s="1164"/>
      <c r="C159" s="99" t="s">
        <v>17</v>
      </c>
      <c r="D159" s="102"/>
      <c r="E159" s="106"/>
      <c r="F159" s="159"/>
      <c r="G159" s="159">
        <v>10659</v>
      </c>
      <c r="H159" s="159">
        <v>9588</v>
      </c>
      <c r="I159" s="159">
        <v>8380</v>
      </c>
      <c r="J159" s="159">
        <v>9020</v>
      </c>
      <c r="K159" s="159">
        <v>7670</v>
      </c>
      <c r="L159" s="159">
        <v>10589</v>
      </c>
      <c r="M159" s="159">
        <v>10018</v>
      </c>
      <c r="N159" s="159">
        <v>8002</v>
      </c>
      <c r="O159" s="159">
        <v>10897</v>
      </c>
      <c r="P159" s="159">
        <v>10084</v>
      </c>
      <c r="Q159" s="159">
        <v>9345</v>
      </c>
      <c r="R159" s="159">
        <v>9651</v>
      </c>
      <c r="S159" s="184">
        <f>SUM(G159:R159)</f>
        <v>113903</v>
      </c>
    </row>
    <row r="160" spans="2:19" ht="23.1" customHeight="1" thickBot="1" x14ac:dyDescent="0.3">
      <c r="B160" s="123"/>
      <c r="C160" s="68"/>
      <c r="D160" s="107"/>
      <c r="E160" s="107"/>
      <c r="F160" s="107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07"/>
    </row>
    <row r="161" spans="2:19" ht="23.1" customHeight="1" x14ac:dyDescent="0.25">
      <c r="B161" s="1163" t="s">
        <v>11</v>
      </c>
      <c r="C161" s="92" t="s">
        <v>16</v>
      </c>
      <c r="D161" s="166"/>
      <c r="E161" s="106"/>
      <c r="F161" s="158"/>
      <c r="G161" s="93">
        <v>1973</v>
      </c>
      <c r="H161" s="93">
        <v>1537</v>
      </c>
      <c r="I161" s="93">
        <v>1345</v>
      </c>
      <c r="J161" s="93">
        <v>1584</v>
      </c>
      <c r="K161" s="93">
        <v>1315</v>
      </c>
      <c r="L161" s="93">
        <v>1399</v>
      </c>
      <c r="M161" s="93">
        <v>1775</v>
      </c>
      <c r="N161" s="93">
        <v>2115</v>
      </c>
      <c r="O161" s="93">
        <v>2057</v>
      </c>
      <c r="P161" s="93">
        <v>1822</v>
      </c>
      <c r="Q161" s="93">
        <v>2147</v>
      </c>
      <c r="R161" s="93">
        <v>1190</v>
      </c>
      <c r="S161" s="185">
        <f>SUM(G161:R161)</f>
        <v>20259</v>
      </c>
    </row>
    <row r="162" spans="2:19" ht="23.1" customHeight="1" thickBot="1" x14ac:dyDescent="0.3">
      <c r="B162" s="1164"/>
      <c r="C162" s="99" t="s">
        <v>17</v>
      </c>
      <c r="D162" s="110"/>
      <c r="E162" s="106"/>
      <c r="F162" s="159"/>
      <c r="G162" s="100">
        <v>1561</v>
      </c>
      <c r="H162" s="100">
        <v>1394</v>
      </c>
      <c r="I162" s="100">
        <v>1623</v>
      </c>
      <c r="J162" s="100">
        <v>1724</v>
      </c>
      <c r="K162" s="100">
        <v>1266</v>
      </c>
      <c r="L162" s="100">
        <v>1560</v>
      </c>
      <c r="M162" s="100">
        <v>1910</v>
      </c>
      <c r="N162" s="100">
        <v>2065</v>
      </c>
      <c r="O162" s="100">
        <v>2045</v>
      </c>
      <c r="P162" s="100">
        <v>1738</v>
      </c>
      <c r="Q162" s="100">
        <v>1850</v>
      </c>
      <c r="R162" s="100">
        <v>949</v>
      </c>
      <c r="S162" s="186">
        <f>SUM(G162:R162)</f>
        <v>19685</v>
      </c>
    </row>
    <row r="163" spans="2:19" ht="23.1" customHeight="1" thickBot="1" x14ac:dyDescent="0.3">
      <c r="B163" s="123"/>
      <c r="C163" s="68"/>
      <c r="D163" s="91"/>
      <c r="E163" s="91"/>
      <c r="F163" s="91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87"/>
    </row>
    <row r="164" spans="2:19" ht="23.1" customHeight="1" x14ac:dyDescent="0.25">
      <c r="B164" s="1163" t="s">
        <v>12</v>
      </c>
      <c r="C164" s="92" t="s">
        <v>16</v>
      </c>
      <c r="D164" s="166"/>
      <c r="E164" s="106"/>
      <c r="F164" s="158"/>
      <c r="G164" s="93">
        <v>159</v>
      </c>
      <c r="H164" s="93">
        <v>177</v>
      </c>
      <c r="I164" s="93">
        <v>243</v>
      </c>
      <c r="J164" s="93">
        <v>151</v>
      </c>
      <c r="K164" s="93">
        <v>101</v>
      </c>
      <c r="L164" s="93">
        <v>188</v>
      </c>
      <c r="M164" s="93">
        <v>233</v>
      </c>
      <c r="N164" s="93">
        <v>493</v>
      </c>
      <c r="O164" s="93">
        <v>514</v>
      </c>
      <c r="P164" s="93">
        <v>573</v>
      </c>
      <c r="Q164" s="93">
        <v>425</v>
      </c>
      <c r="R164" s="93">
        <v>350</v>
      </c>
      <c r="S164" s="185">
        <f>SUM(G164:R164)</f>
        <v>3607</v>
      </c>
    </row>
    <row r="165" spans="2:19" ht="23.1" customHeight="1" thickBot="1" x14ac:dyDescent="0.3">
      <c r="B165" s="1164"/>
      <c r="C165" s="99" t="s">
        <v>17</v>
      </c>
      <c r="D165" s="110"/>
      <c r="E165" s="106"/>
      <c r="F165" s="159"/>
      <c r="G165" s="100">
        <v>304</v>
      </c>
      <c r="H165" s="100">
        <v>294</v>
      </c>
      <c r="I165" s="100">
        <v>237</v>
      </c>
      <c r="J165" s="100">
        <v>197</v>
      </c>
      <c r="K165" s="100">
        <v>127</v>
      </c>
      <c r="L165" s="100">
        <v>186</v>
      </c>
      <c r="M165" s="100">
        <v>224</v>
      </c>
      <c r="N165" s="100">
        <v>492</v>
      </c>
      <c r="O165" s="100">
        <v>459</v>
      </c>
      <c r="P165" s="100">
        <v>403</v>
      </c>
      <c r="Q165" s="100">
        <v>608</v>
      </c>
      <c r="R165" s="100">
        <v>389</v>
      </c>
      <c r="S165" s="186">
        <f>SUM(G165:R165)</f>
        <v>3920</v>
      </c>
    </row>
    <row r="166" spans="2:19" ht="23.1" customHeight="1" thickBot="1" x14ac:dyDescent="0.3">
      <c r="B166" s="123"/>
      <c r="C166" s="68"/>
      <c r="D166" s="91"/>
      <c r="E166" s="91"/>
      <c r="F166" s="9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87"/>
    </row>
    <row r="167" spans="2:19" ht="23.1" customHeight="1" x14ac:dyDescent="0.25">
      <c r="B167" s="1187" t="s">
        <v>45</v>
      </c>
      <c r="C167" s="92" t="s">
        <v>16</v>
      </c>
      <c r="D167" s="166"/>
      <c r="E167" s="106"/>
      <c r="F167" s="158"/>
      <c r="G167" s="93">
        <v>450</v>
      </c>
      <c r="H167" s="93">
        <v>110</v>
      </c>
      <c r="I167" s="93">
        <v>0</v>
      </c>
      <c r="J167" s="93">
        <v>69</v>
      </c>
      <c r="K167" s="93">
        <v>108</v>
      </c>
      <c r="L167" s="93">
        <v>125</v>
      </c>
      <c r="M167" s="93">
        <v>182</v>
      </c>
      <c r="N167" s="93">
        <v>115</v>
      </c>
      <c r="O167" s="93">
        <v>120</v>
      </c>
      <c r="P167" s="93">
        <v>67</v>
      </c>
      <c r="Q167" s="93">
        <v>0</v>
      </c>
      <c r="R167" s="93">
        <v>214</v>
      </c>
      <c r="S167" s="185">
        <f>SUM(G167:R167)</f>
        <v>1560</v>
      </c>
    </row>
    <row r="168" spans="2:19" ht="23.1" customHeight="1" thickBot="1" x14ac:dyDescent="0.3">
      <c r="B168" s="1188"/>
      <c r="C168" s="99" t="s">
        <v>17</v>
      </c>
      <c r="D168" s="110"/>
      <c r="E168" s="106"/>
      <c r="F168" s="159"/>
      <c r="G168" s="100">
        <v>261</v>
      </c>
      <c r="H168" s="100">
        <v>207</v>
      </c>
      <c r="I168" s="100">
        <v>125</v>
      </c>
      <c r="J168" s="100">
        <v>74</v>
      </c>
      <c r="K168" s="100">
        <v>90</v>
      </c>
      <c r="L168" s="100">
        <v>126</v>
      </c>
      <c r="M168" s="100">
        <v>180</v>
      </c>
      <c r="N168" s="100">
        <v>117</v>
      </c>
      <c r="O168" s="100">
        <v>120</v>
      </c>
      <c r="P168" s="100">
        <v>9</v>
      </c>
      <c r="Q168" s="100">
        <v>55</v>
      </c>
      <c r="R168" s="100">
        <v>217</v>
      </c>
      <c r="S168" s="186">
        <f>SUM(G168:R168)</f>
        <v>1581</v>
      </c>
    </row>
    <row r="169" spans="2:19" ht="23.1" customHeight="1" thickBot="1" x14ac:dyDescent="0.3">
      <c r="B169" s="123"/>
      <c r="C169" s="68"/>
      <c r="D169" s="144"/>
      <c r="E169" s="144"/>
      <c r="F169" s="144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44"/>
    </row>
    <row r="170" spans="2:19" ht="23.1" customHeight="1" x14ac:dyDescent="0.25">
      <c r="B170" s="1163" t="s">
        <v>13</v>
      </c>
      <c r="C170" s="92" t="s">
        <v>16</v>
      </c>
      <c r="D170" s="166"/>
      <c r="E170" s="106"/>
      <c r="F170" s="158"/>
      <c r="G170" s="93">
        <v>100</v>
      </c>
      <c r="H170" s="93">
        <v>276</v>
      </c>
      <c r="I170" s="93">
        <v>283</v>
      </c>
      <c r="J170" s="93">
        <v>366</v>
      </c>
      <c r="K170" s="93">
        <v>220</v>
      </c>
      <c r="L170" s="93">
        <v>150</v>
      </c>
      <c r="M170" s="93">
        <v>397</v>
      </c>
      <c r="N170" s="93">
        <v>98</v>
      </c>
      <c r="O170" s="93">
        <v>66</v>
      </c>
      <c r="P170" s="93">
        <v>646</v>
      </c>
      <c r="Q170" s="93">
        <v>80</v>
      </c>
      <c r="R170" s="93">
        <v>298</v>
      </c>
      <c r="S170" s="185">
        <f>SUM(G170:R170)</f>
        <v>2980</v>
      </c>
    </row>
    <row r="171" spans="2:19" ht="23.1" customHeight="1" thickBot="1" x14ac:dyDescent="0.3">
      <c r="B171" s="1164"/>
      <c r="C171" s="99" t="s">
        <v>17</v>
      </c>
      <c r="D171" s="110"/>
      <c r="E171" s="106"/>
      <c r="F171" s="159"/>
      <c r="G171" s="100">
        <v>166</v>
      </c>
      <c r="H171" s="100">
        <v>167</v>
      </c>
      <c r="I171" s="100">
        <v>251</v>
      </c>
      <c r="J171" s="100">
        <v>372</v>
      </c>
      <c r="K171" s="100">
        <v>268</v>
      </c>
      <c r="L171" s="100">
        <v>198</v>
      </c>
      <c r="M171" s="100">
        <v>274</v>
      </c>
      <c r="N171" s="100">
        <v>196</v>
      </c>
      <c r="O171" s="100">
        <v>112</v>
      </c>
      <c r="P171" s="100">
        <v>363</v>
      </c>
      <c r="Q171" s="100">
        <v>225</v>
      </c>
      <c r="R171" s="100">
        <v>254</v>
      </c>
      <c r="S171" s="186">
        <f>SUM(G171:R171)</f>
        <v>2846</v>
      </c>
    </row>
    <row r="172" spans="2:19" ht="23.1" customHeight="1" thickBot="1" x14ac:dyDescent="0.3">
      <c r="B172" s="123"/>
      <c r="C172" s="68"/>
      <c r="D172" s="124"/>
      <c r="E172" s="124"/>
      <c r="F172" s="124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2"/>
    </row>
    <row r="173" spans="2:19" ht="23.1" customHeight="1" x14ac:dyDescent="0.25">
      <c r="B173" s="1187" t="s">
        <v>60</v>
      </c>
      <c r="C173" s="92" t="s">
        <v>16</v>
      </c>
      <c r="D173" s="166"/>
      <c r="E173" s="106"/>
      <c r="F173" s="158"/>
      <c r="G173" s="93">
        <v>885</v>
      </c>
      <c r="H173" s="93">
        <v>1224</v>
      </c>
      <c r="I173" s="93">
        <v>831</v>
      </c>
      <c r="J173" s="93">
        <v>1071</v>
      </c>
      <c r="K173" s="93">
        <v>1240</v>
      </c>
      <c r="L173" s="93">
        <v>1980</v>
      </c>
      <c r="M173" s="93">
        <v>888</v>
      </c>
      <c r="N173" s="93">
        <v>1977</v>
      </c>
      <c r="O173" s="93">
        <v>2207</v>
      </c>
      <c r="P173" s="93">
        <v>1274</v>
      </c>
      <c r="Q173" s="93">
        <v>2426</v>
      </c>
      <c r="R173" s="93">
        <v>2422</v>
      </c>
      <c r="S173" s="185">
        <f>SUM(G173:R173)</f>
        <v>18425</v>
      </c>
    </row>
    <row r="174" spans="2:19" ht="23.1" customHeight="1" thickBot="1" x14ac:dyDescent="0.3">
      <c r="B174" s="1188"/>
      <c r="C174" s="99" t="s">
        <v>17</v>
      </c>
      <c r="D174" s="110"/>
      <c r="E174" s="106"/>
      <c r="F174" s="159"/>
      <c r="G174" s="100">
        <v>711</v>
      </c>
      <c r="H174" s="100">
        <v>1165</v>
      </c>
      <c r="I174" s="100">
        <v>911</v>
      </c>
      <c r="J174" s="100">
        <v>1265</v>
      </c>
      <c r="K174" s="100">
        <v>1172</v>
      </c>
      <c r="L174" s="100">
        <v>1862</v>
      </c>
      <c r="M174" s="100">
        <v>1123</v>
      </c>
      <c r="N174" s="100">
        <v>1847</v>
      </c>
      <c r="O174" s="100">
        <v>2147</v>
      </c>
      <c r="P174" s="100">
        <v>1501</v>
      </c>
      <c r="Q174" s="100">
        <v>1978</v>
      </c>
      <c r="R174" s="100">
        <v>1835</v>
      </c>
      <c r="S174" s="186">
        <f>SUM(G174:R174)</f>
        <v>17517</v>
      </c>
    </row>
    <row r="175" spans="2:19" ht="23.1" customHeight="1" thickBot="1" x14ac:dyDescent="0.3">
      <c r="B175" s="123"/>
      <c r="C175" s="68"/>
      <c r="D175" s="124"/>
      <c r="E175" s="124"/>
      <c r="F175" s="124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2"/>
    </row>
    <row r="176" spans="2:19" ht="23.1" customHeight="1" x14ac:dyDescent="0.25">
      <c r="B176" s="1163" t="s">
        <v>56</v>
      </c>
      <c r="C176" s="92" t="s">
        <v>16</v>
      </c>
      <c r="D176" s="166"/>
      <c r="E176" s="106"/>
      <c r="F176" s="158"/>
      <c r="G176" s="93">
        <v>3180</v>
      </c>
      <c r="H176" s="93">
        <v>3410</v>
      </c>
      <c r="I176" s="93">
        <v>3850</v>
      </c>
      <c r="J176" s="93">
        <v>3560</v>
      </c>
      <c r="K176" s="93">
        <v>3034</v>
      </c>
      <c r="L176" s="93">
        <v>3012</v>
      </c>
      <c r="M176" s="93">
        <v>3000</v>
      </c>
      <c r="N176" s="93">
        <v>3133</v>
      </c>
      <c r="O176" s="93">
        <v>3310</v>
      </c>
      <c r="P176" s="93">
        <v>3360</v>
      </c>
      <c r="Q176" s="93">
        <v>4518</v>
      </c>
      <c r="R176" s="93">
        <v>4605</v>
      </c>
      <c r="S176" s="185">
        <f>SUM(G176:R176)</f>
        <v>41972</v>
      </c>
    </row>
    <row r="177" spans="2:19" ht="23.1" customHeight="1" thickBot="1" x14ac:dyDescent="0.3">
      <c r="B177" s="1164"/>
      <c r="C177" s="99" t="s">
        <v>17</v>
      </c>
      <c r="D177" s="110"/>
      <c r="E177" s="106"/>
      <c r="F177" s="159"/>
      <c r="G177" s="100">
        <v>3184</v>
      </c>
      <c r="H177" s="100">
        <v>3501</v>
      </c>
      <c r="I177" s="100">
        <v>3750</v>
      </c>
      <c r="J177" s="100">
        <v>3554</v>
      </c>
      <c r="K177" s="100">
        <v>3015</v>
      </c>
      <c r="L177" s="100">
        <v>3000</v>
      </c>
      <c r="M177" s="100">
        <v>3075</v>
      </c>
      <c r="N177" s="100">
        <v>3123</v>
      </c>
      <c r="O177" s="100">
        <v>3206</v>
      </c>
      <c r="P177" s="100">
        <v>3304</v>
      </c>
      <c r="Q177" s="100">
        <v>4548</v>
      </c>
      <c r="R177" s="100">
        <v>5010</v>
      </c>
      <c r="S177" s="186">
        <f>SUM(G177:R177)</f>
        <v>42270</v>
      </c>
    </row>
    <row r="178" spans="2:19" ht="23.1" customHeight="1" thickBot="1" x14ac:dyDescent="0.3">
      <c r="B178" s="104"/>
      <c r="C178" s="105"/>
      <c r="D178" s="124"/>
      <c r="E178" s="124"/>
      <c r="F178" s="124"/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  <c r="R178" s="106"/>
      <c r="S178" s="122"/>
    </row>
    <row r="179" spans="2:19" ht="23.1" customHeight="1" x14ac:dyDescent="0.25">
      <c r="B179" s="1163" t="s">
        <v>57</v>
      </c>
      <c r="C179" s="92" t="s">
        <v>16</v>
      </c>
      <c r="D179" s="166"/>
      <c r="E179" s="106"/>
      <c r="F179" s="158"/>
      <c r="G179" s="93">
        <v>2063</v>
      </c>
      <c r="H179" s="93">
        <v>2045</v>
      </c>
      <c r="I179" s="93">
        <v>1918</v>
      </c>
      <c r="J179" s="93">
        <v>2119</v>
      </c>
      <c r="K179" s="93">
        <v>2011</v>
      </c>
      <c r="L179" s="93">
        <v>3035</v>
      </c>
      <c r="M179" s="93">
        <v>2778</v>
      </c>
      <c r="N179" s="93">
        <v>1639</v>
      </c>
      <c r="O179" s="93">
        <v>2191</v>
      </c>
      <c r="P179" s="93">
        <v>2482</v>
      </c>
      <c r="Q179" s="93">
        <v>2243</v>
      </c>
      <c r="R179" s="93">
        <v>2358</v>
      </c>
      <c r="S179" s="185">
        <f>SUM(G179:R179)</f>
        <v>26882</v>
      </c>
    </row>
    <row r="180" spans="2:19" ht="23.1" customHeight="1" thickBot="1" x14ac:dyDescent="0.3">
      <c r="B180" s="1164"/>
      <c r="C180" s="99" t="s">
        <v>17</v>
      </c>
      <c r="D180" s="110"/>
      <c r="E180" s="106"/>
      <c r="F180" s="159"/>
      <c r="G180" s="100">
        <v>1359</v>
      </c>
      <c r="H180" s="100">
        <v>2550</v>
      </c>
      <c r="I180" s="100">
        <v>2062</v>
      </c>
      <c r="J180" s="100">
        <v>2201</v>
      </c>
      <c r="K180" s="100">
        <v>1935</v>
      </c>
      <c r="L180" s="100">
        <v>3080</v>
      </c>
      <c r="M180" s="100">
        <v>2801</v>
      </c>
      <c r="N180" s="100">
        <v>1636</v>
      </c>
      <c r="O180" s="100">
        <v>2196</v>
      </c>
      <c r="P180" s="100">
        <v>2490</v>
      </c>
      <c r="Q180" s="100">
        <v>2252</v>
      </c>
      <c r="R180" s="100">
        <v>2358</v>
      </c>
      <c r="S180" s="186">
        <f>SUM(G180:R180)</f>
        <v>26920</v>
      </c>
    </row>
    <row r="181" spans="2:19" ht="23.1" customHeight="1" thickBot="1" x14ac:dyDescent="0.3">
      <c r="B181" s="145"/>
      <c r="C181" s="105"/>
      <c r="D181" s="107"/>
      <c r="E181" s="107"/>
      <c r="F181" s="107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  <c r="R181" s="106"/>
      <c r="S181" s="107"/>
    </row>
    <row r="182" spans="2:19" ht="23.1" customHeight="1" x14ac:dyDescent="0.25">
      <c r="B182" s="1187" t="s">
        <v>65</v>
      </c>
      <c r="C182" s="92" t="s">
        <v>16</v>
      </c>
      <c r="D182" s="166"/>
      <c r="E182" s="106"/>
      <c r="F182" s="158"/>
      <c r="G182" s="93">
        <v>1080</v>
      </c>
      <c r="H182" s="93">
        <v>870</v>
      </c>
      <c r="I182" s="93">
        <v>1001</v>
      </c>
      <c r="J182" s="93">
        <v>1653</v>
      </c>
      <c r="K182" s="93">
        <v>1296</v>
      </c>
      <c r="L182" s="93">
        <v>1699</v>
      </c>
      <c r="M182" s="93">
        <v>1752</v>
      </c>
      <c r="N182" s="93">
        <v>1298</v>
      </c>
      <c r="O182" s="93">
        <v>1357</v>
      </c>
      <c r="P182" s="93">
        <v>1159</v>
      </c>
      <c r="Q182" s="93">
        <v>1248</v>
      </c>
      <c r="R182" s="93">
        <v>1286</v>
      </c>
      <c r="S182" s="185">
        <f>SUM(G182:R182)</f>
        <v>15699</v>
      </c>
    </row>
    <row r="183" spans="2:19" ht="23.1" customHeight="1" thickBot="1" x14ac:dyDescent="0.3">
      <c r="B183" s="1188"/>
      <c r="C183" s="99" t="s">
        <v>17</v>
      </c>
      <c r="D183" s="110"/>
      <c r="E183" s="106"/>
      <c r="F183" s="159"/>
      <c r="G183" s="100">
        <v>1090</v>
      </c>
      <c r="H183" s="100">
        <v>938</v>
      </c>
      <c r="I183" s="100">
        <v>948</v>
      </c>
      <c r="J183" s="100">
        <v>1576</v>
      </c>
      <c r="K183" s="100">
        <v>1259</v>
      </c>
      <c r="L183" s="100">
        <v>1671</v>
      </c>
      <c r="M183" s="100">
        <v>1622</v>
      </c>
      <c r="N183" s="100">
        <v>1418</v>
      </c>
      <c r="O183" s="100">
        <v>1325</v>
      </c>
      <c r="P183" s="100">
        <v>1050</v>
      </c>
      <c r="Q183" s="100">
        <v>1264</v>
      </c>
      <c r="R183" s="100">
        <v>1281</v>
      </c>
      <c r="S183" s="186">
        <f>SUM(G183:R183)</f>
        <v>15442</v>
      </c>
    </row>
    <row r="184" spans="2:19" ht="23.1" customHeight="1" thickBot="1" x14ac:dyDescent="0.3">
      <c r="B184" s="145"/>
      <c r="C184" s="105"/>
      <c r="D184" s="134"/>
      <c r="E184" s="134"/>
      <c r="F184" s="134"/>
      <c r="G184" s="134"/>
      <c r="H184" s="134"/>
      <c r="I184" s="134"/>
      <c r="J184" s="134"/>
      <c r="K184" s="134"/>
      <c r="L184" s="134"/>
      <c r="M184" s="134"/>
      <c r="N184" s="134"/>
      <c r="O184" s="134"/>
      <c r="P184" s="134"/>
      <c r="Q184" s="134"/>
      <c r="R184" s="134"/>
      <c r="S184" s="134"/>
    </row>
    <row r="185" spans="2:19" ht="23.1" customHeight="1" x14ac:dyDescent="0.25">
      <c r="B185" s="1163" t="s">
        <v>101</v>
      </c>
      <c r="C185" s="92" t="s">
        <v>16</v>
      </c>
      <c r="D185" s="166"/>
      <c r="E185" s="106"/>
      <c r="F185" s="158"/>
      <c r="G185" s="93">
        <v>1331</v>
      </c>
      <c r="H185" s="93">
        <v>1121</v>
      </c>
      <c r="I185" s="93">
        <v>1563</v>
      </c>
      <c r="J185" s="93">
        <v>1699</v>
      </c>
      <c r="K185" s="93">
        <v>1819</v>
      </c>
      <c r="L185" s="93">
        <v>1722</v>
      </c>
      <c r="M185" s="93">
        <v>1867</v>
      </c>
      <c r="N185" s="93">
        <v>2030</v>
      </c>
      <c r="O185" s="93">
        <v>2406</v>
      </c>
      <c r="P185" s="93">
        <v>2192</v>
      </c>
      <c r="Q185" s="93">
        <v>1498</v>
      </c>
      <c r="R185" s="93">
        <v>2411</v>
      </c>
      <c r="S185" s="185">
        <f>SUM(G185:R185)</f>
        <v>21659</v>
      </c>
    </row>
    <row r="186" spans="2:19" ht="23.1" customHeight="1" thickBot="1" x14ac:dyDescent="0.3">
      <c r="B186" s="1164"/>
      <c r="C186" s="99" t="s">
        <v>17</v>
      </c>
      <c r="D186" s="110"/>
      <c r="E186" s="106"/>
      <c r="F186" s="159"/>
      <c r="G186" s="100">
        <v>1224</v>
      </c>
      <c r="H186" s="100">
        <v>1408</v>
      </c>
      <c r="I186" s="100">
        <v>1421</v>
      </c>
      <c r="J186" s="100">
        <v>1574</v>
      </c>
      <c r="K186" s="100">
        <v>1586</v>
      </c>
      <c r="L186" s="100">
        <v>1616</v>
      </c>
      <c r="M186" s="100">
        <v>2130</v>
      </c>
      <c r="N186" s="100">
        <v>1987</v>
      </c>
      <c r="O186" s="100">
        <v>2184</v>
      </c>
      <c r="P186" s="100">
        <v>2193</v>
      </c>
      <c r="Q186" s="100">
        <v>2062</v>
      </c>
      <c r="R186" s="100">
        <v>1818</v>
      </c>
      <c r="S186" s="186">
        <f>SUM(G186:R186)</f>
        <v>21203</v>
      </c>
    </row>
    <row r="187" spans="2:19" ht="23.1" customHeight="1" thickBot="1" x14ac:dyDescent="0.3">
      <c r="B187" s="145"/>
      <c r="C187" s="105"/>
      <c r="D187" s="134"/>
      <c r="E187" s="134"/>
      <c r="F187" s="134"/>
      <c r="G187" s="134"/>
      <c r="H187" s="134"/>
      <c r="I187" s="134"/>
      <c r="J187" s="134"/>
      <c r="K187" s="134"/>
      <c r="L187" s="134"/>
      <c r="M187" s="134"/>
      <c r="N187" s="134"/>
      <c r="O187" s="134"/>
      <c r="P187" s="134"/>
      <c r="Q187" s="134"/>
      <c r="R187" s="134"/>
      <c r="S187" s="134"/>
    </row>
    <row r="188" spans="2:19" ht="23.1" customHeight="1" x14ac:dyDescent="0.3">
      <c r="B188" s="1169" t="s">
        <v>53</v>
      </c>
      <c r="C188" s="116" t="s">
        <v>16</v>
      </c>
      <c r="D188" s="167"/>
      <c r="E188" s="168"/>
      <c r="F188" s="169"/>
      <c r="G188" s="170">
        <f t="shared" ref="G188:S188" si="20">G155+G158+G161+G164+G167+G170+G173+G176+G179+G182+G185</f>
        <v>68651</v>
      </c>
      <c r="H188" s="170">
        <f t="shared" si="20"/>
        <v>60032</v>
      </c>
      <c r="I188" s="170">
        <f t="shared" si="20"/>
        <v>59735</v>
      </c>
      <c r="J188" s="170">
        <f t="shared" si="20"/>
        <v>68372</v>
      </c>
      <c r="K188" s="170">
        <f t="shared" si="20"/>
        <v>64271</v>
      </c>
      <c r="L188" s="170">
        <f t="shared" si="20"/>
        <v>68434</v>
      </c>
      <c r="M188" s="170">
        <f t="shared" si="20"/>
        <v>70372</v>
      </c>
      <c r="N188" s="170">
        <f t="shared" si="20"/>
        <v>67098</v>
      </c>
      <c r="O188" s="170">
        <f t="shared" si="20"/>
        <v>75303</v>
      </c>
      <c r="P188" s="170">
        <f t="shared" si="20"/>
        <v>76585</v>
      </c>
      <c r="Q188" s="170">
        <f t="shared" si="20"/>
        <v>81585</v>
      </c>
      <c r="R188" s="170">
        <f t="shared" si="20"/>
        <v>78227</v>
      </c>
      <c r="S188" s="170">
        <f t="shared" si="20"/>
        <v>838665</v>
      </c>
    </row>
    <row r="189" spans="2:19" ht="23.1" customHeight="1" thickBot="1" x14ac:dyDescent="0.35">
      <c r="B189" s="1170"/>
      <c r="C189" s="119" t="s">
        <v>17</v>
      </c>
      <c r="D189" s="171"/>
      <c r="E189" s="168"/>
      <c r="F189" s="172"/>
      <c r="G189" s="173">
        <f t="shared" ref="G189:S189" si="21">G156+G159+G162+G165+G168+G171+G174+G177+G180+G183+G186</f>
        <v>65540</v>
      </c>
      <c r="H189" s="173">
        <f t="shared" si="21"/>
        <v>61367</v>
      </c>
      <c r="I189" s="173">
        <f t="shared" si="21"/>
        <v>61233</v>
      </c>
      <c r="J189" s="173">
        <f t="shared" si="21"/>
        <v>67565</v>
      </c>
      <c r="K189" s="173">
        <f t="shared" si="21"/>
        <v>64393</v>
      </c>
      <c r="L189" s="173">
        <f t="shared" si="21"/>
        <v>68117</v>
      </c>
      <c r="M189" s="173">
        <f t="shared" si="21"/>
        <v>71380</v>
      </c>
      <c r="N189" s="173">
        <f t="shared" si="21"/>
        <v>66914</v>
      </c>
      <c r="O189" s="173">
        <f t="shared" si="21"/>
        <v>74827</v>
      </c>
      <c r="P189" s="173">
        <f t="shared" si="21"/>
        <v>76151</v>
      </c>
      <c r="Q189" s="173">
        <f t="shared" si="21"/>
        <v>81201</v>
      </c>
      <c r="R189" s="173">
        <f t="shared" si="21"/>
        <v>76767</v>
      </c>
      <c r="S189" s="173">
        <f t="shared" si="21"/>
        <v>835455</v>
      </c>
    </row>
    <row r="190" spans="2:19" ht="15.75" x14ac:dyDescent="0.25">
      <c r="D190" s="77"/>
      <c r="E190" s="77"/>
      <c r="F190" s="77"/>
    </row>
    <row r="191" spans="2:19" ht="15.75" x14ac:dyDescent="0.25">
      <c r="D191" s="77"/>
      <c r="E191" s="77"/>
      <c r="F191" s="77"/>
    </row>
    <row r="192" spans="2:19" ht="15.75" x14ac:dyDescent="0.25">
      <c r="D192" s="77"/>
      <c r="E192" s="77"/>
      <c r="F192" s="77"/>
    </row>
    <row r="193" spans="2:20" ht="15.75" x14ac:dyDescent="0.25">
      <c r="D193" s="77"/>
      <c r="E193" s="77"/>
      <c r="F193" s="77"/>
    </row>
    <row r="194" spans="2:20" ht="15.75" x14ac:dyDescent="0.25">
      <c r="D194" s="77"/>
      <c r="E194" s="77"/>
      <c r="F194" s="77"/>
    </row>
    <row r="195" spans="2:20" ht="18" customHeight="1" x14ac:dyDescent="0.25">
      <c r="B195" s="146"/>
      <c r="G195" s="177"/>
      <c r="H195" s="177"/>
      <c r="I195" s="177"/>
      <c r="J195" s="177"/>
      <c r="K195" s="177"/>
      <c r="L195" s="177"/>
      <c r="M195" s="177"/>
      <c r="N195" s="177"/>
      <c r="O195" s="177"/>
      <c r="P195" s="177"/>
      <c r="Q195" s="177"/>
      <c r="R195" s="177"/>
      <c r="S195" s="177"/>
    </row>
    <row r="196" spans="2:20" ht="20.25" x14ac:dyDescent="0.3">
      <c r="D196" s="68"/>
      <c r="E196" s="68"/>
      <c r="F196" s="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</row>
    <row r="197" spans="2:20" ht="15" customHeight="1" x14ac:dyDescent="0.25"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</row>
    <row r="198" spans="2:20" ht="15.75" x14ac:dyDescent="0.25">
      <c r="D198" s="62"/>
      <c r="E198" s="62"/>
      <c r="F198" s="62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178"/>
    </row>
    <row r="199" spans="2:20" ht="15.75" x14ac:dyDescent="0.25">
      <c r="D199" s="62"/>
      <c r="E199" s="62"/>
      <c r="F199" s="62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</row>
    <row r="200" spans="2:20" ht="15.75" x14ac:dyDescent="0.25">
      <c r="D200" s="71"/>
      <c r="E200" s="71"/>
      <c r="F200" s="71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2:20" ht="15.75" x14ac:dyDescent="0.25">
      <c r="D201" s="62"/>
      <c r="E201" s="62"/>
      <c r="F201" s="62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</row>
    <row r="202" spans="2:20" ht="15.75" x14ac:dyDescent="0.25">
      <c r="D202" s="62"/>
      <c r="E202" s="62"/>
      <c r="F202" s="62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</row>
    <row r="203" spans="2:20" ht="15.75" x14ac:dyDescent="0.25">
      <c r="D203" s="71"/>
      <c r="E203" s="71"/>
      <c r="F203" s="71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2:20" ht="15.75" x14ac:dyDescent="0.25">
      <c r="D204" s="62"/>
      <c r="E204" s="62"/>
      <c r="F204" s="62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</row>
    <row r="205" spans="2:20" ht="15.75" x14ac:dyDescent="0.25">
      <c r="D205" s="62"/>
      <c r="E205" s="62"/>
      <c r="F205" s="62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</row>
    <row r="206" spans="2:20" ht="15.75" x14ac:dyDescent="0.25">
      <c r="D206" s="71"/>
      <c r="E206" s="71"/>
      <c r="F206" s="71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</row>
    <row r="207" spans="2:20" ht="15.75" x14ac:dyDescent="0.25">
      <c r="D207" s="62"/>
      <c r="E207" s="62"/>
      <c r="F207" s="62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</row>
    <row r="208" spans="2:20" ht="15.75" x14ac:dyDescent="0.25">
      <c r="D208" s="62"/>
      <c r="E208" s="62"/>
      <c r="F208" s="62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</row>
    <row r="209" spans="4:19" ht="15.75" x14ac:dyDescent="0.25">
      <c r="D209" s="69"/>
      <c r="E209" s="69"/>
      <c r="F209" s="69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</row>
    <row r="210" spans="4:19" ht="15.75" x14ac:dyDescent="0.25">
      <c r="D210" s="62"/>
      <c r="E210" s="62"/>
      <c r="F210" s="62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</row>
    <row r="211" spans="4:19" ht="15.75" x14ac:dyDescent="0.25">
      <c r="D211" s="62"/>
      <c r="E211" s="62"/>
      <c r="F211" s="62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</row>
    <row r="212" spans="4:19" ht="15.75" x14ac:dyDescent="0.25">
      <c r="D212" s="69"/>
      <c r="E212" s="69"/>
      <c r="F212" s="69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</row>
    <row r="213" spans="4:19" ht="15.75" x14ac:dyDescent="0.25">
      <c r="D213" s="62"/>
      <c r="E213" s="62"/>
      <c r="F213" s="62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</row>
    <row r="214" spans="4:19" ht="15.75" x14ac:dyDescent="0.25">
      <c r="D214" s="62"/>
      <c r="E214" s="62"/>
      <c r="F214" s="62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</row>
    <row r="215" spans="4:19" ht="15.75" x14ac:dyDescent="0.25">
      <c r="D215" s="69"/>
      <c r="E215" s="69"/>
      <c r="F215" s="69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</row>
    <row r="216" spans="4:19" ht="15.75" x14ac:dyDescent="0.25">
      <c r="D216" s="62"/>
      <c r="E216" s="62"/>
      <c r="F216" s="62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</row>
    <row r="217" spans="4:19" ht="15.75" x14ac:dyDescent="0.25">
      <c r="D217" s="62"/>
      <c r="E217" s="62"/>
      <c r="F217" s="62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</row>
    <row r="218" spans="4:19" ht="15.75" x14ac:dyDescent="0.25">
      <c r="D218" s="62"/>
      <c r="E218" s="62"/>
      <c r="F218" s="62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</row>
    <row r="219" spans="4:19" ht="15.75" x14ac:dyDescent="0.25"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</row>
    <row r="220" spans="4:19" ht="15.75" x14ac:dyDescent="0.25"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</row>
    <row r="225" spans="7:19" x14ac:dyDescent="0.2"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</row>
    <row r="226" spans="7:19" x14ac:dyDescent="0.2"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</row>
    <row r="227" spans="7:19" x14ac:dyDescent="0.2"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</row>
    <row r="228" spans="7:19" x14ac:dyDescent="0.2"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</row>
    <row r="229" spans="7:19" x14ac:dyDescent="0.2"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</row>
    <row r="230" spans="7:19" x14ac:dyDescent="0.2"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</row>
    <row r="231" spans="7:19" x14ac:dyDescent="0.2"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</row>
  </sheetData>
  <mergeCells count="60">
    <mergeCell ref="B93:B94"/>
    <mergeCell ref="B96:B97"/>
    <mergeCell ref="B84:B85"/>
    <mergeCell ref="B87:B88"/>
    <mergeCell ref="B90:B91"/>
    <mergeCell ref="B67:B68"/>
    <mergeCell ref="B70:B71"/>
    <mergeCell ref="B73:B74"/>
    <mergeCell ref="B76:B77"/>
    <mergeCell ref="B79:B80"/>
    <mergeCell ref="B110:B111"/>
    <mergeCell ref="B106:S106"/>
    <mergeCell ref="B99:B100"/>
    <mergeCell ref="B102:B103"/>
    <mergeCell ref="B10:B11"/>
    <mergeCell ref="B13:B14"/>
    <mergeCell ref="B16:B17"/>
    <mergeCell ref="B22:B23"/>
    <mergeCell ref="B30:B31"/>
    <mergeCell ref="B33:B34"/>
    <mergeCell ref="B36:B37"/>
    <mergeCell ref="B41:B42"/>
    <mergeCell ref="B82:S82"/>
    <mergeCell ref="B44:B45"/>
    <mergeCell ref="B47:B48"/>
    <mergeCell ref="B64:B65"/>
    <mergeCell ref="B2:S2"/>
    <mergeCell ref="B50:B51"/>
    <mergeCell ref="B53:B54"/>
    <mergeCell ref="B61:B62"/>
    <mergeCell ref="B57:S57"/>
    <mergeCell ref="B7:B8"/>
    <mergeCell ref="B27:B28"/>
    <mergeCell ref="B19:B20"/>
    <mergeCell ref="B3:S3"/>
    <mergeCell ref="B113:B114"/>
    <mergeCell ref="B116:B117"/>
    <mergeCell ref="B120:B121"/>
    <mergeCell ref="B188:B189"/>
    <mergeCell ref="B167:B168"/>
    <mergeCell ref="B170:B171"/>
    <mergeCell ref="B173:B174"/>
    <mergeCell ref="B176:B177"/>
    <mergeCell ref="B185:B186"/>
    <mergeCell ref="B144:B145"/>
    <mergeCell ref="B147:B148"/>
    <mergeCell ref="B179:B180"/>
    <mergeCell ref="B182:B183"/>
    <mergeCell ref="B155:B156"/>
    <mergeCell ref="B158:B159"/>
    <mergeCell ref="B161:B162"/>
    <mergeCell ref="B164:B165"/>
    <mergeCell ref="B151:S151"/>
    <mergeCell ref="B123:B124"/>
    <mergeCell ref="B126:B127"/>
    <mergeCell ref="B135:B136"/>
    <mergeCell ref="B141:B142"/>
    <mergeCell ref="B129:B130"/>
    <mergeCell ref="B132:B133"/>
    <mergeCell ref="B139:S139"/>
  </mergeCells>
  <phoneticPr fontId="0" type="noConversion"/>
  <pageMargins left="0.17" right="0.17" top="0.36" bottom="0.32" header="0.22" footer="0.17"/>
  <pageSetup scale="45" orientation="landscape" r:id="rId1"/>
  <headerFooter alignWithMargins="0">
    <oddFooter>&amp;LPakistan Automotive Manufacturers Association&amp;RPage &amp;P of &amp;N</oddFooter>
  </headerFooter>
  <rowBreaks count="3" manualBreakCount="3">
    <brk id="54" max="16383" man="1"/>
    <brk id="103" max="16383" man="1"/>
    <brk id="148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AM219"/>
  <sheetViews>
    <sheetView topLeftCell="A22" zoomScale="80" zoomScaleNormal="80" zoomScaleSheetLayoutView="100" workbookViewId="0">
      <pane xSplit="5" topLeftCell="G1" activePane="topRight" state="frozen"/>
      <selection pane="topRight" activeCell="C7" sqref="C7"/>
    </sheetView>
  </sheetViews>
  <sheetFormatPr defaultRowHeight="18" customHeight="1" x14ac:dyDescent="0.2"/>
  <cols>
    <col min="1" max="1" width="1.42578125" style="56" customWidth="1"/>
    <col min="2" max="2" width="28.85546875" style="56" customWidth="1"/>
    <col min="3" max="3" width="7.42578125" style="56" customWidth="1"/>
    <col min="4" max="4" width="0.42578125" style="56" hidden="1" customWidth="1"/>
    <col min="5" max="6" width="1.28515625" style="56" customWidth="1"/>
    <col min="7" max="15" width="14.42578125" style="56" customWidth="1"/>
    <col min="16" max="16" width="13.42578125" style="56" customWidth="1"/>
    <col min="17" max="17" width="13.28515625" style="56" customWidth="1"/>
    <col min="18" max="18" width="13.5703125" style="56" customWidth="1"/>
    <col min="19" max="19" width="14.28515625" style="56" customWidth="1"/>
    <col min="20" max="20" width="12.5703125" style="56" customWidth="1"/>
    <col min="21" max="16384" width="9.140625" style="56"/>
  </cols>
  <sheetData>
    <row r="1" spans="1:19" ht="18" customHeight="1" thickBot="1" x14ac:dyDescent="0.35">
      <c r="B1" s="150"/>
      <c r="C1" s="150"/>
      <c r="D1" s="150"/>
      <c r="E1" s="150" t="s">
        <v>70</v>
      </c>
      <c r="G1" s="524" t="s">
        <v>130</v>
      </c>
      <c r="S1" s="524" t="s">
        <v>130</v>
      </c>
    </row>
    <row r="2" spans="1:19" ht="18" customHeight="1" thickBot="1" x14ac:dyDescent="0.25">
      <c r="B2" s="1176" t="s">
        <v>71</v>
      </c>
      <c r="C2" s="1177"/>
      <c r="D2" s="1177"/>
      <c r="E2" s="1177"/>
      <c r="F2" s="1177"/>
      <c r="G2" s="1177"/>
      <c r="H2" s="1177"/>
      <c r="I2" s="1177"/>
      <c r="J2" s="1177"/>
      <c r="K2" s="1177"/>
      <c r="L2" s="1177"/>
      <c r="M2" s="1177"/>
      <c r="N2" s="1177"/>
      <c r="O2" s="1177"/>
      <c r="P2" s="1177"/>
      <c r="Q2" s="1177"/>
      <c r="R2" s="1177"/>
      <c r="S2" s="1178"/>
    </row>
    <row r="3" spans="1:19" ht="18" customHeight="1" thickBot="1" x14ac:dyDescent="0.25">
      <c r="B3" s="1176" t="s">
        <v>46</v>
      </c>
      <c r="C3" s="1177"/>
      <c r="D3" s="1177"/>
      <c r="E3" s="1177"/>
      <c r="F3" s="1177"/>
      <c r="G3" s="1177"/>
      <c r="H3" s="1177"/>
      <c r="I3" s="1177"/>
      <c r="J3" s="1177"/>
      <c r="K3" s="1177"/>
      <c r="L3" s="1177"/>
      <c r="M3" s="1177"/>
      <c r="N3" s="1177"/>
      <c r="O3" s="1177"/>
      <c r="P3" s="1177"/>
      <c r="Q3" s="1177"/>
      <c r="R3" s="1177"/>
      <c r="S3" s="1178"/>
    </row>
    <row r="4" spans="1:19" ht="18" customHeight="1" thickBot="1" x14ac:dyDescent="0.3">
      <c r="B4" s="86"/>
    </row>
    <row r="5" spans="1:19" ht="18" customHeight="1" thickBot="1" x14ac:dyDescent="0.35">
      <c r="B5" s="188" t="s">
        <v>19</v>
      </c>
      <c r="C5" s="189"/>
      <c r="D5" s="190"/>
      <c r="E5" s="152"/>
      <c r="F5" s="179"/>
      <c r="G5" s="191" t="s">
        <v>114</v>
      </c>
      <c r="H5" s="191" t="s">
        <v>115</v>
      </c>
      <c r="I5" s="192" t="s">
        <v>116</v>
      </c>
      <c r="J5" s="192" t="s">
        <v>117</v>
      </c>
      <c r="K5" s="192" t="s">
        <v>118</v>
      </c>
      <c r="L5" s="192" t="s">
        <v>119</v>
      </c>
      <c r="M5" s="192" t="s">
        <v>120</v>
      </c>
      <c r="N5" s="192" t="s">
        <v>121</v>
      </c>
      <c r="O5" s="192" t="s">
        <v>122</v>
      </c>
      <c r="P5" s="192" t="s">
        <v>123</v>
      </c>
      <c r="Q5" s="192" t="s">
        <v>124</v>
      </c>
      <c r="R5" s="192" t="s">
        <v>125</v>
      </c>
      <c r="S5" s="193" t="s">
        <v>54</v>
      </c>
    </row>
    <row r="6" spans="1:19" ht="18" customHeight="1" thickBot="1" x14ac:dyDescent="0.3">
      <c r="B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</row>
    <row r="7" spans="1:19" ht="18" customHeight="1" x14ac:dyDescent="0.3">
      <c r="A7" s="69"/>
      <c r="B7" s="1195" t="s">
        <v>15</v>
      </c>
      <c r="C7" s="92" t="s">
        <v>16</v>
      </c>
      <c r="D7" s="157"/>
      <c r="E7" s="106"/>
      <c r="F7" s="194"/>
      <c r="G7" s="195">
        <v>333</v>
      </c>
      <c r="H7" s="195">
        <v>572</v>
      </c>
      <c r="I7" s="195">
        <v>837</v>
      </c>
      <c r="J7" s="195">
        <v>602</v>
      </c>
      <c r="K7" s="195">
        <v>302</v>
      </c>
      <c r="L7" s="195">
        <v>0</v>
      </c>
      <c r="M7" s="195">
        <v>0</v>
      </c>
      <c r="N7" s="195">
        <v>0</v>
      </c>
      <c r="O7" s="195">
        <v>1140</v>
      </c>
      <c r="P7" s="195">
        <v>600</v>
      </c>
      <c r="Q7" s="195">
        <v>59</v>
      </c>
      <c r="R7" s="195">
        <v>951</v>
      </c>
      <c r="S7" s="195">
        <f>SUM(G7:R7)</f>
        <v>5396</v>
      </c>
    </row>
    <row r="8" spans="1:19" ht="18" customHeight="1" thickBot="1" x14ac:dyDescent="0.35">
      <c r="B8" s="1196"/>
      <c r="C8" s="99" t="s">
        <v>17</v>
      </c>
      <c r="D8" s="102"/>
      <c r="E8" s="106"/>
      <c r="F8" s="196"/>
      <c r="G8" s="197">
        <v>333</v>
      </c>
      <c r="H8" s="197">
        <v>599</v>
      </c>
      <c r="I8" s="197">
        <v>778</v>
      </c>
      <c r="J8" s="197">
        <v>536</v>
      </c>
      <c r="K8" s="197">
        <v>369</v>
      </c>
      <c r="L8" s="197">
        <v>49</v>
      </c>
      <c r="M8" s="197">
        <v>92</v>
      </c>
      <c r="N8" s="197">
        <v>25</v>
      </c>
      <c r="O8" s="197">
        <v>966</v>
      </c>
      <c r="P8" s="197">
        <v>597</v>
      </c>
      <c r="Q8" s="197">
        <v>100</v>
      </c>
      <c r="R8" s="197">
        <v>533</v>
      </c>
      <c r="S8" s="197">
        <f>SUM(G8:R8)</f>
        <v>4977</v>
      </c>
    </row>
    <row r="9" spans="1:19" ht="18" customHeight="1" thickBot="1" x14ac:dyDescent="0.35">
      <c r="B9" s="104"/>
      <c r="C9" s="105"/>
      <c r="D9" s="106"/>
      <c r="E9" s="106"/>
      <c r="F9" s="198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</row>
    <row r="10" spans="1:19" ht="18" customHeight="1" x14ac:dyDescent="0.3">
      <c r="B10" s="1195" t="s">
        <v>18</v>
      </c>
      <c r="C10" s="92" t="s">
        <v>16</v>
      </c>
      <c r="D10" s="157"/>
      <c r="E10" s="106"/>
      <c r="F10" s="194"/>
      <c r="G10" s="195">
        <v>605</v>
      </c>
      <c r="H10" s="195">
        <v>843</v>
      </c>
      <c r="I10" s="195">
        <v>1063</v>
      </c>
      <c r="J10" s="195">
        <v>1118</v>
      </c>
      <c r="K10" s="195">
        <v>403</v>
      </c>
      <c r="L10" s="195">
        <v>0</v>
      </c>
      <c r="M10" s="195">
        <v>0</v>
      </c>
      <c r="N10" s="195">
        <v>0</v>
      </c>
      <c r="O10" s="195">
        <v>0</v>
      </c>
      <c r="P10" s="195">
        <v>180</v>
      </c>
      <c r="Q10" s="195">
        <v>1238</v>
      </c>
      <c r="R10" s="195">
        <v>1639</v>
      </c>
      <c r="S10" s="195">
        <f>SUM(G10:R10)</f>
        <v>7089</v>
      </c>
    </row>
    <row r="11" spans="1:19" ht="18" customHeight="1" thickBot="1" x14ac:dyDescent="0.35">
      <c r="B11" s="1196"/>
      <c r="C11" s="99" t="s">
        <v>17</v>
      </c>
      <c r="D11" s="102"/>
      <c r="E11" s="106"/>
      <c r="F11" s="196"/>
      <c r="G11" s="197">
        <v>637</v>
      </c>
      <c r="H11" s="197">
        <v>838</v>
      </c>
      <c r="I11" s="197">
        <v>1087</v>
      </c>
      <c r="J11" s="197">
        <v>1085</v>
      </c>
      <c r="K11" s="197">
        <v>528</v>
      </c>
      <c r="L11" s="197">
        <v>22</v>
      </c>
      <c r="M11" s="197">
        <v>38</v>
      </c>
      <c r="N11" s="197">
        <v>8</v>
      </c>
      <c r="O11" s="197">
        <v>9</v>
      </c>
      <c r="P11" s="197">
        <v>155</v>
      </c>
      <c r="Q11" s="197">
        <v>1050</v>
      </c>
      <c r="R11" s="197">
        <v>1685</v>
      </c>
      <c r="S11" s="197">
        <f>SUM(G11:R11)</f>
        <v>7142</v>
      </c>
    </row>
    <row r="12" spans="1:19" ht="18" customHeight="1" thickBot="1" x14ac:dyDescent="0.35">
      <c r="B12" s="104"/>
      <c r="C12" s="105"/>
      <c r="D12" s="106"/>
      <c r="E12" s="106"/>
      <c r="F12" s="198"/>
      <c r="G12" s="199"/>
      <c r="H12" s="199"/>
      <c r="I12" s="199"/>
      <c r="J12" s="199"/>
      <c r="K12" s="199"/>
      <c r="L12" s="199"/>
      <c r="M12" s="199"/>
      <c r="N12" s="199"/>
      <c r="O12" s="199"/>
      <c r="P12" s="199"/>
      <c r="Q12" s="199"/>
      <c r="R12" s="199"/>
      <c r="S12" s="199"/>
    </row>
    <row r="13" spans="1:19" ht="18" customHeight="1" x14ac:dyDescent="0.3">
      <c r="B13" s="1195" t="s">
        <v>20</v>
      </c>
      <c r="C13" s="92" t="s">
        <v>16</v>
      </c>
      <c r="D13" s="157"/>
      <c r="E13" s="106"/>
      <c r="F13" s="194"/>
      <c r="G13" s="195">
        <v>13</v>
      </c>
      <c r="H13" s="195">
        <v>61</v>
      </c>
      <c r="I13" s="195">
        <v>48</v>
      </c>
      <c r="J13" s="195">
        <v>94</v>
      </c>
      <c r="K13" s="195">
        <v>18</v>
      </c>
      <c r="L13" s="195">
        <v>0</v>
      </c>
      <c r="M13" s="195">
        <v>0</v>
      </c>
      <c r="N13" s="195">
        <v>0</v>
      </c>
      <c r="O13" s="195">
        <v>1</v>
      </c>
      <c r="P13" s="195">
        <v>50</v>
      </c>
      <c r="Q13" s="195">
        <v>28</v>
      </c>
      <c r="R13" s="195">
        <v>21</v>
      </c>
      <c r="S13" s="195">
        <f>SUM(G13:R13)</f>
        <v>334</v>
      </c>
    </row>
    <row r="14" spans="1:19" ht="18" customHeight="1" thickBot="1" x14ac:dyDescent="0.35">
      <c r="B14" s="1196"/>
      <c r="C14" s="99" t="s">
        <v>17</v>
      </c>
      <c r="D14" s="102"/>
      <c r="E14" s="106"/>
      <c r="F14" s="196"/>
      <c r="G14" s="197">
        <v>100</v>
      </c>
      <c r="H14" s="197">
        <v>27</v>
      </c>
      <c r="I14" s="197">
        <v>29</v>
      </c>
      <c r="J14" s="197">
        <v>12</v>
      </c>
      <c r="K14" s="197">
        <v>20</v>
      </c>
      <c r="L14" s="197">
        <v>11</v>
      </c>
      <c r="M14" s="197">
        <v>60</v>
      </c>
      <c r="N14" s="197">
        <v>57</v>
      </c>
      <c r="O14" s="197">
        <v>58</v>
      </c>
      <c r="P14" s="197">
        <v>28</v>
      </c>
      <c r="Q14" s="197">
        <v>23</v>
      </c>
      <c r="R14" s="197">
        <v>25</v>
      </c>
      <c r="S14" s="197">
        <f>SUM(G14:R14)</f>
        <v>450</v>
      </c>
    </row>
    <row r="15" spans="1:19" ht="18" customHeight="1" thickBot="1" x14ac:dyDescent="0.35">
      <c r="B15" s="104"/>
      <c r="C15" s="105"/>
      <c r="D15" s="106"/>
      <c r="E15" s="106"/>
      <c r="F15" s="198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</row>
    <row r="16" spans="1:19" ht="18" customHeight="1" x14ac:dyDescent="0.3">
      <c r="B16" s="1195" t="s">
        <v>98</v>
      </c>
      <c r="C16" s="92" t="s">
        <v>16</v>
      </c>
      <c r="D16" s="157"/>
      <c r="E16" s="106"/>
      <c r="F16" s="194"/>
      <c r="G16" s="195">
        <v>493</v>
      </c>
      <c r="H16" s="195">
        <v>529</v>
      </c>
      <c r="I16" s="195">
        <v>544</v>
      </c>
      <c r="J16" s="195">
        <v>716</v>
      </c>
      <c r="K16" s="195">
        <v>456</v>
      </c>
      <c r="L16" s="195">
        <v>541</v>
      </c>
      <c r="M16" s="195">
        <v>659</v>
      </c>
      <c r="N16" s="195">
        <v>644</v>
      </c>
      <c r="O16" s="195">
        <v>640</v>
      </c>
      <c r="P16" s="195">
        <v>519</v>
      </c>
      <c r="Q16" s="195">
        <v>523</v>
      </c>
      <c r="R16" s="195">
        <v>864</v>
      </c>
      <c r="S16" s="195">
        <f>SUM(G16:R16)</f>
        <v>7128</v>
      </c>
    </row>
    <row r="17" spans="2:19" ht="18" customHeight="1" thickBot="1" x14ac:dyDescent="0.35">
      <c r="B17" s="1196"/>
      <c r="C17" s="99" t="s">
        <v>17</v>
      </c>
      <c r="D17" s="102"/>
      <c r="E17" s="106"/>
      <c r="F17" s="196"/>
      <c r="G17" s="197">
        <v>751</v>
      </c>
      <c r="H17" s="197">
        <v>523</v>
      </c>
      <c r="I17" s="197">
        <v>552</v>
      </c>
      <c r="J17" s="197">
        <v>502</v>
      </c>
      <c r="K17" s="197">
        <v>474</v>
      </c>
      <c r="L17" s="197">
        <v>445</v>
      </c>
      <c r="M17" s="197">
        <v>600</v>
      </c>
      <c r="N17" s="197">
        <v>653</v>
      </c>
      <c r="O17" s="197">
        <v>701</v>
      </c>
      <c r="P17" s="197">
        <v>708</v>
      </c>
      <c r="Q17" s="197">
        <v>503</v>
      </c>
      <c r="R17" s="197">
        <v>628</v>
      </c>
      <c r="S17" s="197">
        <f>SUM(G17:R17)</f>
        <v>7040</v>
      </c>
    </row>
    <row r="18" spans="2:19" ht="18" customHeight="1" thickBot="1" x14ac:dyDescent="0.35">
      <c r="B18" s="114"/>
      <c r="C18" s="105"/>
      <c r="D18" s="106"/>
      <c r="E18" s="106"/>
      <c r="F18" s="198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199"/>
    </row>
    <row r="19" spans="2:19" ht="18" customHeight="1" x14ac:dyDescent="0.3">
      <c r="B19" s="1195" t="s">
        <v>22</v>
      </c>
      <c r="C19" s="92" t="s">
        <v>99</v>
      </c>
      <c r="D19" s="201"/>
      <c r="E19" s="106"/>
      <c r="F19" s="194"/>
      <c r="G19" s="195">
        <v>3859</v>
      </c>
      <c r="H19" s="195">
        <v>3214</v>
      </c>
      <c r="I19" s="195">
        <v>3272</v>
      </c>
      <c r="J19" s="195">
        <v>4557</v>
      </c>
      <c r="K19" s="195">
        <v>2818</v>
      </c>
      <c r="L19" s="195">
        <v>2324</v>
      </c>
      <c r="M19" s="195">
        <v>5159</v>
      </c>
      <c r="N19" s="195">
        <v>3915</v>
      </c>
      <c r="O19" s="195">
        <v>3823</v>
      </c>
      <c r="P19" s="195">
        <v>4406</v>
      </c>
      <c r="Q19" s="195">
        <v>4571</v>
      </c>
      <c r="R19" s="195">
        <v>4434</v>
      </c>
      <c r="S19" s="195">
        <f>SUM(G19:R19)</f>
        <v>46352</v>
      </c>
    </row>
    <row r="20" spans="2:19" ht="18" customHeight="1" thickBot="1" x14ac:dyDescent="0.35">
      <c r="B20" s="1196"/>
      <c r="C20" s="99" t="s">
        <v>17</v>
      </c>
      <c r="D20" s="202"/>
      <c r="E20" s="106"/>
      <c r="F20" s="196"/>
      <c r="G20" s="197">
        <v>3681</v>
      </c>
      <c r="H20" s="197">
        <v>3681</v>
      </c>
      <c r="I20" s="197">
        <v>3320</v>
      </c>
      <c r="J20" s="197">
        <v>4493</v>
      </c>
      <c r="K20" s="197">
        <v>2692</v>
      </c>
      <c r="L20" s="197">
        <v>2153</v>
      </c>
      <c r="M20" s="197">
        <v>4865</v>
      </c>
      <c r="N20" s="197">
        <v>4155</v>
      </c>
      <c r="O20" s="197">
        <v>3774</v>
      </c>
      <c r="P20" s="197">
        <v>4431</v>
      </c>
      <c r="Q20" s="197">
        <v>4475</v>
      </c>
      <c r="R20" s="197">
        <v>4487</v>
      </c>
      <c r="S20" s="197">
        <f>SUM(G20:R20)</f>
        <v>46207</v>
      </c>
    </row>
    <row r="21" spans="2:19" ht="18" customHeight="1" thickBot="1" x14ac:dyDescent="0.35">
      <c r="B21" s="114"/>
      <c r="C21" s="105"/>
      <c r="D21" s="106"/>
      <c r="E21" s="106"/>
      <c r="F21" s="198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199"/>
    </row>
    <row r="22" spans="2:19" ht="18" customHeight="1" x14ac:dyDescent="0.3">
      <c r="B22" s="1205" t="s">
        <v>21</v>
      </c>
      <c r="C22" s="92" t="s">
        <v>16</v>
      </c>
      <c r="D22" s="203"/>
      <c r="E22" s="107"/>
      <c r="F22" s="204"/>
      <c r="G22" s="205">
        <f t="shared" ref="G22:S22" si="0">G7+G10+G13+G16+G19</f>
        <v>5303</v>
      </c>
      <c r="H22" s="205">
        <f t="shared" si="0"/>
        <v>5219</v>
      </c>
      <c r="I22" s="205">
        <f t="shared" si="0"/>
        <v>5764</v>
      </c>
      <c r="J22" s="205">
        <f t="shared" si="0"/>
        <v>7087</v>
      </c>
      <c r="K22" s="205">
        <f t="shared" si="0"/>
        <v>3997</v>
      </c>
      <c r="L22" s="205">
        <f t="shared" si="0"/>
        <v>2865</v>
      </c>
      <c r="M22" s="205">
        <f t="shared" si="0"/>
        <v>5818</v>
      </c>
      <c r="N22" s="205">
        <f t="shared" si="0"/>
        <v>4559</v>
      </c>
      <c r="O22" s="205">
        <f t="shared" si="0"/>
        <v>5604</v>
      </c>
      <c r="P22" s="205">
        <f t="shared" si="0"/>
        <v>5755</v>
      </c>
      <c r="Q22" s="205">
        <f t="shared" si="0"/>
        <v>6419</v>
      </c>
      <c r="R22" s="205">
        <f t="shared" si="0"/>
        <v>7909</v>
      </c>
      <c r="S22" s="206">
        <f t="shared" si="0"/>
        <v>66299</v>
      </c>
    </row>
    <row r="23" spans="2:19" ht="18" customHeight="1" thickBot="1" x14ac:dyDescent="0.35">
      <c r="B23" s="1206"/>
      <c r="C23" s="99" t="s">
        <v>17</v>
      </c>
      <c r="D23" s="207"/>
      <c r="E23" s="107"/>
      <c r="F23" s="208"/>
      <c r="G23" s="209">
        <f t="shared" ref="G23:S23" si="1">G8+G11+G14+G17+G20</f>
        <v>5502</v>
      </c>
      <c r="H23" s="209">
        <f t="shared" si="1"/>
        <v>5668</v>
      </c>
      <c r="I23" s="209">
        <f t="shared" si="1"/>
        <v>5766</v>
      </c>
      <c r="J23" s="209">
        <f t="shared" si="1"/>
        <v>6628</v>
      </c>
      <c r="K23" s="209">
        <f t="shared" si="1"/>
        <v>4083</v>
      </c>
      <c r="L23" s="209">
        <f t="shared" si="1"/>
        <v>2680</v>
      </c>
      <c r="M23" s="209">
        <f t="shared" si="1"/>
        <v>5655</v>
      </c>
      <c r="N23" s="209">
        <f t="shared" si="1"/>
        <v>4898</v>
      </c>
      <c r="O23" s="209">
        <f t="shared" si="1"/>
        <v>5508</v>
      </c>
      <c r="P23" s="209">
        <f t="shared" si="1"/>
        <v>5919</v>
      </c>
      <c r="Q23" s="209">
        <f t="shared" si="1"/>
        <v>6151</v>
      </c>
      <c r="R23" s="209">
        <f t="shared" si="1"/>
        <v>7358</v>
      </c>
      <c r="S23" s="210">
        <f t="shared" si="1"/>
        <v>65816</v>
      </c>
    </row>
    <row r="24" spans="2:19" ht="18" customHeight="1" thickBot="1" x14ac:dyDescent="0.35">
      <c r="B24" s="28"/>
      <c r="C24" s="105"/>
      <c r="D24" s="107"/>
      <c r="E24" s="107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</row>
    <row r="25" spans="2:19" ht="18" customHeight="1" thickBot="1" x14ac:dyDescent="0.35">
      <c r="B25" s="211" t="s">
        <v>50</v>
      </c>
      <c r="C25" s="68"/>
      <c r="D25" s="107"/>
      <c r="E25" s="107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</row>
    <row r="26" spans="2:19" ht="18" customHeight="1" thickBot="1" x14ac:dyDescent="0.35">
      <c r="B26" s="29"/>
      <c r="C26" s="68"/>
      <c r="D26" s="107"/>
      <c r="E26" s="107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</row>
    <row r="27" spans="2:19" ht="18" customHeight="1" x14ac:dyDescent="0.3">
      <c r="B27" s="1195" t="s">
        <v>23</v>
      </c>
      <c r="C27" s="92" t="s">
        <v>16</v>
      </c>
      <c r="D27" s="157"/>
      <c r="E27" s="106"/>
      <c r="F27" s="194"/>
      <c r="G27" s="195">
        <v>929</v>
      </c>
      <c r="H27" s="195">
        <v>963</v>
      </c>
      <c r="I27" s="195">
        <v>1181</v>
      </c>
      <c r="J27" s="195">
        <v>1513</v>
      </c>
      <c r="K27" s="195">
        <v>1020</v>
      </c>
      <c r="L27" s="195">
        <v>1043</v>
      </c>
      <c r="M27" s="195">
        <v>1080</v>
      </c>
      <c r="N27" s="195">
        <v>1107</v>
      </c>
      <c r="O27" s="195">
        <v>1069</v>
      </c>
      <c r="P27" s="195">
        <v>1065</v>
      </c>
      <c r="Q27" s="195">
        <v>1208</v>
      </c>
      <c r="R27" s="195">
        <v>1422</v>
      </c>
      <c r="S27" s="195">
        <f>SUM(G27:R27)</f>
        <v>13600</v>
      </c>
    </row>
    <row r="28" spans="2:19" ht="18" customHeight="1" thickBot="1" x14ac:dyDescent="0.35">
      <c r="B28" s="1196"/>
      <c r="C28" s="99" t="s">
        <v>17</v>
      </c>
      <c r="D28" s="102"/>
      <c r="E28" s="106"/>
      <c r="F28" s="196"/>
      <c r="G28" s="197">
        <v>1700</v>
      </c>
      <c r="H28" s="197">
        <v>972</v>
      </c>
      <c r="I28" s="197">
        <v>1038</v>
      </c>
      <c r="J28" s="197">
        <v>1287</v>
      </c>
      <c r="K28" s="197">
        <v>1019</v>
      </c>
      <c r="L28" s="197">
        <v>1018</v>
      </c>
      <c r="M28" s="197">
        <v>1191</v>
      </c>
      <c r="N28" s="197">
        <v>1348</v>
      </c>
      <c r="O28" s="197">
        <v>1025</v>
      </c>
      <c r="P28" s="197">
        <v>711</v>
      </c>
      <c r="Q28" s="197">
        <v>1212</v>
      </c>
      <c r="R28" s="197">
        <v>1172</v>
      </c>
      <c r="S28" s="197">
        <f>SUM(G28:R28)</f>
        <v>13693</v>
      </c>
    </row>
    <row r="29" spans="2:19" ht="18" customHeight="1" thickBot="1" x14ac:dyDescent="0.35">
      <c r="B29" s="114"/>
      <c r="C29" s="68"/>
      <c r="D29" s="121"/>
      <c r="E29" s="121"/>
      <c r="F29" s="212"/>
      <c r="G29" s="213"/>
      <c r="H29" s="213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4"/>
    </row>
    <row r="30" spans="2:19" ht="18" customHeight="1" x14ac:dyDescent="0.3">
      <c r="B30" s="1195" t="s">
        <v>24</v>
      </c>
      <c r="C30" s="92" t="s">
        <v>16</v>
      </c>
      <c r="D30" s="166"/>
      <c r="E30" s="106"/>
      <c r="F30" s="194"/>
      <c r="G30" s="205">
        <v>990</v>
      </c>
      <c r="H30" s="205">
        <v>846</v>
      </c>
      <c r="I30" s="195">
        <v>1096</v>
      </c>
      <c r="J30" s="195">
        <v>1342</v>
      </c>
      <c r="K30" s="195">
        <v>1096</v>
      </c>
      <c r="L30" s="195">
        <v>971</v>
      </c>
      <c r="M30" s="195">
        <v>1878</v>
      </c>
      <c r="N30" s="195">
        <v>1766</v>
      </c>
      <c r="O30" s="195">
        <v>1754</v>
      </c>
      <c r="P30" s="195">
        <v>1672</v>
      </c>
      <c r="Q30" s="195">
        <v>1352</v>
      </c>
      <c r="R30" s="195">
        <v>525</v>
      </c>
      <c r="S30" s="195">
        <f>SUM(G30:R30)</f>
        <v>15288</v>
      </c>
    </row>
    <row r="31" spans="2:19" ht="18" customHeight="1" thickBot="1" x14ac:dyDescent="0.35">
      <c r="B31" s="1196"/>
      <c r="C31" s="99" t="s">
        <v>17</v>
      </c>
      <c r="D31" s="110"/>
      <c r="E31" s="106"/>
      <c r="F31" s="196"/>
      <c r="G31" s="209">
        <v>1728</v>
      </c>
      <c r="H31" s="209">
        <v>853</v>
      </c>
      <c r="I31" s="197">
        <v>1052</v>
      </c>
      <c r="J31" s="197">
        <v>1104</v>
      </c>
      <c r="K31" s="197">
        <v>1216</v>
      </c>
      <c r="L31" s="197">
        <v>826</v>
      </c>
      <c r="M31" s="197">
        <v>1582</v>
      </c>
      <c r="N31" s="197">
        <v>1493</v>
      </c>
      <c r="O31" s="197">
        <v>1964</v>
      </c>
      <c r="P31" s="197">
        <v>1015</v>
      </c>
      <c r="Q31" s="197">
        <v>1380</v>
      </c>
      <c r="R31" s="197">
        <v>2075</v>
      </c>
      <c r="S31" s="197">
        <f>SUM(G31:R31)</f>
        <v>16288</v>
      </c>
    </row>
    <row r="32" spans="2:19" ht="18" customHeight="1" thickBot="1" x14ac:dyDescent="0.35">
      <c r="B32" s="123"/>
      <c r="C32" s="68"/>
      <c r="D32" s="124"/>
      <c r="E32" s="124"/>
      <c r="F32" s="212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</row>
    <row r="33" spans="2:39" ht="18" customHeight="1" x14ac:dyDescent="0.3">
      <c r="B33" s="1195" t="s">
        <v>25</v>
      </c>
      <c r="C33" s="92" t="s">
        <v>16</v>
      </c>
      <c r="D33" s="166"/>
      <c r="E33" s="106"/>
      <c r="F33" s="194"/>
      <c r="G33" s="205">
        <v>0</v>
      </c>
      <c r="H33" s="205">
        <v>0</v>
      </c>
      <c r="I33" s="195">
        <v>0</v>
      </c>
      <c r="J33" s="195">
        <v>0</v>
      </c>
      <c r="K33" s="195">
        <v>0</v>
      </c>
      <c r="L33" s="195">
        <v>0</v>
      </c>
      <c r="M33" s="195">
        <v>0</v>
      </c>
      <c r="N33" s="195">
        <v>0</v>
      </c>
      <c r="O33" s="195">
        <v>0</v>
      </c>
      <c r="P33" s="195">
        <v>0</v>
      </c>
      <c r="Q33" s="195">
        <v>0</v>
      </c>
      <c r="R33" s="195">
        <v>0</v>
      </c>
      <c r="S33" s="195">
        <f>SUM(G33:R33)</f>
        <v>0</v>
      </c>
    </row>
    <row r="34" spans="2:39" ht="18" customHeight="1" thickBot="1" x14ac:dyDescent="0.35">
      <c r="B34" s="1196"/>
      <c r="C34" s="99" t="s">
        <v>17</v>
      </c>
      <c r="D34" s="110"/>
      <c r="E34" s="106"/>
      <c r="F34" s="196"/>
      <c r="G34" s="209">
        <v>0</v>
      </c>
      <c r="H34" s="209">
        <v>0</v>
      </c>
      <c r="I34" s="197">
        <v>0</v>
      </c>
      <c r="J34" s="197">
        <v>0</v>
      </c>
      <c r="K34" s="197">
        <v>0</v>
      </c>
      <c r="L34" s="197">
        <v>0</v>
      </c>
      <c r="M34" s="197">
        <v>0</v>
      </c>
      <c r="N34" s="197">
        <v>0</v>
      </c>
      <c r="O34" s="197">
        <v>0</v>
      </c>
      <c r="P34" s="197">
        <v>0</v>
      </c>
      <c r="Q34" s="197">
        <v>0</v>
      </c>
      <c r="R34" s="197">
        <v>0</v>
      </c>
      <c r="S34" s="197">
        <f>SUM(G34:R34)</f>
        <v>0</v>
      </c>
    </row>
    <row r="35" spans="2:39" ht="18" customHeight="1" thickBot="1" x14ac:dyDescent="0.35">
      <c r="B35" s="123"/>
      <c r="C35" s="68"/>
      <c r="D35" s="124"/>
      <c r="E35" s="124"/>
      <c r="F35" s="212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</row>
    <row r="36" spans="2:39" ht="18" customHeight="1" x14ac:dyDescent="0.3">
      <c r="B36" s="1179" t="s">
        <v>21</v>
      </c>
      <c r="C36" s="116" t="s">
        <v>16</v>
      </c>
      <c r="D36" s="162"/>
      <c r="E36" s="107"/>
      <c r="F36" s="204"/>
      <c r="G36" s="215">
        <f t="shared" ref="G36:S36" si="2">G27+G30+G33</f>
        <v>1919</v>
      </c>
      <c r="H36" s="215">
        <f t="shared" si="2"/>
        <v>1809</v>
      </c>
      <c r="I36" s="215">
        <f t="shared" si="2"/>
        <v>2277</v>
      </c>
      <c r="J36" s="215">
        <f t="shared" si="2"/>
        <v>2855</v>
      </c>
      <c r="K36" s="215">
        <f t="shared" si="2"/>
        <v>2116</v>
      </c>
      <c r="L36" s="215">
        <f t="shared" si="2"/>
        <v>2014</v>
      </c>
      <c r="M36" s="215">
        <f t="shared" si="2"/>
        <v>2958</v>
      </c>
      <c r="N36" s="215">
        <f t="shared" si="2"/>
        <v>2873</v>
      </c>
      <c r="O36" s="215">
        <f t="shared" si="2"/>
        <v>2823</v>
      </c>
      <c r="P36" s="215">
        <f t="shared" si="2"/>
        <v>2737</v>
      </c>
      <c r="Q36" s="215">
        <f t="shared" si="2"/>
        <v>2560</v>
      </c>
      <c r="R36" s="215">
        <f t="shared" si="2"/>
        <v>1947</v>
      </c>
      <c r="S36" s="216">
        <f t="shared" si="2"/>
        <v>28888</v>
      </c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</row>
    <row r="37" spans="2:39" ht="18" customHeight="1" thickBot="1" x14ac:dyDescent="0.35">
      <c r="B37" s="1180"/>
      <c r="C37" s="217" t="s">
        <v>17</v>
      </c>
      <c r="D37" s="218"/>
      <c r="E37" s="107"/>
      <c r="F37" s="208"/>
      <c r="G37" s="219">
        <f t="shared" ref="G37:S37" si="3">G28+G31+G34</f>
        <v>3428</v>
      </c>
      <c r="H37" s="219">
        <f t="shared" si="3"/>
        <v>1825</v>
      </c>
      <c r="I37" s="219">
        <f t="shared" si="3"/>
        <v>2090</v>
      </c>
      <c r="J37" s="219">
        <f t="shared" si="3"/>
        <v>2391</v>
      </c>
      <c r="K37" s="219">
        <f t="shared" si="3"/>
        <v>2235</v>
      </c>
      <c r="L37" s="219">
        <f t="shared" si="3"/>
        <v>1844</v>
      </c>
      <c r="M37" s="219">
        <f t="shared" si="3"/>
        <v>2773</v>
      </c>
      <c r="N37" s="219">
        <f t="shared" si="3"/>
        <v>2841</v>
      </c>
      <c r="O37" s="219">
        <f t="shared" si="3"/>
        <v>2989</v>
      </c>
      <c r="P37" s="219">
        <f t="shared" si="3"/>
        <v>1726</v>
      </c>
      <c r="Q37" s="219">
        <f t="shared" si="3"/>
        <v>2592</v>
      </c>
      <c r="R37" s="219">
        <f t="shared" si="3"/>
        <v>3247</v>
      </c>
      <c r="S37" s="220">
        <f t="shared" si="3"/>
        <v>29981</v>
      </c>
    </row>
    <row r="38" spans="2:39" ht="18" customHeight="1" thickBot="1" x14ac:dyDescent="0.35">
      <c r="B38" s="28"/>
      <c r="C38" s="105"/>
      <c r="D38" s="121"/>
      <c r="E38" s="121"/>
      <c r="F38" s="221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3"/>
    </row>
    <row r="39" spans="2:39" ht="18" customHeight="1" thickBot="1" x14ac:dyDescent="0.35">
      <c r="B39" s="211" t="s">
        <v>51</v>
      </c>
      <c r="C39" s="193"/>
      <c r="D39" s="107"/>
      <c r="E39" s="107"/>
      <c r="F39" s="199"/>
      <c r="G39" s="199"/>
      <c r="H39" s="199"/>
      <c r="I39" s="199"/>
      <c r="J39" s="199"/>
      <c r="K39" s="199"/>
      <c r="L39" s="199"/>
      <c r="M39" s="199"/>
      <c r="N39" s="199"/>
      <c r="O39" s="199"/>
      <c r="P39" s="199"/>
      <c r="Q39" s="199"/>
      <c r="R39" s="199"/>
      <c r="S39" s="199"/>
    </row>
    <row r="40" spans="2:39" ht="18" customHeight="1" thickBot="1" x14ac:dyDescent="0.35">
      <c r="B40" s="32"/>
      <c r="C40" s="68"/>
      <c r="D40" s="107"/>
      <c r="E40" s="107"/>
      <c r="F40" s="199"/>
      <c r="G40" s="199"/>
      <c r="H40" s="199"/>
      <c r="I40" s="199"/>
      <c r="J40" s="199"/>
      <c r="K40" s="199"/>
      <c r="L40" s="199"/>
      <c r="M40" s="199"/>
      <c r="N40" s="199"/>
      <c r="O40" s="199"/>
      <c r="P40" s="199"/>
      <c r="Q40" s="199"/>
      <c r="R40" s="199"/>
      <c r="S40" s="199"/>
    </row>
    <row r="41" spans="2:39" ht="18" customHeight="1" x14ac:dyDescent="0.3">
      <c r="B41" s="1195" t="s">
        <v>26</v>
      </c>
      <c r="C41" s="92" t="s">
        <v>16</v>
      </c>
      <c r="D41" s="166"/>
      <c r="E41" s="106"/>
      <c r="F41" s="194"/>
      <c r="G41" s="205">
        <v>336</v>
      </c>
      <c r="H41" s="205">
        <v>367</v>
      </c>
      <c r="I41" s="195">
        <v>452</v>
      </c>
      <c r="J41" s="195">
        <v>488</v>
      </c>
      <c r="K41" s="195">
        <v>222</v>
      </c>
      <c r="L41" s="195">
        <v>195</v>
      </c>
      <c r="M41" s="195">
        <v>244</v>
      </c>
      <c r="N41" s="195">
        <v>648</v>
      </c>
      <c r="O41" s="195">
        <v>656</v>
      </c>
      <c r="P41" s="195">
        <v>27</v>
      </c>
      <c r="Q41" s="195">
        <v>0</v>
      </c>
      <c r="R41" s="195">
        <v>0</v>
      </c>
      <c r="S41" s="195">
        <f>SUM(G41:R41)</f>
        <v>3635</v>
      </c>
    </row>
    <row r="42" spans="2:39" ht="18" customHeight="1" thickBot="1" x14ac:dyDescent="0.35">
      <c r="B42" s="1196"/>
      <c r="C42" s="99" t="s">
        <v>17</v>
      </c>
      <c r="D42" s="110"/>
      <c r="E42" s="106"/>
      <c r="F42" s="196"/>
      <c r="G42" s="209">
        <v>458</v>
      </c>
      <c r="H42" s="209">
        <v>382</v>
      </c>
      <c r="I42" s="197">
        <v>442</v>
      </c>
      <c r="J42" s="197">
        <v>250</v>
      </c>
      <c r="K42" s="197">
        <v>191</v>
      </c>
      <c r="L42" s="197">
        <v>161</v>
      </c>
      <c r="M42" s="197">
        <v>361</v>
      </c>
      <c r="N42" s="197">
        <v>520</v>
      </c>
      <c r="O42" s="197">
        <v>421</v>
      </c>
      <c r="P42" s="197">
        <v>313</v>
      </c>
      <c r="Q42" s="197">
        <v>63</v>
      </c>
      <c r="R42" s="197">
        <v>295</v>
      </c>
      <c r="S42" s="197">
        <f>SUM(G42:R42)</f>
        <v>3857</v>
      </c>
    </row>
    <row r="43" spans="2:39" ht="18" customHeight="1" thickBot="1" x14ac:dyDescent="0.35">
      <c r="B43" s="123"/>
      <c r="C43" s="68"/>
      <c r="D43" s="127"/>
      <c r="E43" s="127"/>
      <c r="F43" s="212"/>
      <c r="G43" s="222"/>
      <c r="H43" s="222"/>
      <c r="I43" s="222"/>
      <c r="J43" s="222"/>
      <c r="K43" s="222"/>
      <c r="L43" s="222"/>
      <c r="M43" s="222"/>
      <c r="N43" s="222"/>
      <c r="O43" s="222"/>
      <c r="P43" s="222"/>
      <c r="Q43" s="222"/>
      <c r="R43" s="222"/>
      <c r="S43" s="214"/>
    </row>
    <row r="44" spans="2:39" ht="18" customHeight="1" x14ac:dyDescent="0.3">
      <c r="B44" s="1195" t="s">
        <v>43</v>
      </c>
      <c r="C44" s="92" t="s">
        <v>16</v>
      </c>
      <c r="D44" s="166"/>
      <c r="E44" s="106"/>
      <c r="F44" s="194"/>
      <c r="G44" s="205">
        <v>2082</v>
      </c>
      <c r="H44" s="205">
        <v>1773</v>
      </c>
      <c r="I44" s="195">
        <v>2768</v>
      </c>
      <c r="J44" s="195">
        <v>3761</v>
      </c>
      <c r="K44" s="195">
        <v>2262</v>
      </c>
      <c r="L44" s="195">
        <v>2697</v>
      </c>
      <c r="M44" s="195">
        <v>2897</v>
      </c>
      <c r="N44" s="195">
        <v>2947</v>
      </c>
      <c r="O44" s="195">
        <v>2787</v>
      </c>
      <c r="P44" s="195">
        <v>3328</v>
      </c>
      <c r="Q44" s="195">
        <v>3142</v>
      </c>
      <c r="R44" s="195">
        <v>3395</v>
      </c>
      <c r="S44" s="195">
        <f>SUM(G44:R44)</f>
        <v>33839</v>
      </c>
    </row>
    <row r="45" spans="2:39" ht="18" customHeight="1" thickBot="1" x14ac:dyDescent="0.35">
      <c r="B45" s="1196"/>
      <c r="C45" s="99" t="s">
        <v>17</v>
      </c>
      <c r="D45" s="110"/>
      <c r="E45" s="106"/>
      <c r="F45" s="196"/>
      <c r="G45" s="209">
        <v>3650</v>
      </c>
      <c r="H45" s="209">
        <v>1865</v>
      </c>
      <c r="I45" s="197">
        <v>2900</v>
      </c>
      <c r="J45" s="197">
        <v>2999</v>
      </c>
      <c r="K45" s="197">
        <v>2720</v>
      </c>
      <c r="L45" s="197">
        <v>2880</v>
      </c>
      <c r="M45" s="197">
        <v>2361</v>
      </c>
      <c r="N45" s="197">
        <v>3092</v>
      </c>
      <c r="O45" s="197">
        <v>3116</v>
      </c>
      <c r="P45" s="197">
        <v>3266</v>
      </c>
      <c r="Q45" s="197">
        <v>3625</v>
      </c>
      <c r="R45" s="197">
        <v>2657</v>
      </c>
      <c r="S45" s="197">
        <f>SUM(G45:R45)</f>
        <v>35131</v>
      </c>
    </row>
    <row r="46" spans="2:39" ht="18" customHeight="1" thickBot="1" x14ac:dyDescent="0.35">
      <c r="B46" s="123"/>
      <c r="C46" s="68"/>
      <c r="D46" s="106"/>
      <c r="E46" s="106"/>
      <c r="F46" s="212"/>
      <c r="G46" s="199"/>
      <c r="H46" s="199"/>
      <c r="I46" s="199"/>
      <c r="J46" s="199"/>
      <c r="K46" s="199"/>
      <c r="L46" s="199"/>
      <c r="M46" s="199"/>
      <c r="N46" s="199"/>
      <c r="O46" s="199"/>
      <c r="P46" s="199"/>
      <c r="Q46" s="199"/>
      <c r="R46" s="199"/>
      <c r="S46" s="214"/>
    </row>
    <row r="47" spans="2:39" ht="18" customHeight="1" x14ac:dyDescent="0.3">
      <c r="B47" s="1195" t="s">
        <v>47</v>
      </c>
      <c r="C47" s="92" t="s">
        <v>16</v>
      </c>
      <c r="D47" s="166"/>
      <c r="E47" s="106"/>
      <c r="F47" s="194"/>
      <c r="G47" s="205">
        <v>1051</v>
      </c>
      <c r="H47" s="205">
        <v>945</v>
      </c>
      <c r="I47" s="195">
        <v>1093</v>
      </c>
      <c r="J47" s="195">
        <v>1980</v>
      </c>
      <c r="K47" s="195">
        <v>1380</v>
      </c>
      <c r="L47" s="195">
        <v>1603</v>
      </c>
      <c r="M47" s="195">
        <v>2068</v>
      </c>
      <c r="N47" s="195">
        <v>2229</v>
      </c>
      <c r="O47" s="195">
        <v>2268</v>
      </c>
      <c r="P47" s="195">
        <v>2426</v>
      </c>
      <c r="Q47" s="195">
        <v>1986</v>
      </c>
      <c r="R47" s="195">
        <v>2565</v>
      </c>
      <c r="S47" s="195">
        <f>SUM(G47:R47)</f>
        <v>21594</v>
      </c>
    </row>
    <row r="48" spans="2:39" ht="18" customHeight="1" thickBot="1" x14ac:dyDescent="0.35">
      <c r="B48" s="1196"/>
      <c r="C48" s="99" t="s">
        <v>17</v>
      </c>
      <c r="D48" s="110"/>
      <c r="E48" s="106"/>
      <c r="F48" s="196"/>
      <c r="G48" s="209">
        <v>1818</v>
      </c>
      <c r="H48" s="209">
        <v>957</v>
      </c>
      <c r="I48" s="197">
        <v>1314</v>
      </c>
      <c r="J48" s="197">
        <v>1422</v>
      </c>
      <c r="K48" s="197">
        <v>1369</v>
      </c>
      <c r="L48" s="197">
        <v>1968</v>
      </c>
      <c r="M48" s="197">
        <v>1975</v>
      </c>
      <c r="N48" s="197">
        <v>1890</v>
      </c>
      <c r="O48" s="197">
        <v>2435</v>
      </c>
      <c r="P48" s="197">
        <v>2136</v>
      </c>
      <c r="Q48" s="197">
        <v>2503</v>
      </c>
      <c r="R48" s="197">
        <v>2753</v>
      </c>
      <c r="S48" s="197">
        <f>SUM(G48:R48)</f>
        <v>22540</v>
      </c>
    </row>
    <row r="49" spans="2:19" ht="18" customHeight="1" thickBot="1" x14ac:dyDescent="0.35">
      <c r="B49" s="123"/>
      <c r="C49" s="68"/>
      <c r="D49" s="106"/>
      <c r="E49" s="106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9"/>
    </row>
    <row r="50" spans="2:19" ht="18" customHeight="1" x14ac:dyDescent="0.3">
      <c r="B50" s="1179" t="s">
        <v>21</v>
      </c>
      <c r="C50" s="116" t="s">
        <v>16</v>
      </c>
      <c r="D50" s="162"/>
      <c r="E50" s="107"/>
      <c r="F50" s="204"/>
      <c r="G50" s="215">
        <f t="shared" ref="G50:S50" si="4">G41+G44+G47</f>
        <v>3469</v>
      </c>
      <c r="H50" s="215">
        <f t="shared" si="4"/>
        <v>3085</v>
      </c>
      <c r="I50" s="215">
        <f t="shared" si="4"/>
        <v>4313</v>
      </c>
      <c r="J50" s="215">
        <f t="shared" si="4"/>
        <v>6229</v>
      </c>
      <c r="K50" s="215">
        <f t="shared" si="4"/>
        <v>3864</v>
      </c>
      <c r="L50" s="215">
        <f t="shared" si="4"/>
        <v>4495</v>
      </c>
      <c r="M50" s="215">
        <f t="shared" si="4"/>
        <v>5209</v>
      </c>
      <c r="N50" s="215">
        <f t="shared" si="4"/>
        <v>5824</v>
      </c>
      <c r="O50" s="215">
        <f t="shared" si="4"/>
        <v>5711</v>
      </c>
      <c r="P50" s="215">
        <f t="shared" si="4"/>
        <v>5781</v>
      </c>
      <c r="Q50" s="215">
        <f t="shared" si="4"/>
        <v>5128</v>
      </c>
      <c r="R50" s="215">
        <f t="shared" si="4"/>
        <v>5960</v>
      </c>
      <c r="S50" s="216">
        <f t="shared" si="4"/>
        <v>59068</v>
      </c>
    </row>
    <row r="51" spans="2:19" ht="18" customHeight="1" thickBot="1" x14ac:dyDescent="0.35">
      <c r="B51" s="1180"/>
      <c r="C51" s="217" t="s">
        <v>17</v>
      </c>
      <c r="D51" s="218"/>
      <c r="E51" s="107"/>
      <c r="F51" s="208"/>
      <c r="G51" s="219">
        <f t="shared" ref="G51:S51" si="5">G42+G45+G48</f>
        <v>5926</v>
      </c>
      <c r="H51" s="219">
        <f t="shared" si="5"/>
        <v>3204</v>
      </c>
      <c r="I51" s="219">
        <f t="shared" si="5"/>
        <v>4656</v>
      </c>
      <c r="J51" s="219">
        <f t="shared" si="5"/>
        <v>4671</v>
      </c>
      <c r="K51" s="219">
        <f t="shared" si="5"/>
        <v>4280</v>
      </c>
      <c r="L51" s="219">
        <f t="shared" si="5"/>
        <v>5009</v>
      </c>
      <c r="M51" s="219">
        <f t="shared" si="5"/>
        <v>4697</v>
      </c>
      <c r="N51" s="219">
        <f t="shared" si="5"/>
        <v>5502</v>
      </c>
      <c r="O51" s="219">
        <f t="shared" si="5"/>
        <v>5972</v>
      </c>
      <c r="P51" s="219">
        <f t="shared" si="5"/>
        <v>5715</v>
      </c>
      <c r="Q51" s="219">
        <f t="shared" si="5"/>
        <v>6191</v>
      </c>
      <c r="R51" s="219">
        <f t="shared" si="5"/>
        <v>5705</v>
      </c>
      <c r="S51" s="220">
        <f t="shared" si="5"/>
        <v>61528</v>
      </c>
    </row>
    <row r="52" spans="2:19" ht="18" customHeight="1" thickBot="1" x14ac:dyDescent="0.3">
      <c r="B52" s="123"/>
      <c r="C52" s="68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7"/>
    </row>
    <row r="53" spans="2:19" ht="18" customHeight="1" x14ac:dyDescent="0.3">
      <c r="B53" s="1191" t="s">
        <v>27</v>
      </c>
      <c r="C53" s="116" t="s">
        <v>16</v>
      </c>
      <c r="D53" s="167"/>
      <c r="E53" s="168"/>
      <c r="F53" s="223"/>
      <c r="G53" s="170">
        <f t="shared" ref="G53:S53" si="6">G22++G36+G50</f>
        <v>10691</v>
      </c>
      <c r="H53" s="170">
        <f t="shared" si="6"/>
        <v>10113</v>
      </c>
      <c r="I53" s="170">
        <f t="shared" si="6"/>
        <v>12354</v>
      </c>
      <c r="J53" s="170">
        <f t="shared" si="6"/>
        <v>16171</v>
      </c>
      <c r="K53" s="170">
        <f t="shared" si="6"/>
        <v>9977</v>
      </c>
      <c r="L53" s="170">
        <f t="shared" si="6"/>
        <v>9374</v>
      </c>
      <c r="M53" s="170">
        <f t="shared" si="6"/>
        <v>13985</v>
      </c>
      <c r="N53" s="170">
        <f t="shared" si="6"/>
        <v>13256</v>
      </c>
      <c r="O53" s="170">
        <f t="shared" si="6"/>
        <v>14138</v>
      </c>
      <c r="P53" s="170">
        <f t="shared" si="6"/>
        <v>14273</v>
      </c>
      <c r="Q53" s="170">
        <f t="shared" si="6"/>
        <v>14107</v>
      </c>
      <c r="R53" s="170">
        <f t="shared" si="6"/>
        <v>15816</v>
      </c>
      <c r="S53" s="224">
        <f t="shared" si="6"/>
        <v>154255</v>
      </c>
    </row>
    <row r="54" spans="2:19" ht="18" customHeight="1" thickBot="1" x14ac:dyDescent="0.35">
      <c r="B54" s="1192"/>
      <c r="C54" s="217" t="s">
        <v>17</v>
      </c>
      <c r="D54" s="225"/>
      <c r="E54" s="168"/>
      <c r="F54" s="226"/>
      <c r="G54" s="227">
        <f t="shared" ref="G54:S54" si="7">G23+G37+G51</f>
        <v>14856</v>
      </c>
      <c r="H54" s="227">
        <f t="shared" si="7"/>
        <v>10697</v>
      </c>
      <c r="I54" s="227">
        <f t="shared" si="7"/>
        <v>12512</v>
      </c>
      <c r="J54" s="227">
        <f t="shared" si="7"/>
        <v>13690</v>
      </c>
      <c r="K54" s="227">
        <f t="shared" si="7"/>
        <v>10598</v>
      </c>
      <c r="L54" s="227">
        <f t="shared" si="7"/>
        <v>9533</v>
      </c>
      <c r="M54" s="227">
        <f t="shared" si="7"/>
        <v>13125</v>
      </c>
      <c r="N54" s="227">
        <f t="shared" si="7"/>
        <v>13241</v>
      </c>
      <c r="O54" s="227">
        <f t="shared" si="7"/>
        <v>14469</v>
      </c>
      <c r="P54" s="227">
        <f t="shared" si="7"/>
        <v>13360</v>
      </c>
      <c r="Q54" s="227">
        <f t="shared" si="7"/>
        <v>14934</v>
      </c>
      <c r="R54" s="227">
        <f t="shared" si="7"/>
        <v>16310</v>
      </c>
      <c r="S54" s="228">
        <f t="shared" si="7"/>
        <v>157325</v>
      </c>
    </row>
    <row r="55" spans="2:19" ht="18" customHeight="1" x14ac:dyDescent="0.25">
      <c r="C55" s="6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</row>
    <row r="56" spans="2:19" ht="18" customHeight="1" thickBot="1" x14ac:dyDescent="0.3">
      <c r="C56" s="6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2:19" ht="18" customHeight="1" thickBot="1" x14ac:dyDescent="0.25">
      <c r="B57" s="1176" t="s">
        <v>28</v>
      </c>
      <c r="C57" s="1177"/>
      <c r="D57" s="1177"/>
      <c r="E57" s="1177"/>
      <c r="F57" s="1177"/>
      <c r="G57" s="1177"/>
      <c r="H57" s="1177"/>
      <c r="I57" s="1177"/>
      <c r="J57" s="1177"/>
      <c r="K57" s="1177"/>
      <c r="L57" s="1177"/>
      <c r="M57" s="1177"/>
      <c r="N57" s="1177"/>
      <c r="O57" s="1177"/>
      <c r="P57" s="1177"/>
      <c r="Q57" s="1177"/>
      <c r="R57" s="1177"/>
      <c r="S57" s="1178"/>
    </row>
    <row r="58" spans="2:19" ht="18" customHeight="1" thickBot="1" x14ac:dyDescent="0.3">
      <c r="B58" s="129"/>
      <c r="C58" s="129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2:19" ht="18" customHeight="1" thickBot="1" x14ac:dyDescent="0.35">
      <c r="B59" s="229"/>
      <c r="C59" s="230"/>
      <c r="D59" s="231"/>
      <c r="E59" s="152"/>
      <c r="F59" s="179"/>
      <c r="G59" s="191" t="s">
        <v>114</v>
      </c>
      <c r="H59" s="191" t="s">
        <v>115</v>
      </c>
      <c r="I59" s="192" t="s">
        <v>116</v>
      </c>
      <c r="J59" s="192" t="s">
        <v>117</v>
      </c>
      <c r="K59" s="192" t="s">
        <v>118</v>
      </c>
      <c r="L59" s="192" t="s">
        <v>119</v>
      </c>
      <c r="M59" s="192" t="s">
        <v>120</v>
      </c>
      <c r="N59" s="192" t="s">
        <v>121</v>
      </c>
      <c r="O59" s="192" t="s">
        <v>122</v>
      </c>
      <c r="P59" s="192" t="s">
        <v>123</v>
      </c>
      <c r="Q59" s="192" t="s">
        <v>124</v>
      </c>
      <c r="R59" s="192" t="s">
        <v>125</v>
      </c>
      <c r="S59" s="193" t="s">
        <v>54</v>
      </c>
    </row>
    <row r="60" spans="2:19" ht="18" customHeight="1" thickBot="1" x14ac:dyDescent="0.3">
      <c r="B60" s="133"/>
      <c r="D60" s="91"/>
      <c r="E60" s="91"/>
      <c r="F60" s="91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91"/>
    </row>
    <row r="61" spans="2:19" ht="18" customHeight="1" x14ac:dyDescent="0.3">
      <c r="B61" s="1195" t="s">
        <v>0</v>
      </c>
      <c r="C61" s="92" t="s">
        <v>16</v>
      </c>
      <c r="D61" s="166"/>
      <c r="E61" s="106"/>
      <c r="F61" s="194"/>
      <c r="G61" s="205">
        <v>129</v>
      </c>
      <c r="H61" s="205">
        <v>39</v>
      </c>
      <c r="I61" s="195">
        <v>101</v>
      </c>
      <c r="J61" s="195">
        <v>80</v>
      </c>
      <c r="K61" s="195">
        <v>56</v>
      </c>
      <c r="L61" s="195">
        <v>106</v>
      </c>
      <c r="M61" s="195">
        <v>211</v>
      </c>
      <c r="N61" s="195">
        <v>105</v>
      </c>
      <c r="O61" s="195">
        <v>137</v>
      </c>
      <c r="P61" s="195">
        <v>101</v>
      </c>
      <c r="Q61" s="195">
        <v>84</v>
      </c>
      <c r="R61" s="195">
        <v>88</v>
      </c>
      <c r="S61" s="232">
        <f>SUM(G61:R61)</f>
        <v>1237</v>
      </c>
    </row>
    <row r="62" spans="2:19" ht="18" customHeight="1" thickBot="1" x14ac:dyDescent="0.35">
      <c r="B62" s="1196"/>
      <c r="C62" s="99" t="s">
        <v>17</v>
      </c>
      <c r="D62" s="110"/>
      <c r="E62" s="106"/>
      <c r="F62" s="196"/>
      <c r="G62" s="209">
        <v>80</v>
      </c>
      <c r="H62" s="209">
        <v>40</v>
      </c>
      <c r="I62" s="197">
        <v>111</v>
      </c>
      <c r="J62" s="197">
        <v>95</v>
      </c>
      <c r="K62" s="197">
        <v>55</v>
      </c>
      <c r="L62" s="197">
        <v>134</v>
      </c>
      <c r="M62" s="197">
        <v>169</v>
      </c>
      <c r="N62" s="197">
        <v>103</v>
      </c>
      <c r="O62" s="197">
        <v>158</v>
      </c>
      <c r="P62" s="197">
        <v>78</v>
      </c>
      <c r="Q62" s="197">
        <v>56</v>
      </c>
      <c r="R62" s="197">
        <v>84</v>
      </c>
      <c r="S62" s="233">
        <f>SUM(G62:R62)</f>
        <v>1163</v>
      </c>
    </row>
    <row r="63" spans="2:19" ht="18" customHeight="1" thickBot="1" x14ac:dyDescent="0.35">
      <c r="B63" s="123"/>
      <c r="C63" s="68"/>
      <c r="D63" s="107"/>
      <c r="E63" s="107"/>
      <c r="F63" s="221"/>
      <c r="G63" s="199"/>
      <c r="H63" s="199"/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21"/>
    </row>
    <row r="64" spans="2:19" ht="18" customHeight="1" x14ac:dyDescent="0.3">
      <c r="B64" s="1195" t="s">
        <v>1</v>
      </c>
      <c r="C64" s="92" t="s">
        <v>16</v>
      </c>
      <c r="D64" s="166"/>
      <c r="E64" s="106"/>
      <c r="F64" s="194"/>
      <c r="G64" s="205">
        <v>24</v>
      </c>
      <c r="H64" s="205">
        <v>9</v>
      </c>
      <c r="I64" s="195">
        <v>6</v>
      </c>
      <c r="J64" s="195">
        <v>9</v>
      </c>
      <c r="K64" s="195">
        <v>12</v>
      </c>
      <c r="L64" s="195">
        <v>21</v>
      </c>
      <c r="M64" s="195">
        <v>22</v>
      </c>
      <c r="N64" s="195">
        <v>29</v>
      </c>
      <c r="O64" s="195">
        <v>26</v>
      </c>
      <c r="P64" s="195">
        <v>22</v>
      </c>
      <c r="Q64" s="195">
        <v>25</v>
      </c>
      <c r="R64" s="195">
        <v>23</v>
      </c>
      <c r="S64" s="232">
        <f>SUM(G64:R64)</f>
        <v>228</v>
      </c>
    </row>
    <row r="65" spans="2:19" ht="18" customHeight="1" thickBot="1" x14ac:dyDescent="0.35">
      <c r="B65" s="1196"/>
      <c r="C65" s="99" t="s">
        <v>17</v>
      </c>
      <c r="D65" s="110"/>
      <c r="E65" s="106"/>
      <c r="F65" s="196"/>
      <c r="G65" s="209">
        <v>5</v>
      </c>
      <c r="H65" s="209">
        <v>14</v>
      </c>
      <c r="I65" s="197">
        <v>14</v>
      </c>
      <c r="J65" s="197">
        <v>11</v>
      </c>
      <c r="K65" s="197">
        <v>6</v>
      </c>
      <c r="L65" s="197">
        <v>8</v>
      </c>
      <c r="M65" s="197">
        <v>45</v>
      </c>
      <c r="N65" s="197">
        <v>28</v>
      </c>
      <c r="O65" s="197">
        <v>24</v>
      </c>
      <c r="P65" s="197">
        <v>22</v>
      </c>
      <c r="Q65" s="197">
        <v>23</v>
      </c>
      <c r="R65" s="197">
        <v>24</v>
      </c>
      <c r="S65" s="233">
        <f>SUM(G65:R65)</f>
        <v>224</v>
      </c>
    </row>
    <row r="66" spans="2:19" ht="18" customHeight="1" thickBot="1" x14ac:dyDescent="0.35">
      <c r="B66" s="123"/>
      <c r="C66" s="68"/>
      <c r="D66" s="125"/>
      <c r="E66" s="125"/>
      <c r="F66" s="221"/>
      <c r="G66" s="213"/>
      <c r="H66" s="213"/>
      <c r="I66" s="213"/>
      <c r="J66" s="213"/>
      <c r="K66" s="213"/>
      <c r="L66" s="213"/>
      <c r="M66" s="213"/>
      <c r="N66" s="213"/>
      <c r="O66" s="213"/>
      <c r="P66" s="213"/>
      <c r="Q66" s="213"/>
      <c r="R66" s="213"/>
      <c r="S66" s="221"/>
    </row>
    <row r="67" spans="2:19" ht="18" customHeight="1" x14ac:dyDescent="0.3">
      <c r="B67" s="1195" t="s">
        <v>3</v>
      </c>
      <c r="C67" s="92" t="s">
        <v>16</v>
      </c>
      <c r="D67" s="166"/>
      <c r="E67" s="106"/>
      <c r="F67" s="194"/>
      <c r="G67" s="205">
        <v>21</v>
      </c>
      <c r="H67" s="205">
        <v>44</v>
      </c>
      <c r="I67" s="195">
        <v>67</v>
      </c>
      <c r="J67" s="195">
        <v>39</v>
      </c>
      <c r="K67" s="195">
        <v>49</v>
      </c>
      <c r="L67" s="195">
        <v>47</v>
      </c>
      <c r="M67" s="195">
        <v>106</v>
      </c>
      <c r="N67" s="195">
        <v>62</v>
      </c>
      <c r="O67" s="195">
        <v>49</v>
      </c>
      <c r="P67" s="195">
        <v>83</v>
      </c>
      <c r="Q67" s="195">
        <v>55</v>
      </c>
      <c r="R67" s="195">
        <v>90</v>
      </c>
      <c r="S67" s="232">
        <f>SUM(G67:R67)</f>
        <v>712</v>
      </c>
    </row>
    <row r="68" spans="2:19" ht="18" customHeight="1" thickBot="1" x14ac:dyDescent="0.35">
      <c r="B68" s="1196"/>
      <c r="C68" s="99" t="s">
        <v>17</v>
      </c>
      <c r="D68" s="110"/>
      <c r="E68" s="106"/>
      <c r="F68" s="196"/>
      <c r="G68" s="209">
        <v>26</v>
      </c>
      <c r="H68" s="209">
        <v>30</v>
      </c>
      <c r="I68" s="197">
        <v>54</v>
      </c>
      <c r="J68" s="197">
        <v>23</v>
      </c>
      <c r="K68" s="197">
        <v>36</v>
      </c>
      <c r="L68" s="197">
        <v>58</v>
      </c>
      <c r="M68" s="197">
        <v>94</v>
      </c>
      <c r="N68" s="197">
        <v>95</v>
      </c>
      <c r="O68" s="197">
        <v>62</v>
      </c>
      <c r="P68" s="197">
        <v>80</v>
      </c>
      <c r="Q68" s="197">
        <v>66</v>
      </c>
      <c r="R68" s="197">
        <v>69</v>
      </c>
      <c r="S68" s="233">
        <f>SUM(G68:R68)</f>
        <v>693</v>
      </c>
    </row>
    <row r="69" spans="2:19" ht="18" customHeight="1" thickBot="1" x14ac:dyDescent="0.35">
      <c r="B69" s="123"/>
      <c r="C69" s="68"/>
      <c r="D69" s="127"/>
      <c r="E69" s="127"/>
      <c r="F69" s="221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1"/>
    </row>
    <row r="70" spans="2:19" ht="18" customHeight="1" x14ac:dyDescent="0.3">
      <c r="B70" s="1195" t="s">
        <v>4</v>
      </c>
      <c r="C70" s="92" t="s">
        <v>16</v>
      </c>
      <c r="D70" s="166"/>
      <c r="E70" s="106"/>
      <c r="F70" s="194"/>
      <c r="G70" s="205">
        <v>4</v>
      </c>
      <c r="H70" s="205">
        <v>19</v>
      </c>
      <c r="I70" s="195">
        <v>66</v>
      </c>
      <c r="J70" s="195">
        <v>75</v>
      </c>
      <c r="K70" s="195">
        <v>17</v>
      </c>
      <c r="L70" s="195">
        <v>52</v>
      </c>
      <c r="M70" s="195">
        <v>12</v>
      </c>
      <c r="N70" s="195">
        <v>18</v>
      </c>
      <c r="O70" s="195">
        <v>24</v>
      </c>
      <c r="P70" s="195">
        <v>34</v>
      </c>
      <c r="Q70" s="195">
        <v>55</v>
      </c>
      <c r="R70" s="195">
        <v>44</v>
      </c>
      <c r="S70" s="232">
        <f>SUM(G70:R70)</f>
        <v>420</v>
      </c>
    </row>
    <row r="71" spans="2:19" ht="18" customHeight="1" thickBot="1" x14ac:dyDescent="0.35">
      <c r="B71" s="1196"/>
      <c r="C71" s="99" t="s">
        <v>17</v>
      </c>
      <c r="D71" s="110"/>
      <c r="E71" s="106"/>
      <c r="F71" s="196"/>
      <c r="G71" s="209">
        <v>0</v>
      </c>
      <c r="H71" s="209">
        <v>10</v>
      </c>
      <c r="I71" s="197">
        <v>26</v>
      </c>
      <c r="J71" s="197">
        <v>23</v>
      </c>
      <c r="K71" s="197">
        <v>12</v>
      </c>
      <c r="L71" s="197">
        <v>16</v>
      </c>
      <c r="M71" s="197">
        <v>21</v>
      </c>
      <c r="N71" s="197">
        <v>18</v>
      </c>
      <c r="O71" s="197">
        <v>10</v>
      </c>
      <c r="P71" s="197">
        <v>29</v>
      </c>
      <c r="Q71" s="197">
        <v>74</v>
      </c>
      <c r="R71" s="197">
        <v>75</v>
      </c>
      <c r="S71" s="233">
        <f>SUM(G71:R71)</f>
        <v>314</v>
      </c>
    </row>
    <row r="72" spans="2:19" ht="18" customHeight="1" thickBot="1" x14ac:dyDescent="0.3">
      <c r="B72" s="123"/>
      <c r="C72" s="68"/>
      <c r="D72" s="106"/>
      <c r="E72" s="106"/>
      <c r="F72" s="121"/>
      <c r="G72" s="107"/>
      <c r="H72" s="107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21"/>
    </row>
    <row r="73" spans="2:19" ht="18" customHeight="1" x14ac:dyDescent="0.3">
      <c r="B73" s="1181" t="s">
        <v>6</v>
      </c>
      <c r="C73" s="116" t="s">
        <v>16</v>
      </c>
      <c r="D73" s="167"/>
      <c r="E73" s="168"/>
      <c r="F73" s="223"/>
      <c r="G73" s="170">
        <f t="shared" ref="G73:S73" si="8">G61+G64+G67+G70</f>
        <v>178</v>
      </c>
      <c r="H73" s="170">
        <f t="shared" si="8"/>
        <v>111</v>
      </c>
      <c r="I73" s="170">
        <f t="shared" si="8"/>
        <v>240</v>
      </c>
      <c r="J73" s="170">
        <f t="shared" si="8"/>
        <v>203</v>
      </c>
      <c r="K73" s="170">
        <f t="shared" si="8"/>
        <v>134</v>
      </c>
      <c r="L73" s="170">
        <f t="shared" si="8"/>
        <v>226</v>
      </c>
      <c r="M73" s="170">
        <f t="shared" si="8"/>
        <v>351</v>
      </c>
      <c r="N73" s="170">
        <f t="shared" si="8"/>
        <v>214</v>
      </c>
      <c r="O73" s="170">
        <f t="shared" si="8"/>
        <v>236</v>
      </c>
      <c r="P73" s="170">
        <f t="shared" si="8"/>
        <v>240</v>
      </c>
      <c r="Q73" s="170">
        <f t="shared" si="8"/>
        <v>219</v>
      </c>
      <c r="R73" s="170">
        <f t="shared" si="8"/>
        <v>245</v>
      </c>
      <c r="S73" s="224">
        <f t="shared" si="8"/>
        <v>2597</v>
      </c>
    </row>
    <row r="74" spans="2:19" ht="18" customHeight="1" thickBot="1" x14ac:dyDescent="0.35">
      <c r="B74" s="1182"/>
      <c r="C74" s="217" t="s">
        <v>17</v>
      </c>
      <c r="D74" s="225"/>
      <c r="E74" s="168"/>
      <c r="F74" s="226"/>
      <c r="G74" s="227">
        <f t="shared" ref="G74:S74" si="9">G62+G65+G68+G71</f>
        <v>111</v>
      </c>
      <c r="H74" s="227">
        <f t="shared" si="9"/>
        <v>94</v>
      </c>
      <c r="I74" s="227">
        <f t="shared" si="9"/>
        <v>205</v>
      </c>
      <c r="J74" s="227">
        <f t="shared" si="9"/>
        <v>152</v>
      </c>
      <c r="K74" s="227">
        <f t="shared" si="9"/>
        <v>109</v>
      </c>
      <c r="L74" s="227">
        <f t="shared" si="9"/>
        <v>216</v>
      </c>
      <c r="M74" s="227">
        <f t="shared" si="9"/>
        <v>329</v>
      </c>
      <c r="N74" s="227">
        <f t="shared" si="9"/>
        <v>244</v>
      </c>
      <c r="O74" s="227">
        <f t="shared" si="9"/>
        <v>254</v>
      </c>
      <c r="P74" s="227">
        <f t="shared" si="9"/>
        <v>209</v>
      </c>
      <c r="Q74" s="227">
        <f t="shared" si="9"/>
        <v>219</v>
      </c>
      <c r="R74" s="227">
        <f t="shared" si="9"/>
        <v>252</v>
      </c>
      <c r="S74" s="228">
        <f t="shared" si="9"/>
        <v>2394</v>
      </c>
    </row>
    <row r="75" spans="2:19" ht="18" customHeight="1" thickBot="1" x14ac:dyDescent="0.3">
      <c r="C75" s="68"/>
      <c r="D75" s="62"/>
      <c r="E75" s="62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</row>
    <row r="76" spans="2:19" ht="18" customHeight="1" thickBot="1" x14ac:dyDescent="0.25">
      <c r="B76" s="1176" t="s">
        <v>29</v>
      </c>
      <c r="C76" s="1177"/>
      <c r="D76" s="1177"/>
      <c r="E76" s="1177"/>
      <c r="F76" s="1177"/>
      <c r="G76" s="1177"/>
      <c r="H76" s="1177"/>
      <c r="I76" s="1177"/>
      <c r="J76" s="1177"/>
      <c r="K76" s="1177"/>
      <c r="L76" s="1177"/>
      <c r="M76" s="1177"/>
      <c r="N76" s="1177"/>
      <c r="O76" s="1177"/>
      <c r="P76" s="1177"/>
      <c r="Q76" s="1177"/>
      <c r="R76" s="1177"/>
      <c r="S76" s="1178"/>
    </row>
    <row r="77" spans="2:19" ht="18" customHeight="1" thickBot="1" x14ac:dyDescent="0.3">
      <c r="B77" s="150"/>
      <c r="D77" s="62"/>
      <c r="E77" s="62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</row>
    <row r="78" spans="2:19" ht="18" customHeight="1" x14ac:dyDescent="0.3">
      <c r="B78" s="1195" t="s">
        <v>0</v>
      </c>
      <c r="C78" s="92" t="s">
        <v>16</v>
      </c>
      <c r="D78" s="166"/>
      <c r="E78" s="106"/>
      <c r="F78" s="194"/>
      <c r="G78" s="205">
        <v>32</v>
      </c>
      <c r="H78" s="205">
        <v>12</v>
      </c>
      <c r="I78" s="195">
        <v>22</v>
      </c>
      <c r="J78" s="195">
        <v>50</v>
      </c>
      <c r="K78" s="195">
        <v>42</v>
      </c>
      <c r="L78" s="195">
        <v>28</v>
      </c>
      <c r="M78" s="195">
        <v>54</v>
      </c>
      <c r="N78" s="195">
        <v>100</v>
      </c>
      <c r="O78" s="195">
        <v>54</v>
      </c>
      <c r="P78" s="195">
        <v>18</v>
      </c>
      <c r="Q78" s="195">
        <v>34</v>
      </c>
      <c r="R78" s="195">
        <v>22</v>
      </c>
      <c r="S78" s="232">
        <f>SUM(G78:R78)</f>
        <v>468</v>
      </c>
    </row>
    <row r="79" spans="2:19" ht="18" customHeight="1" thickBot="1" x14ac:dyDescent="0.35">
      <c r="B79" s="1196"/>
      <c r="C79" s="99" t="s">
        <v>17</v>
      </c>
      <c r="D79" s="110"/>
      <c r="E79" s="106"/>
      <c r="F79" s="196"/>
      <c r="G79" s="209">
        <v>18</v>
      </c>
      <c r="H79" s="209">
        <v>15</v>
      </c>
      <c r="I79" s="197">
        <v>23</v>
      </c>
      <c r="J79" s="197">
        <v>58</v>
      </c>
      <c r="K79" s="197">
        <v>35</v>
      </c>
      <c r="L79" s="197">
        <v>28</v>
      </c>
      <c r="M79" s="197">
        <v>34</v>
      </c>
      <c r="N79" s="197">
        <v>54</v>
      </c>
      <c r="O79" s="197">
        <v>118</v>
      </c>
      <c r="P79" s="197">
        <v>33</v>
      </c>
      <c r="Q79" s="197">
        <v>28</v>
      </c>
      <c r="R79" s="197">
        <v>46</v>
      </c>
      <c r="S79" s="233">
        <f>SUM(G79:R79)</f>
        <v>490</v>
      </c>
    </row>
    <row r="80" spans="2:19" ht="18" customHeight="1" thickBot="1" x14ac:dyDescent="0.35">
      <c r="B80" s="123"/>
      <c r="C80" s="68"/>
      <c r="D80" s="106"/>
      <c r="E80" s="106"/>
      <c r="F80" s="221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221"/>
    </row>
    <row r="81" spans="2:19" ht="18" customHeight="1" x14ac:dyDescent="0.3">
      <c r="B81" s="1195" t="s">
        <v>1</v>
      </c>
      <c r="C81" s="92" t="s">
        <v>16</v>
      </c>
      <c r="D81" s="166"/>
      <c r="E81" s="106"/>
      <c r="F81" s="194"/>
      <c r="G81" s="205">
        <v>0</v>
      </c>
      <c r="H81" s="205">
        <v>0</v>
      </c>
      <c r="I81" s="195">
        <v>0</v>
      </c>
      <c r="J81" s="195">
        <v>0</v>
      </c>
      <c r="K81" s="195">
        <v>0</v>
      </c>
      <c r="L81" s="195">
        <v>0</v>
      </c>
      <c r="M81" s="195">
        <v>0</v>
      </c>
      <c r="N81" s="195">
        <v>6</v>
      </c>
      <c r="O81" s="195">
        <v>0</v>
      </c>
      <c r="P81" s="195">
        <v>0</v>
      </c>
      <c r="Q81" s="195">
        <v>0</v>
      </c>
      <c r="R81" s="195">
        <v>0</v>
      </c>
      <c r="S81" s="232">
        <f>SUM(G81:R81)</f>
        <v>6</v>
      </c>
    </row>
    <row r="82" spans="2:19" ht="18" customHeight="1" thickBot="1" x14ac:dyDescent="0.35">
      <c r="B82" s="1196"/>
      <c r="C82" s="99" t="s">
        <v>17</v>
      </c>
      <c r="D82" s="110"/>
      <c r="E82" s="106"/>
      <c r="F82" s="196"/>
      <c r="G82" s="209">
        <v>0</v>
      </c>
      <c r="H82" s="209">
        <v>0</v>
      </c>
      <c r="I82" s="197">
        <v>0</v>
      </c>
      <c r="J82" s="197">
        <v>0</v>
      </c>
      <c r="K82" s="197">
        <v>0</v>
      </c>
      <c r="L82" s="197">
        <v>0</v>
      </c>
      <c r="M82" s="197">
        <v>0</v>
      </c>
      <c r="N82" s="197">
        <v>6</v>
      </c>
      <c r="O82" s="197">
        <v>0</v>
      </c>
      <c r="P82" s="197">
        <v>0</v>
      </c>
      <c r="Q82" s="197">
        <v>0</v>
      </c>
      <c r="R82" s="197">
        <v>0</v>
      </c>
      <c r="S82" s="233">
        <f>SUM(G82:R82)</f>
        <v>6</v>
      </c>
    </row>
    <row r="83" spans="2:19" ht="18" customHeight="1" thickBot="1" x14ac:dyDescent="0.35">
      <c r="B83" s="123"/>
      <c r="C83" s="68"/>
      <c r="D83" s="106"/>
      <c r="E83" s="106"/>
      <c r="F83" s="221"/>
      <c r="G83" s="199"/>
      <c r="H83" s="199"/>
      <c r="I83" s="199"/>
      <c r="J83" s="199"/>
      <c r="K83" s="199"/>
      <c r="L83" s="199"/>
      <c r="M83" s="199"/>
      <c r="N83" s="199"/>
      <c r="O83" s="199"/>
      <c r="P83" s="199"/>
      <c r="Q83" s="199"/>
      <c r="R83" s="199"/>
      <c r="S83" s="221"/>
    </row>
    <row r="84" spans="2:19" ht="18" customHeight="1" x14ac:dyDescent="0.3">
      <c r="B84" s="1195" t="s">
        <v>3</v>
      </c>
      <c r="C84" s="92" t="s">
        <v>16</v>
      </c>
      <c r="D84" s="166"/>
      <c r="E84" s="106"/>
      <c r="F84" s="194"/>
      <c r="G84" s="205">
        <v>0</v>
      </c>
      <c r="H84" s="205">
        <v>1</v>
      </c>
      <c r="I84" s="195">
        <v>1</v>
      </c>
      <c r="J84" s="195">
        <v>0</v>
      </c>
      <c r="K84" s="195">
        <v>0</v>
      </c>
      <c r="L84" s="195">
        <v>0</v>
      </c>
      <c r="M84" s="195">
        <v>0</v>
      </c>
      <c r="N84" s="195">
        <v>0</v>
      </c>
      <c r="O84" s="195">
        <v>0</v>
      </c>
      <c r="P84" s="195">
        <v>0</v>
      </c>
      <c r="Q84" s="195">
        <v>0</v>
      </c>
      <c r="R84" s="195">
        <v>20</v>
      </c>
      <c r="S84" s="232">
        <f>SUM(G84:R84)</f>
        <v>22</v>
      </c>
    </row>
    <row r="85" spans="2:19" ht="18" customHeight="1" thickBot="1" x14ac:dyDescent="0.35">
      <c r="B85" s="1196"/>
      <c r="C85" s="99" t="s">
        <v>17</v>
      </c>
      <c r="D85" s="110"/>
      <c r="E85" s="106"/>
      <c r="F85" s="196"/>
      <c r="G85" s="209">
        <v>0</v>
      </c>
      <c r="H85" s="209">
        <v>2</v>
      </c>
      <c r="I85" s="197">
        <v>0</v>
      </c>
      <c r="J85" s="197">
        <v>0</v>
      </c>
      <c r="K85" s="197">
        <v>0</v>
      </c>
      <c r="L85" s="197">
        <v>0</v>
      </c>
      <c r="M85" s="197">
        <v>0</v>
      </c>
      <c r="N85" s="197">
        <v>0</v>
      </c>
      <c r="O85" s="197">
        <v>0</v>
      </c>
      <c r="P85" s="197">
        <v>0</v>
      </c>
      <c r="Q85" s="197">
        <v>1</v>
      </c>
      <c r="R85" s="197">
        <v>20</v>
      </c>
      <c r="S85" s="233">
        <f>SUM(G85:R85)</f>
        <v>23</v>
      </c>
    </row>
    <row r="86" spans="2:19" ht="18" customHeight="1" thickBot="1" x14ac:dyDescent="0.35">
      <c r="B86" s="123"/>
      <c r="C86" s="68"/>
      <c r="D86" s="125"/>
      <c r="E86" s="125"/>
      <c r="F86" s="221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21"/>
    </row>
    <row r="87" spans="2:19" ht="18" customHeight="1" x14ac:dyDescent="0.3">
      <c r="B87" s="1195" t="s">
        <v>4</v>
      </c>
      <c r="C87" s="92" t="s">
        <v>16</v>
      </c>
      <c r="D87" s="166"/>
      <c r="E87" s="106"/>
      <c r="F87" s="234"/>
      <c r="G87" s="205">
        <v>0</v>
      </c>
      <c r="H87" s="205">
        <v>12</v>
      </c>
      <c r="I87" s="195">
        <v>6</v>
      </c>
      <c r="J87" s="195">
        <v>0</v>
      </c>
      <c r="K87" s="195">
        <v>6</v>
      </c>
      <c r="L87" s="195">
        <v>6</v>
      </c>
      <c r="M87" s="195">
        <v>0</v>
      </c>
      <c r="N87" s="195">
        <v>7</v>
      </c>
      <c r="O87" s="195">
        <v>0</v>
      </c>
      <c r="P87" s="195">
        <v>5</v>
      </c>
      <c r="Q87" s="195">
        <v>6</v>
      </c>
      <c r="R87" s="195">
        <v>24</v>
      </c>
      <c r="S87" s="235">
        <f>SUM(G87:R87)</f>
        <v>72</v>
      </c>
    </row>
    <row r="88" spans="2:19" ht="18" customHeight="1" thickBot="1" x14ac:dyDescent="0.35">
      <c r="B88" s="1196"/>
      <c r="C88" s="99" t="s">
        <v>17</v>
      </c>
      <c r="D88" s="110"/>
      <c r="E88" s="106"/>
      <c r="F88" s="236"/>
      <c r="G88" s="209">
        <v>2</v>
      </c>
      <c r="H88" s="209">
        <v>6</v>
      </c>
      <c r="I88" s="197">
        <v>4</v>
      </c>
      <c r="J88" s="197">
        <v>1</v>
      </c>
      <c r="K88" s="197">
        <v>0</v>
      </c>
      <c r="L88" s="197">
        <v>9</v>
      </c>
      <c r="M88" s="197">
        <v>7</v>
      </c>
      <c r="N88" s="197">
        <v>0</v>
      </c>
      <c r="O88" s="197">
        <v>7</v>
      </c>
      <c r="P88" s="197">
        <v>2</v>
      </c>
      <c r="Q88" s="197">
        <v>2</v>
      </c>
      <c r="R88" s="197">
        <v>50</v>
      </c>
      <c r="S88" s="237">
        <f>SUM(G88:R88)</f>
        <v>90</v>
      </c>
    </row>
    <row r="89" spans="2:19" ht="18" customHeight="1" thickBot="1" x14ac:dyDescent="0.3">
      <c r="B89" s="123"/>
      <c r="C89" s="68"/>
      <c r="D89" s="127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</row>
    <row r="90" spans="2:19" ht="18" customHeight="1" x14ac:dyDescent="0.3">
      <c r="B90" s="1181" t="s">
        <v>30</v>
      </c>
      <c r="C90" s="116" t="s">
        <v>16</v>
      </c>
      <c r="D90" s="167"/>
      <c r="E90" s="168"/>
      <c r="F90" s="223"/>
      <c r="G90" s="170">
        <f t="shared" ref="G90:S90" si="10">G78+G81+G84+G87</f>
        <v>32</v>
      </c>
      <c r="H90" s="170">
        <f t="shared" si="10"/>
        <v>25</v>
      </c>
      <c r="I90" s="170">
        <f t="shared" si="10"/>
        <v>29</v>
      </c>
      <c r="J90" s="170">
        <f t="shared" si="10"/>
        <v>50</v>
      </c>
      <c r="K90" s="170">
        <f t="shared" si="10"/>
        <v>48</v>
      </c>
      <c r="L90" s="170">
        <f t="shared" si="10"/>
        <v>34</v>
      </c>
      <c r="M90" s="170">
        <f t="shared" si="10"/>
        <v>54</v>
      </c>
      <c r="N90" s="170">
        <f t="shared" si="10"/>
        <v>113</v>
      </c>
      <c r="O90" s="170">
        <f t="shared" si="10"/>
        <v>54</v>
      </c>
      <c r="P90" s="170">
        <f t="shared" si="10"/>
        <v>23</v>
      </c>
      <c r="Q90" s="170">
        <f t="shared" si="10"/>
        <v>40</v>
      </c>
      <c r="R90" s="170">
        <f t="shared" si="10"/>
        <v>66</v>
      </c>
      <c r="S90" s="224">
        <f t="shared" si="10"/>
        <v>568</v>
      </c>
    </row>
    <row r="91" spans="2:19" ht="18" customHeight="1" thickBot="1" x14ac:dyDescent="0.35">
      <c r="B91" s="1182"/>
      <c r="C91" s="217" t="s">
        <v>17</v>
      </c>
      <c r="D91" s="225"/>
      <c r="E91" s="168"/>
      <c r="F91" s="226"/>
      <c r="G91" s="227">
        <f t="shared" ref="G91:S91" si="11">G79+G82+G85+G88</f>
        <v>20</v>
      </c>
      <c r="H91" s="227">
        <f t="shared" si="11"/>
        <v>23</v>
      </c>
      <c r="I91" s="227">
        <f t="shared" si="11"/>
        <v>27</v>
      </c>
      <c r="J91" s="227">
        <f t="shared" si="11"/>
        <v>59</v>
      </c>
      <c r="K91" s="227">
        <f t="shared" si="11"/>
        <v>35</v>
      </c>
      <c r="L91" s="227">
        <f t="shared" si="11"/>
        <v>37</v>
      </c>
      <c r="M91" s="227">
        <f t="shared" si="11"/>
        <v>41</v>
      </c>
      <c r="N91" s="227">
        <f t="shared" si="11"/>
        <v>60</v>
      </c>
      <c r="O91" s="227">
        <f t="shared" si="11"/>
        <v>125</v>
      </c>
      <c r="P91" s="227">
        <f t="shared" si="11"/>
        <v>35</v>
      </c>
      <c r="Q91" s="227">
        <f t="shared" si="11"/>
        <v>31</v>
      </c>
      <c r="R91" s="227">
        <f t="shared" si="11"/>
        <v>116</v>
      </c>
      <c r="S91" s="228">
        <f t="shared" si="11"/>
        <v>609</v>
      </c>
    </row>
    <row r="92" spans="2:19" ht="18" customHeight="1" thickBot="1" x14ac:dyDescent="0.3">
      <c r="B92" s="136"/>
      <c r="C92" s="68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</row>
    <row r="93" spans="2:19" ht="18" customHeight="1" x14ac:dyDescent="0.3">
      <c r="B93" s="1181" t="s">
        <v>31</v>
      </c>
      <c r="C93" s="116" t="s">
        <v>16</v>
      </c>
      <c r="D93" s="167"/>
      <c r="E93" s="168"/>
      <c r="F93" s="223"/>
      <c r="G93" s="170">
        <f t="shared" ref="G93:S93" si="12">G73+G90</f>
        <v>210</v>
      </c>
      <c r="H93" s="170">
        <f t="shared" si="12"/>
        <v>136</v>
      </c>
      <c r="I93" s="170">
        <f t="shared" si="12"/>
        <v>269</v>
      </c>
      <c r="J93" s="170">
        <f t="shared" si="12"/>
        <v>253</v>
      </c>
      <c r="K93" s="170">
        <f t="shared" si="12"/>
        <v>182</v>
      </c>
      <c r="L93" s="170">
        <f t="shared" si="12"/>
        <v>260</v>
      </c>
      <c r="M93" s="170">
        <f t="shared" si="12"/>
        <v>405</v>
      </c>
      <c r="N93" s="170">
        <f t="shared" si="12"/>
        <v>327</v>
      </c>
      <c r="O93" s="170">
        <f t="shared" si="12"/>
        <v>290</v>
      </c>
      <c r="P93" s="170">
        <f t="shared" si="12"/>
        <v>263</v>
      </c>
      <c r="Q93" s="170">
        <f t="shared" si="12"/>
        <v>259</v>
      </c>
      <c r="R93" s="170">
        <f t="shared" si="12"/>
        <v>311</v>
      </c>
      <c r="S93" s="224">
        <f t="shared" si="12"/>
        <v>3165</v>
      </c>
    </row>
    <row r="94" spans="2:19" ht="18" customHeight="1" thickBot="1" x14ac:dyDescent="0.35">
      <c r="B94" s="1182"/>
      <c r="C94" s="217" t="s">
        <v>17</v>
      </c>
      <c r="D94" s="225"/>
      <c r="E94" s="168"/>
      <c r="F94" s="226"/>
      <c r="G94" s="227">
        <f t="shared" ref="G94:S94" si="13">G74+G91</f>
        <v>131</v>
      </c>
      <c r="H94" s="227">
        <f t="shared" si="13"/>
        <v>117</v>
      </c>
      <c r="I94" s="227">
        <f t="shared" si="13"/>
        <v>232</v>
      </c>
      <c r="J94" s="227">
        <f t="shared" si="13"/>
        <v>211</v>
      </c>
      <c r="K94" s="227">
        <f t="shared" si="13"/>
        <v>144</v>
      </c>
      <c r="L94" s="227">
        <f t="shared" si="13"/>
        <v>253</v>
      </c>
      <c r="M94" s="227">
        <f t="shared" si="13"/>
        <v>370</v>
      </c>
      <c r="N94" s="227">
        <f t="shared" si="13"/>
        <v>304</v>
      </c>
      <c r="O94" s="227">
        <f t="shared" si="13"/>
        <v>379</v>
      </c>
      <c r="P94" s="227">
        <f t="shared" si="13"/>
        <v>244</v>
      </c>
      <c r="Q94" s="227">
        <f t="shared" si="13"/>
        <v>250</v>
      </c>
      <c r="R94" s="227">
        <f t="shared" si="13"/>
        <v>368</v>
      </c>
      <c r="S94" s="228">
        <f t="shared" si="13"/>
        <v>3003</v>
      </c>
    </row>
    <row r="95" spans="2:19" ht="18" customHeight="1" x14ac:dyDescent="0.25">
      <c r="D95" s="62"/>
      <c r="E95" s="62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</row>
    <row r="96" spans="2:19" ht="18" customHeight="1" thickBot="1" x14ac:dyDescent="0.3">
      <c r="D96" s="69"/>
      <c r="E96" s="69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</row>
    <row r="97" spans="2:19" ht="18" customHeight="1" thickBot="1" x14ac:dyDescent="0.25">
      <c r="B97" s="1176" t="s">
        <v>32</v>
      </c>
      <c r="C97" s="1177"/>
      <c r="D97" s="1177"/>
      <c r="E97" s="1177"/>
      <c r="F97" s="1177"/>
      <c r="G97" s="1177"/>
      <c r="H97" s="1177"/>
      <c r="I97" s="1177"/>
      <c r="J97" s="1177"/>
      <c r="K97" s="1177"/>
      <c r="L97" s="1177"/>
      <c r="M97" s="1177"/>
      <c r="N97" s="1177"/>
      <c r="O97" s="1177"/>
      <c r="P97" s="1177"/>
      <c r="Q97" s="1177"/>
      <c r="R97" s="1177"/>
      <c r="S97" s="1178"/>
    </row>
    <row r="98" spans="2:19" ht="18" customHeight="1" thickBot="1" x14ac:dyDescent="0.3">
      <c r="B98" s="68"/>
      <c r="C98" s="68"/>
      <c r="D98" s="62"/>
      <c r="E98" s="62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</row>
    <row r="99" spans="2:19" ht="18" customHeight="1" thickBot="1" x14ac:dyDescent="0.35">
      <c r="B99" s="238"/>
      <c r="C99" s="239"/>
      <c r="D99" s="240"/>
      <c r="E99" s="152"/>
      <c r="F99" s="179"/>
      <c r="G99" s="191" t="s">
        <v>114</v>
      </c>
      <c r="H99" s="191" t="s">
        <v>115</v>
      </c>
      <c r="I99" s="192" t="s">
        <v>116</v>
      </c>
      <c r="J99" s="192" t="s">
        <v>117</v>
      </c>
      <c r="K99" s="192" t="s">
        <v>118</v>
      </c>
      <c r="L99" s="192" t="s">
        <v>119</v>
      </c>
      <c r="M99" s="192" t="s">
        <v>120</v>
      </c>
      <c r="N99" s="192" t="s">
        <v>121</v>
      </c>
      <c r="O99" s="192" t="s">
        <v>122</v>
      </c>
      <c r="P99" s="192" t="s">
        <v>123</v>
      </c>
      <c r="Q99" s="192" t="s">
        <v>124</v>
      </c>
      <c r="R99" s="192" t="s">
        <v>125</v>
      </c>
      <c r="S99" s="193" t="s">
        <v>54</v>
      </c>
    </row>
    <row r="100" spans="2:19" ht="18" customHeight="1" thickBot="1" x14ac:dyDescent="0.3">
      <c r="B100" s="139" t="s">
        <v>33</v>
      </c>
      <c r="D100" s="121"/>
      <c r="E100" s="121"/>
      <c r="F100" s="121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</row>
    <row r="101" spans="2:19" ht="18" customHeight="1" x14ac:dyDescent="0.3">
      <c r="B101" s="1195" t="s">
        <v>35</v>
      </c>
      <c r="C101" s="92" t="s">
        <v>16</v>
      </c>
      <c r="D101" s="166"/>
      <c r="E101" s="106"/>
      <c r="F101" s="194"/>
      <c r="G101" s="205">
        <v>0</v>
      </c>
      <c r="H101" s="205">
        <v>0</v>
      </c>
      <c r="I101" s="195">
        <v>0</v>
      </c>
      <c r="J101" s="195">
        <v>0</v>
      </c>
      <c r="K101" s="195">
        <v>0</v>
      </c>
      <c r="L101" s="195">
        <v>0</v>
      </c>
      <c r="M101" s="195">
        <v>0</v>
      </c>
      <c r="N101" s="195">
        <v>0</v>
      </c>
      <c r="O101" s="195">
        <v>0</v>
      </c>
      <c r="P101" s="195">
        <v>0</v>
      </c>
      <c r="Q101" s="195">
        <v>0</v>
      </c>
      <c r="R101" s="195">
        <v>0</v>
      </c>
      <c r="S101" s="232">
        <f>SUM(G101:R101)</f>
        <v>0</v>
      </c>
    </row>
    <row r="102" spans="2:19" ht="18" customHeight="1" thickBot="1" x14ac:dyDescent="0.35">
      <c r="B102" s="1196"/>
      <c r="C102" s="99" t="s">
        <v>17</v>
      </c>
      <c r="D102" s="110"/>
      <c r="E102" s="106"/>
      <c r="F102" s="196"/>
      <c r="G102" s="209">
        <v>0</v>
      </c>
      <c r="H102" s="209">
        <v>0</v>
      </c>
      <c r="I102" s="197">
        <v>0</v>
      </c>
      <c r="J102" s="197">
        <v>0</v>
      </c>
      <c r="K102" s="197">
        <v>0</v>
      </c>
      <c r="L102" s="197">
        <v>0</v>
      </c>
      <c r="M102" s="197">
        <v>0</v>
      </c>
      <c r="N102" s="197">
        <v>0</v>
      </c>
      <c r="O102" s="197">
        <v>0</v>
      </c>
      <c r="P102" s="197">
        <v>0</v>
      </c>
      <c r="Q102" s="197">
        <v>0</v>
      </c>
      <c r="R102" s="197">
        <v>0</v>
      </c>
      <c r="S102" s="233">
        <f>SUM(G102:R102)</f>
        <v>0</v>
      </c>
    </row>
    <row r="103" spans="2:19" ht="18" customHeight="1" thickBot="1" x14ac:dyDescent="0.35">
      <c r="B103" s="137"/>
      <c r="C103" s="68"/>
      <c r="D103" s="121"/>
      <c r="E103" s="121"/>
      <c r="F103" s="221"/>
      <c r="G103" s="213"/>
      <c r="H103" s="213"/>
      <c r="I103" s="213"/>
      <c r="J103" s="213"/>
      <c r="K103" s="213"/>
      <c r="L103" s="213"/>
      <c r="M103" s="213"/>
      <c r="N103" s="213"/>
      <c r="O103" s="213"/>
      <c r="P103" s="213"/>
      <c r="Q103" s="213"/>
      <c r="R103" s="213"/>
      <c r="S103" s="221"/>
    </row>
    <row r="104" spans="2:19" ht="18" customHeight="1" x14ac:dyDescent="0.3">
      <c r="B104" s="1195" t="s">
        <v>34</v>
      </c>
      <c r="C104" s="92" t="s">
        <v>16</v>
      </c>
      <c r="D104" s="166"/>
      <c r="E104" s="106"/>
      <c r="F104" s="194"/>
      <c r="G104" s="205">
        <v>62</v>
      </c>
      <c r="H104" s="205">
        <v>66</v>
      </c>
      <c r="I104" s="195">
        <v>58</v>
      </c>
      <c r="J104" s="195">
        <v>43</v>
      </c>
      <c r="K104" s="195">
        <v>53</v>
      </c>
      <c r="L104" s="195">
        <v>28</v>
      </c>
      <c r="M104" s="195">
        <v>24</v>
      </c>
      <c r="N104" s="195">
        <v>13</v>
      </c>
      <c r="O104" s="195">
        <v>24</v>
      </c>
      <c r="P104" s="195">
        <v>1</v>
      </c>
      <c r="Q104" s="195">
        <v>72</v>
      </c>
      <c r="R104" s="195">
        <v>7</v>
      </c>
      <c r="S104" s="232">
        <f>SUM(G104:R104)</f>
        <v>451</v>
      </c>
    </row>
    <row r="105" spans="2:19" ht="18" customHeight="1" thickBot="1" x14ac:dyDescent="0.35">
      <c r="B105" s="1196"/>
      <c r="C105" s="99" t="s">
        <v>17</v>
      </c>
      <c r="D105" s="110"/>
      <c r="E105" s="106"/>
      <c r="F105" s="196"/>
      <c r="G105" s="209">
        <v>45</v>
      </c>
      <c r="H105" s="209">
        <v>98</v>
      </c>
      <c r="I105" s="197">
        <v>44</v>
      </c>
      <c r="J105" s="197">
        <v>30</v>
      </c>
      <c r="K105" s="197">
        <v>40</v>
      </c>
      <c r="L105" s="197">
        <v>29</v>
      </c>
      <c r="M105" s="197">
        <v>15</v>
      </c>
      <c r="N105" s="197">
        <v>13</v>
      </c>
      <c r="O105" s="197">
        <v>13</v>
      </c>
      <c r="P105" s="197">
        <v>2</v>
      </c>
      <c r="Q105" s="197">
        <v>6</v>
      </c>
      <c r="R105" s="197">
        <v>7</v>
      </c>
      <c r="S105" s="233">
        <f>SUM(G105:R105)</f>
        <v>342</v>
      </c>
    </row>
    <row r="106" spans="2:19" ht="18" customHeight="1" thickBot="1" x14ac:dyDescent="0.3">
      <c r="B106" s="104"/>
      <c r="C106" s="105"/>
      <c r="D106" s="106"/>
      <c r="E106" s="106"/>
      <c r="F106" s="106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107"/>
      <c r="S106" s="107"/>
    </row>
    <row r="107" spans="2:19" ht="18" customHeight="1" x14ac:dyDescent="0.3">
      <c r="B107" s="1181" t="s">
        <v>36</v>
      </c>
      <c r="C107" s="116" t="s">
        <v>16</v>
      </c>
      <c r="D107" s="167"/>
      <c r="E107" s="168"/>
      <c r="F107" s="223"/>
      <c r="G107" s="170">
        <f t="shared" ref="G107:S107" si="14">G101+G104</f>
        <v>62</v>
      </c>
      <c r="H107" s="170">
        <f t="shared" si="14"/>
        <v>66</v>
      </c>
      <c r="I107" s="170">
        <f t="shared" si="14"/>
        <v>58</v>
      </c>
      <c r="J107" s="170">
        <f t="shared" si="14"/>
        <v>43</v>
      </c>
      <c r="K107" s="170">
        <f t="shared" si="14"/>
        <v>53</v>
      </c>
      <c r="L107" s="170">
        <f t="shared" si="14"/>
        <v>28</v>
      </c>
      <c r="M107" s="170">
        <f t="shared" si="14"/>
        <v>24</v>
      </c>
      <c r="N107" s="170">
        <f t="shared" si="14"/>
        <v>13</v>
      </c>
      <c r="O107" s="170">
        <f t="shared" si="14"/>
        <v>24</v>
      </c>
      <c r="P107" s="170">
        <f t="shared" si="14"/>
        <v>1</v>
      </c>
      <c r="Q107" s="170">
        <f t="shared" si="14"/>
        <v>72</v>
      </c>
      <c r="R107" s="170">
        <f t="shared" si="14"/>
        <v>7</v>
      </c>
      <c r="S107" s="170">
        <f t="shared" si="14"/>
        <v>451</v>
      </c>
    </row>
    <row r="108" spans="2:19" ht="18" customHeight="1" thickBot="1" x14ac:dyDescent="0.35">
      <c r="B108" s="1182"/>
      <c r="C108" s="217" t="s">
        <v>17</v>
      </c>
      <c r="D108" s="225"/>
      <c r="E108" s="168"/>
      <c r="F108" s="226"/>
      <c r="G108" s="227">
        <f t="shared" ref="G108:S108" si="15">G102+G105</f>
        <v>45</v>
      </c>
      <c r="H108" s="227">
        <f t="shared" si="15"/>
        <v>98</v>
      </c>
      <c r="I108" s="227">
        <f t="shared" si="15"/>
        <v>44</v>
      </c>
      <c r="J108" s="227">
        <f t="shared" si="15"/>
        <v>30</v>
      </c>
      <c r="K108" s="227">
        <f t="shared" si="15"/>
        <v>40</v>
      </c>
      <c r="L108" s="227">
        <f t="shared" si="15"/>
        <v>29</v>
      </c>
      <c r="M108" s="227">
        <f t="shared" si="15"/>
        <v>15</v>
      </c>
      <c r="N108" s="227">
        <f t="shared" si="15"/>
        <v>13</v>
      </c>
      <c r="O108" s="227">
        <f t="shared" si="15"/>
        <v>13</v>
      </c>
      <c r="P108" s="227">
        <f t="shared" si="15"/>
        <v>2</v>
      </c>
      <c r="Q108" s="227">
        <f t="shared" si="15"/>
        <v>6</v>
      </c>
      <c r="R108" s="227">
        <f t="shared" si="15"/>
        <v>7</v>
      </c>
      <c r="S108" s="227">
        <f t="shared" si="15"/>
        <v>342</v>
      </c>
    </row>
    <row r="109" spans="2:19" ht="18" customHeight="1" thickBot="1" x14ac:dyDescent="0.3">
      <c r="B109" s="145"/>
      <c r="C109" s="105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7"/>
      <c r="P109" s="107"/>
      <c r="Q109" s="107"/>
      <c r="R109" s="107"/>
      <c r="S109" s="107"/>
    </row>
    <row r="110" spans="2:19" ht="18" customHeight="1" thickBot="1" x14ac:dyDescent="0.3">
      <c r="B110" s="46" t="s">
        <v>40</v>
      </c>
      <c r="C110" s="176"/>
      <c r="D110" s="125"/>
      <c r="E110" s="125"/>
      <c r="F110" s="125"/>
      <c r="G110" s="125"/>
      <c r="H110" s="125"/>
      <c r="I110" s="125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</row>
    <row r="111" spans="2:19" ht="18" customHeight="1" x14ac:dyDescent="0.3">
      <c r="B111" s="1195" t="s">
        <v>37</v>
      </c>
      <c r="C111" s="92" t="s">
        <v>16</v>
      </c>
      <c r="D111" s="166"/>
      <c r="E111" s="106"/>
      <c r="F111" s="194"/>
      <c r="G111" s="205">
        <v>1190</v>
      </c>
      <c r="H111" s="205">
        <v>1081</v>
      </c>
      <c r="I111" s="195">
        <v>1210</v>
      </c>
      <c r="J111" s="195">
        <v>1279</v>
      </c>
      <c r="K111" s="195">
        <v>859</v>
      </c>
      <c r="L111" s="195">
        <v>1036</v>
      </c>
      <c r="M111" s="195">
        <v>1609</v>
      </c>
      <c r="N111" s="195">
        <v>1597</v>
      </c>
      <c r="O111" s="195">
        <v>1642</v>
      </c>
      <c r="P111" s="195">
        <v>1564</v>
      </c>
      <c r="Q111" s="195">
        <v>1546</v>
      </c>
      <c r="R111" s="195">
        <v>1340</v>
      </c>
      <c r="S111" s="232">
        <f>SUM(G111:R111)</f>
        <v>15953</v>
      </c>
    </row>
    <row r="112" spans="2:19" ht="18" customHeight="1" thickBot="1" x14ac:dyDescent="0.35">
      <c r="B112" s="1196"/>
      <c r="C112" s="99" t="s">
        <v>17</v>
      </c>
      <c r="D112" s="110"/>
      <c r="E112" s="106"/>
      <c r="F112" s="196"/>
      <c r="G112" s="209">
        <v>2250</v>
      </c>
      <c r="H112" s="209">
        <v>1107</v>
      </c>
      <c r="I112" s="197">
        <v>1229</v>
      </c>
      <c r="J112" s="197">
        <v>1136</v>
      </c>
      <c r="K112" s="197">
        <v>1043</v>
      </c>
      <c r="L112" s="197">
        <v>832</v>
      </c>
      <c r="M112" s="197">
        <v>1672</v>
      </c>
      <c r="N112" s="197">
        <v>1470</v>
      </c>
      <c r="O112" s="197">
        <v>1899</v>
      </c>
      <c r="P112" s="197">
        <v>973</v>
      </c>
      <c r="Q112" s="197">
        <v>1362</v>
      </c>
      <c r="R112" s="197">
        <v>2042</v>
      </c>
      <c r="S112" s="233">
        <f>SUM(G112:R112)</f>
        <v>17015</v>
      </c>
    </row>
    <row r="113" spans="2:19" ht="18" customHeight="1" thickBot="1" x14ac:dyDescent="0.35">
      <c r="B113" s="123"/>
      <c r="C113" s="68"/>
      <c r="D113" s="107"/>
      <c r="E113" s="107"/>
      <c r="F113" s="221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221"/>
    </row>
    <row r="114" spans="2:19" ht="18" customHeight="1" x14ac:dyDescent="0.3">
      <c r="B114" s="1195" t="s">
        <v>38</v>
      </c>
      <c r="C114" s="92" t="s">
        <v>16</v>
      </c>
      <c r="D114" s="166"/>
      <c r="E114" s="106"/>
      <c r="F114" s="194"/>
      <c r="G114" s="205">
        <v>369</v>
      </c>
      <c r="H114" s="205">
        <v>322</v>
      </c>
      <c r="I114" s="195">
        <v>441</v>
      </c>
      <c r="J114" s="195">
        <v>468</v>
      </c>
      <c r="K114" s="195">
        <v>397</v>
      </c>
      <c r="L114" s="195">
        <v>215</v>
      </c>
      <c r="M114" s="195">
        <v>585</v>
      </c>
      <c r="N114" s="195">
        <v>210</v>
      </c>
      <c r="O114" s="195">
        <v>437</v>
      </c>
      <c r="P114" s="195">
        <v>516</v>
      </c>
      <c r="Q114" s="195">
        <v>348</v>
      </c>
      <c r="R114" s="195">
        <v>622</v>
      </c>
      <c r="S114" s="232">
        <f>SUM(G114:R114)</f>
        <v>4930</v>
      </c>
    </row>
    <row r="115" spans="2:19" ht="18" customHeight="1" thickBot="1" x14ac:dyDescent="0.35">
      <c r="B115" s="1196"/>
      <c r="C115" s="99" t="s">
        <v>17</v>
      </c>
      <c r="D115" s="110"/>
      <c r="E115" s="106"/>
      <c r="F115" s="196"/>
      <c r="G115" s="209">
        <v>412</v>
      </c>
      <c r="H115" s="209">
        <v>215</v>
      </c>
      <c r="I115" s="197">
        <v>229</v>
      </c>
      <c r="J115" s="197">
        <v>243</v>
      </c>
      <c r="K115" s="197">
        <v>243</v>
      </c>
      <c r="L115" s="197">
        <v>820</v>
      </c>
      <c r="M115" s="197">
        <v>170</v>
      </c>
      <c r="N115" s="197">
        <v>229</v>
      </c>
      <c r="O115" s="197">
        <v>297</v>
      </c>
      <c r="P115" s="197">
        <v>459</v>
      </c>
      <c r="Q115" s="197">
        <v>308</v>
      </c>
      <c r="R115" s="197">
        <v>788</v>
      </c>
      <c r="S115" s="233">
        <f>SUM(G115:R115)</f>
        <v>4413</v>
      </c>
    </row>
    <row r="116" spans="2:19" ht="18" customHeight="1" thickBot="1" x14ac:dyDescent="0.35">
      <c r="B116" s="123"/>
      <c r="C116" s="68"/>
      <c r="D116" s="91"/>
      <c r="E116" s="91"/>
      <c r="F116" s="22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21"/>
    </row>
    <row r="117" spans="2:19" ht="18" customHeight="1" x14ac:dyDescent="0.3">
      <c r="B117" s="1203" t="s">
        <v>39</v>
      </c>
      <c r="C117" s="92" t="s">
        <v>16</v>
      </c>
      <c r="D117" s="166"/>
      <c r="E117" s="106"/>
      <c r="F117" s="194"/>
      <c r="G117" s="205">
        <v>0</v>
      </c>
      <c r="H117" s="205">
        <v>0</v>
      </c>
      <c r="I117" s="195">
        <v>0</v>
      </c>
      <c r="J117" s="195">
        <v>0</v>
      </c>
      <c r="K117" s="195">
        <v>0</v>
      </c>
      <c r="L117" s="195">
        <v>0</v>
      </c>
      <c r="M117" s="195">
        <v>0</v>
      </c>
      <c r="N117" s="195">
        <v>0</v>
      </c>
      <c r="O117" s="195">
        <v>0</v>
      </c>
      <c r="P117" s="195">
        <v>0</v>
      </c>
      <c r="Q117" s="195">
        <v>0</v>
      </c>
      <c r="R117" s="195">
        <v>0</v>
      </c>
      <c r="S117" s="232">
        <f>SUM(G117:R117)</f>
        <v>0</v>
      </c>
    </row>
    <row r="118" spans="2:19" ht="18" customHeight="1" thickBot="1" x14ac:dyDescent="0.35">
      <c r="B118" s="1204"/>
      <c r="C118" s="99" t="s">
        <v>17</v>
      </c>
      <c r="D118" s="110"/>
      <c r="E118" s="106"/>
      <c r="F118" s="196"/>
      <c r="G118" s="209">
        <v>0</v>
      </c>
      <c r="H118" s="209">
        <v>0</v>
      </c>
      <c r="I118" s="197">
        <v>0</v>
      </c>
      <c r="J118" s="197">
        <v>0</v>
      </c>
      <c r="K118" s="197">
        <v>0</v>
      </c>
      <c r="L118" s="197">
        <v>0</v>
      </c>
      <c r="M118" s="197">
        <v>0</v>
      </c>
      <c r="N118" s="197">
        <v>0</v>
      </c>
      <c r="O118" s="197">
        <v>0</v>
      </c>
      <c r="P118" s="197">
        <v>0</v>
      </c>
      <c r="Q118" s="197">
        <v>0</v>
      </c>
      <c r="R118" s="197">
        <v>0</v>
      </c>
      <c r="S118" s="233">
        <f>SUM(G118:R118)</f>
        <v>0</v>
      </c>
    </row>
    <row r="119" spans="2:19" ht="18" customHeight="1" thickBot="1" x14ac:dyDescent="0.35">
      <c r="B119" s="123"/>
      <c r="C119" s="68"/>
      <c r="D119" s="106"/>
      <c r="E119" s="106"/>
      <c r="F119" s="221"/>
      <c r="G119" s="199"/>
      <c r="H119" s="199"/>
      <c r="I119" s="199"/>
      <c r="J119" s="199"/>
      <c r="K119" s="199"/>
      <c r="L119" s="199"/>
      <c r="M119" s="199"/>
      <c r="N119" s="199"/>
      <c r="O119" s="199"/>
      <c r="P119" s="199"/>
      <c r="Q119" s="199"/>
      <c r="R119" s="199"/>
      <c r="S119" s="221"/>
    </row>
    <row r="120" spans="2:19" ht="18" customHeight="1" x14ac:dyDescent="0.3">
      <c r="B120" s="1195" t="s">
        <v>3</v>
      </c>
      <c r="C120" s="92" t="s">
        <v>16</v>
      </c>
      <c r="D120" s="166"/>
      <c r="E120" s="106"/>
      <c r="F120" s="194"/>
      <c r="G120" s="205">
        <v>3</v>
      </c>
      <c r="H120" s="205">
        <v>0</v>
      </c>
      <c r="I120" s="195">
        <v>2</v>
      </c>
      <c r="J120" s="195">
        <v>6</v>
      </c>
      <c r="K120" s="195">
        <v>3</v>
      </c>
      <c r="L120" s="195">
        <v>1</v>
      </c>
      <c r="M120" s="195">
        <v>1</v>
      </c>
      <c r="N120" s="195">
        <v>8</v>
      </c>
      <c r="O120" s="195">
        <v>0</v>
      </c>
      <c r="P120" s="195">
        <v>7</v>
      </c>
      <c r="Q120" s="195">
        <v>7</v>
      </c>
      <c r="R120" s="195">
        <v>8</v>
      </c>
      <c r="S120" s="232">
        <f>SUM(G120:R120)</f>
        <v>46</v>
      </c>
    </row>
    <row r="121" spans="2:19" ht="18" customHeight="1" thickBot="1" x14ac:dyDescent="0.35">
      <c r="B121" s="1196"/>
      <c r="C121" s="99" t="s">
        <v>17</v>
      </c>
      <c r="D121" s="110"/>
      <c r="E121" s="106"/>
      <c r="F121" s="196"/>
      <c r="G121" s="209">
        <v>0</v>
      </c>
      <c r="H121" s="209">
        <v>0</v>
      </c>
      <c r="I121" s="197">
        <v>0</v>
      </c>
      <c r="J121" s="197">
        <v>8</v>
      </c>
      <c r="K121" s="197">
        <v>2</v>
      </c>
      <c r="L121" s="197">
        <v>3</v>
      </c>
      <c r="M121" s="197">
        <v>1</v>
      </c>
      <c r="N121" s="197">
        <v>9</v>
      </c>
      <c r="O121" s="197">
        <v>0</v>
      </c>
      <c r="P121" s="197">
        <v>5</v>
      </c>
      <c r="Q121" s="197">
        <v>7</v>
      </c>
      <c r="R121" s="197">
        <v>9</v>
      </c>
      <c r="S121" s="233">
        <f>SUM(G121:R121)</f>
        <v>44</v>
      </c>
    </row>
    <row r="122" spans="2:19" ht="18" customHeight="1" thickBot="1" x14ac:dyDescent="0.3">
      <c r="B122" s="90"/>
      <c r="C122" s="68"/>
      <c r="D122" s="106"/>
      <c r="E122" s="106"/>
      <c r="F122" s="106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  <c r="R122" s="106"/>
      <c r="S122" s="106"/>
    </row>
    <row r="123" spans="2:19" ht="18" customHeight="1" x14ac:dyDescent="0.3">
      <c r="B123" s="1181" t="s">
        <v>44</v>
      </c>
      <c r="C123" s="116" t="s">
        <v>16</v>
      </c>
      <c r="D123" s="167"/>
      <c r="E123" s="168"/>
      <c r="F123" s="223"/>
      <c r="G123" s="170">
        <f t="shared" ref="G123:S123" si="16">G111+G114+G117+G120</f>
        <v>1562</v>
      </c>
      <c r="H123" s="170">
        <f t="shared" si="16"/>
        <v>1403</v>
      </c>
      <c r="I123" s="170">
        <f t="shared" si="16"/>
        <v>1653</v>
      </c>
      <c r="J123" s="170">
        <f t="shared" si="16"/>
        <v>1753</v>
      </c>
      <c r="K123" s="170">
        <f t="shared" si="16"/>
        <v>1259</v>
      </c>
      <c r="L123" s="170">
        <f t="shared" si="16"/>
        <v>1252</v>
      </c>
      <c r="M123" s="170">
        <f t="shared" si="16"/>
        <v>2195</v>
      </c>
      <c r="N123" s="170">
        <f t="shared" si="16"/>
        <v>1815</v>
      </c>
      <c r="O123" s="170">
        <f t="shared" si="16"/>
        <v>2079</v>
      </c>
      <c r="P123" s="170">
        <f t="shared" si="16"/>
        <v>2087</v>
      </c>
      <c r="Q123" s="170">
        <f t="shared" si="16"/>
        <v>1901</v>
      </c>
      <c r="R123" s="170">
        <f t="shared" si="16"/>
        <v>1970</v>
      </c>
      <c r="S123" s="170">
        <f t="shared" si="16"/>
        <v>20929</v>
      </c>
    </row>
    <row r="124" spans="2:19" ht="18" customHeight="1" thickBot="1" x14ac:dyDescent="0.35">
      <c r="B124" s="1182"/>
      <c r="C124" s="217" t="s">
        <v>17</v>
      </c>
      <c r="D124" s="225"/>
      <c r="E124" s="168"/>
      <c r="F124" s="226"/>
      <c r="G124" s="227">
        <f t="shared" ref="G124:S124" si="17">G112+G115+G118+G121</f>
        <v>2662</v>
      </c>
      <c r="H124" s="227">
        <f t="shared" si="17"/>
        <v>1322</v>
      </c>
      <c r="I124" s="227">
        <f t="shared" si="17"/>
        <v>1458</v>
      </c>
      <c r="J124" s="227">
        <f t="shared" si="17"/>
        <v>1387</v>
      </c>
      <c r="K124" s="227">
        <f t="shared" si="17"/>
        <v>1288</v>
      </c>
      <c r="L124" s="227">
        <f t="shared" si="17"/>
        <v>1655</v>
      </c>
      <c r="M124" s="227">
        <f t="shared" si="17"/>
        <v>1843</v>
      </c>
      <c r="N124" s="227">
        <f t="shared" si="17"/>
        <v>1708</v>
      </c>
      <c r="O124" s="227">
        <f t="shared" si="17"/>
        <v>2196</v>
      </c>
      <c r="P124" s="227">
        <f t="shared" si="17"/>
        <v>1437</v>
      </c>
      <c r="Q124" s="227">
        <f t="shared" si="17"/>
        <v>1677</v>
      </c>
      <c r="R124" s="227">
        <f t="shared" si="17"/>
        <v>2839</v>
      </c>
      <c r="S124" s="227">
        <f t="shared" si="17"/>
        <v>21472</v>
      </c>
    </row>
    <row r="125" spans="2:19" ht="18" customHeight="1" x14ac:dyDescent="0.25">
      <c r="D125" s="63"/>
      <c r="E125" s="63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</row>
    <row r="126" spans="2:19" ht="18" customHeight="1" thickBot="1" x14ac:dyDescent="0.3">
      <c r="D126" s="62"/>
      <c r="E126" s="62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</row>
    <row r="127" spans="2:19" ht="18" customHeight="1" thickBot="1" x14ac:dyDescent="0.25">
      <c r="B127" s="1176" t="s">
        <v>41</v>
      </c>
      <c r="C127" s="1177"/>
      <c r="D127" s="1177"/>
      <c r="E127" s="1177"/>
      <c r="F127" s="1177"/>
      <c r="G127" s="1177"/>
      <c r="H127" s="1177"/>
      <c r="I127" s="1177"/>
      <c r="J127" s="1177"/>
      <c r="K127" s="1177"/>
      <c r="L127" s="1177"/>
      <c r="M127" s="1177"/>
      <c r="N127" s="1177"/>
      <c r="O127" s="1177"/>
      <c r="P127" s="1177"/>
      <c r="Q127" s="1177"/>
      <c r="R127" s="1177"/>
      <c r="S127" s="1178"/>
    </row>
    <row r="128" spans="2:19" ht="18" customHeight="1" thickBot="1" x14ac:dyDescent="0.3">
      <c r="B128" s="68"/>
      <c r="C128" s="68"/>
      <c r="D128" s="62"/>
      <c r="E128" s="62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</row>
    <row r="129" spans="2:19" ht="18" customHeight="1" x14ac:dyDescent="0.3">
      <c r="B129" s="1195" t="s">
        <v>7</v>
      </c>
      <c r="C129" s="92" t="s">
        <v>16</v>
      </c>
      <c r="D129" s="166"/>
      <c r="E129" s="106"/>
      <c r="F129" s="194"/>
      <c r="G129" s="205">
        <v>635</v>
      </c>
      <c r="H129" s="205">
        <v>0</v>
      </c>
      <c r="I129" s="195">
        <v>0</v>
      </c>
      <c r="J129" s="195">
        <v>746</v>
      </c>
      <c r="K129" s="195">
        <v>1555</v>
      </c>
      <c r="L129" s="195">
        <v>727</v>
      </c>
      <c r="M129" s="195">
        <v>4</v>
      </c>
      <c r="N129" s="195">
        <v>2121</v>
      </c>
      <c r="O129" s="195">
        <v>2225</v>
      </c>
      <c r="P129" s="195">
        <v>2301</v>
      </c>
      <c r="Q129" s="195">
        <v>2800</v>
      </c>
      <c r="R129" s="195">
        <v>3003</v>
      </c>
      <c r="S129" s="232">
        <f>SUM(G129:R129)</f>
        <v>16117</v>
      </c>
    </row>
    <row r="130" spans="2:19" ht="18" customHeight="1" thickBot="1" x14ac:dyDescent="0.35">
      <c r="B130" s="1196"/>
      <c r="C130" s="99" t="s">
        <v>17</v>
      </c>
      <c r="D130" s="110"/>
      <c r="E130" s="106"/>
      <c r="F130" s="196"/>
      <c r="G130" s="209">
        <v>309</v>
      </c>
      <c r="H130" s="209">
        <v>306</v>
      </c>
      <c r="I130" s="197">
        <v>335</v>
      </c>
      <c r="J130" s="197">
        <v>1249</v>
      </c>
      <c r="K130" s="197">
        <v>1414</v>
      </c>
      <c r="L130" s="197">
        <v>47</v>
      </c>
      <c r="M130" s="197">
        <v>204</v>
      </c>
      <c r="N130" s="197">
        <v>3571</v>
      </c>
      <c r="O130" s="197">
        <v>2229</v>
      </c>
      <c r="P130" s="197">
        <v>2290</v>
      </c>
      <c r="Q130" s="197">
        <v>2743</v>
      </c>
      <c r="R130" s="197">
        <v>3043</v>
      </c>
      <c r="S130" s="233">
        <f>SUM(G130:R130)</f>
        <v>17740</v>
      </c>
    </row>
    <row r="131" spans="2:19" ht="18" customHeight="1" thickBot="1" x14ac:dyDescent="0.35">
      <c r="B131" s="123"/>
      <c r="C131" s="68"/>
      <c r="D131" s="91"/>
      <c r="E131" s="91"/>
      <c r="F131" s="212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12"/>
    </row>
    <row r="132" spans="2:19" ht="18" customHeight="1" x14ac:dyDescent="0.3">
      <c r="B132" s="1203" t="s">
        <v>8</v>
      </c>
      <c r="C132" s="92" t="s">
        <v>16</v>
      </c>
      <c r="D132" s="166"/>
      <c r="E132" s="106"/>
      <c r="F132" s="194"/>
      <c r="G132" s="205">
        <v>1097</v>
      </c>
      <c r="H132" s="205">
        <v>975</v>
      </c>
      <c r="I132" s="195">
        <v>1746</v>
      </c>
      <c r="J132" s="195">
        <v>2519</v>
      </c>
      <c r="K132" s="195">
        <v>2460</v>
      </c>
      <c r="L132" s="195">
        <v>963</v>
      </c>
      <c r="M132" s="195">
        <v>1453</v>
      </c>
      <c r="N132" s="195">
        <v>3606</v>
      </c>
      <c r="O132" s="195">
        <v>4008</v>
      </c>
      <c r="P132" s="195">
        <v>4004</v>
      </c>
      <c r="Q132" s="195">
        <v>4307</v>
      </c>
      <c r="R132" s="195">
        <v>4865</v>
      </c>
      <c r="S132" s="232">
        <f>SUM(G132:R132)</f>
        <v>32003</v>
      </c>
    </row>
    <row r="133" spans="2:19" ht="18" customHeight="1" thickBot="1" x14ac:dyDescent="0.35">
      <c r="B133" s="1204"/>
      <c r="C133" s="99" t="s">
        <v>17</v>
      </c>
      <c r="D133" s="110"/>
      <c r="E133" s="106"/>
      <c r="F133" s="196"/>
      <c r="G133" s="209">
        <v>727</v>
      </c>
      <c r="H133" s="209">
        <v>651</v>
      </c>
      <c r="I133" s="197">
        <v>1887</v>
      </c>
      <c r="J133" s="197">
        <v>2805</v>
      </c>
      <c r="K133" s="197">
        <v>2211</v>
      </c>
      <c r="L133" s="197">
        <v>724</v>
      </c>
      <c r="M133" s="197">
        <v>165</v>
      </c>
      <c r="N133" s="197">
        <v>5335</v>
      </c>
      <c r="O133" s="197">
        <v>4000</v>
      </c>
      <c r="P133" s="197">
        <v>4005</v>
      </c>
      <c r="Q133" s="197">
        <v>4170</v>
      </c>
      <c r="R133" s="197">
        <v>5325</v>
      </c>
      <c r="S133" s="233">
        <f>SUM(G133:R133)</f>
        <v>32005</v>
      </c>
    </row>
    <row r="134" spans="2:19" ht="18" customHeight="1" thickBot="1" x14ac:dyDescent="0.3">
      <c r="B134" s="123"/>
      <c r="C134" s="68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</row>
    <row r="135" spans="2:19" ht="18" customHeight="1" x14ac:dyDescent="0.3">
      <c r="B135" s="1189" t="s">
        <v>42</v>
      </c>
      <c r="C135" s="116" t="s">
        <v>16</v>
      </c>
      <c r="D135" s="167"/>
      <c r="E135" s="168"/>
      <c r="F135" s="223"/>
      <c r="G135" s="170">
        <f t="shared" ref="G135:S135" si="18">G129+G132</f>
        <v>1732</v>
      </c>
      <c r="H135" s="170">
        <f t="shared" si="18"/>
        <v>975</v>
      </c>
      <c r="I135" s="170">
        <f t="shared" si="18"/>
        <v>1746</v>
      </c>
      <c r="J135" s="170">
        <f t="shared" si="18"/>
        <v>3265</v>
      </c>
      <c r="K135" s="170">
        <f t="shared" si="18"/>
        <v>4015</v>
      </c>
      <c r="L135" s="170">
        <f t="shared" si="18"/>
        <v>1690</v>
      </c>
      <c r="M135" s="170">
        <f t="shared" si="18"/>
        <v>1457</v>
      </c>
      <c r="N135" s="170">
        <f t="shared" si="18"/>
        <v>5727</v>
      </c>
      <c r="O135" s="170">
        <f t="shared" si="18"/>
        <v>6233</v>
      </c>
      <c r="P135" s="170">
        <f t="shared" si="18"/>
        <v>6305</v>
      </c>
      <c r="Q135" s="170">
        <f t="shared" si="18"/>
        <v>7107</v>
      </c>
      <c r="R135" s="170">
        <f t="shared" si="18"/>
        <v>7868</v>
      </c>
      <c r="S135" s="170">
        <f t="shared" si="18"/>
        <v>48120</v>
      </c>
    </row>
    <row r="136" spans="2:19" ht="18" customHeight="1" thickBot="1" x14ac:dyDescent="0.35">
      <c r="B136" s="1190"/>
      <c r="C136" s="217" t="s">
        <v>17</v>
      </c>
      <c r="D136" s="225"/>
      <c r="E136" s="168"/>
      <c r="F136" s="226"/>
      <c r="G136" s="227">
        <f t="shared" ref="G136:S136" si="19">G130+G133</f>
        <v>1036</v>
      </c>
      <c r="H136" s="227">
        <f t="shared" si="19"/>
        <v>957</v>
      </c>
      <c r="I136" s="227">
        <f t="shared" si="19"/>
        <v>2222</v>
      </c>
      <c r="J136" s="227">
        <f t="shared" si="19"/>
        <v>4054</v>
      </c>
      <c r="K136" s="227">
        <f t="shared" si="19"/>
        <v>3625</v>
      </c>
      <c r="L136" s="227">
        <f t="shared" si="19"/>
        <v>771</v>
      </c>
      <c r="M136" s="227">
        <f t="shared" si="19"/>
        <v>369</v>
      </c>
      <c r="N136" s="227">
        <f t="shared" si="19"/>
        <v>8906</v>
      </c>
      <c r="O136" s="227">
        <f t="shared" si="19"/>
        <v>6229</v>
      </c>
      <c r="P136" s="227">
        <f t="shared" si="19"/>
        <v>6295</v>
      </c>
      <c r="Q136" s="227">
        <f t="shared" si="19"/>
        <v>6913</v>
      </c>
      <c r="R136" s="227">
        <f t="shared" si="19"/>
        <v>8368</v>
      </c>
      <c r="S136" s="227">
        <f t="shared" si="19"/>
        <v>49745</v>
      </c>
    </row>
    <row r="137" spans="2:19" ht="18" customHeight="1" x14ac:dyDescent="0.25">
      <c r="D137" s="69"/>
      <c r="E137" s="69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</row>
    <row r="138" spans="2:19" ht="18" customHeight="1" thickBot="1" x14ac:dyDescent="0.3">
      <c r="D138" s="69"/>
      <c r="E138" s="69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</row>
    <row r="139" spans="2:19" ht="18" customHeight="1" thickBot="1" x14ac:dyDescent="0.25">
      <c r="B139" s="1176" t="s">
        <v>52</v>
      </c>
      <c r="C139" s="1177"/>
      <c r="D139" s="1177"/>
      <c r="E139" s="1177"/>
      <c r="F139" s="1177"/>
      <c r="G139" s="1177"/>
      <c r="H139" s="1177"/>
      <c r="I139" s="1177"/>
      <c r="J139" s="1177"/>
      <c r="K139" s="1177"/>
      <c r="L139" s="1177"/>
      <c r="M139" s="1177"/>
      <c r="N139" s="1177"/>
      <c r="O139" s="1177"/>
      <c r="P139" s="1177"/>
      <c r="Q139" s="1177"/>
      <c r="R139" s="1177"/>
      <c r="S139" s="1178"/>
    </row>
    <row r="140" spans="2:19" ht="18" customHeight="1" thickBot="1" x14ac:dyDescent="0.3">
      <c r="B140" s="129"/>
      <c r="C140" s="129"/>
      <c r="D140" s="69"/>
      <c r="E140" s="69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</row>
    <row r="141" spans="2:19" ht="18" customHeight="1" thickBot="1" x14ac:dyDescent="0.35">
      <c r="B141" s="242"/>
      <c r="C141" s="243"/>
      <c r="D141" s="190"/>
      <c r="E141" s="152"/>
      <c r="F141" s="179"/>
      <c r="G141" s="191" t="s">
        <v>114</v>
      </c>
      <c r="H141" s="191" t="s">
        <v>115</v>
      </c>
      <c r="I141" s="192" t="s">
        <v>116</v>
      </c>
      <c r="J141" s="192" t="s">
        <v>117</v>
      </c>
      <c r="K141" s="192" t="s">
        <v>118</v>
      </c>
      <c r="L141" s="192" t="s">
        <v>119</v>
      </c>
      <c r="M141" s="192" t="s">
        <v>120</v>
      </c>
      <c r="N141" s="192" t="s">
        <v>121</v>
      </c>
      <c r="O141" s="192" t="s">
        <v>122</v>
      </c>
      <c r="P141" s="192" t="s">
        <v>123</v>
      </c>
      <c r="Q141" s="192" t="s">
        <v>124</v>
      </c>
      <c r="R141" s="192" t="s">
        <v>125</v>
      </c>
      <c r="S141" s="193" t="s">
        <v>54</v>
      </c>
    </row>
    <row r="142" spans="2:19" ht="18" customHeight="1" thickBot="1" x14ac:dyDescent="0.3">
      <c r="B142" s="90"/>
      <c r="C142" s="142"/>
      <c r="D142" s="106"/>
      <c r="E142" s="106"/>
      <c r="F142" s="106"/>
      <c r="G142" s="107"/>
      <c r="H142" s="107"/>
      <c r="I142" s="107"/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</row>
    <row r="143" spans="2:19" ht="18" customHeight="1" x14ac:dyDescent="0.3">
      <c r="B143" s="1201" t="s">
        <v>9</v>
      </c>
      <c r="C143" s="244" t="s">
        <v>16</v>
      </c>
      <c r="D143" s="157"/>
      <c r="E143" s="106"/>
      <c r="F143" s="245"/>
      <c r="G143" s="206">
        <v>52628</v>
      </c>
      <c r="H143" s="206">
        <v>49373</v>
      </c>
      <c r="I143" s="206">
        <v>52000</v>
      </c>
      <c r="J143" s="206">
        <v>48500</v>
      </c>
      <c r="K143" s="206">
        <v>49400</v>
      </c>
      <c r="L143" s="206">
        <v>38939</v>
      </c>
      <c r="M143" s="206">
        <v>48440</v>
      </c>
      <c r="N143" s="206">
        <v>45805</v>
      </c>
      <c r="O143" s="206">
        <v>51930</v>
      </c>
      <c r="P143" s="206">
        <v>49525</v>
      </c>
      <c r="Q143" s="206">
        <v>51529</v>
      </c>
      <c r="R143" s="206">
        <v>50037</v>
      </c>
      <c r="S143" s="246">
        <f>SUM(G143:R143)</f>
        <v>588106</v>
      </c>
    </row>
    <row r="144" spans="2:19" ht="18" customHeight="1" thickBot="1" x14ac:dyDescent="0.35">
      <c r="B144" s="1202"/>
      <c r="C144" s="247" t="s">
        <v>17</v>
      </c>
      <c r="D144" s="102"/>
      <c r="E144" s="106"/>
      <c r="F144" s="248"/>
      <c r="G144" s="210">
        <v>52080</v>
      </c>
      <c r="H144" s="210">
        <v>50116</v>
      </c>
      <c r="I144" s="210">
        <v>50409</v>
      </c>
      <c r="J144" s="210">
        <v>50069</v>
      </c>
      <c r="K144" s="210">
        <v>48037</v>
      </c>
      <c r="L144" s="210">
        <v>40040</v>
      </c>
      <c r="M144" s="210">
        <v>48043</v>
      </c>
      <c r="N144" s="210">
        <v>46007</v>
      </c>
      <c r="O144" s="210">
        <v>52232</v>
      </c>
      <c r="P144" s="210">
        <v>48499</v>
      </c>
      <c r="Q144" s="210">
        <v>52079</v>
      </c>
      <c r="R144" s="210">
        <v>50255</v>
      </c>
      <c r="S144" s="249">
        <f>SUM(G144:R144)</f>
        <v>587866</v>
      </c>
    </row>
    <row r="145" spans="2:19" ht="18" customHeight="1" thickBot="1" x14ac:dyDescent="0.35">
      <c r="B145" s="123"/>
      <c r="C145" s="68"/>
      <c r="D145" s="106"/>
      <c r="E145" s="106"/>
      <c r="F145" s="212"/>
      <c r="G145" s="199"/>
      <c r="H145" s="199"/>
      <c r="I145" s="199"/>
      <c r="J145" s="199"/>
      <c r="K145" s="199"/>
      <c r="L145" s="199"/>
      <c r="M145" s="199"/>
      <c r="N145" s="199"/>
      <c r="O145" s="199"/>
      <c r="P145" s="199"/>
      <c r="Q145" s="199"/>
      <c r="R145" s="199"/>
      <c r="S145" s="212"/>
    </row>
    <row r="146" spans="2:19" ht="18" customHeight="1" x14ac:dyDescent="0.3">
      <c r="B146" s="1201" t="s">
        <v>10</v>
      </c>
      <c r="C146" s="244" t="s">
        <v>16</v>
      </c>
      <c r="D146" s="157"/>
      <c r="E146" s="106"/>
      <c r="F146" s="194"/>
      <c r="G146" s="195">
        <v>7876</v>
      </c>
      <c r="H146" s="195">
        <v>7560</v>
      </c>
      <c r="I146" s="195">
        <v>9590</v>
      </c>
      <c r="J146" s="195">
        <v>6867</v>
      </c>
      <c r="K146" s="195">
        <v>7383</v>
      </c>
      <c r="L146" s="195">
        <v>7643</v>
      </c>
      <c r="M146" s="195">
        <v>6148</v>
      </c>
      <c r="N146" s="195">
        <v>6431</v>
      </c>
      <c r="O146" s="195">
        <v>7051</v>
      </c>
      <c r="P146" s="195">
        <v>6319</v>
      </c>
      <c r="Q146" s="195">
        <v>7025</v>
      </c>
      <c r="R146" s="195">
        <v>6020</v>
      </c>
      <c r="S146" s="232">
        <f>SUM(G146:R146)</f>
        <v>85913</v>
      </c>
    </row>
    <row r="147" spans="2:19" ht="18" customHeight="1" thickBot="1" x14ac:dyDescent="0.35">
      <c r="B147" s="1202"/>
      <c r="C147" s="247" t="s">
        <v>17</v>
      </c>
      <c r="D147" s="102"/>
      <c r="E147" s="106"/>
      <c r="F147" s="196"/>
      <c r="G147" s="197">
        <v>9101</v>
      </c>
      <c r="H147" s="197">
        <v>7484</v>
      </c>
      <c r="I147" s="197">
        <v>8819</v>
      </c>
      <c r="J147" s="197">
        <v>7489</v>
      </c>
      <c r="K147" s="197">
        <v>7716</v>
      </c>
      <c r="L147" s="197">
        <v>7190</v>
      </c>
      <c r="M147" s="197">
        <v>6646</v>
      </c>
      <c r="N147" s="197">
        <v>6254</v>
      </c>
      <c r="O147" s="197">
        <v>6576</v>
      </c>
      <c r="P147" s="197">
        <v>5976</v>
      </c>
      <c r="Q147" s="197">
        <v>6654</v>
      </c>
      <c r="R147" s="197">
        <v>6095</v>
      </c>
      <c r="S147" s="233">
        <f>SUM(G147:R147)</f>
        <v>86000</v>
      </c>
    </row>
    <row r="148" spans="2:19" ht="18" customHeight="1" thickBot="1" x14ac:dyDescent="0.35">
      <c r="B148" s="123"/>
      <c r="C148" s="68"/>
      <c r="D148" s="107"/>
      <c r="E148" s="107"/>
      <c r="F148" s="212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212"/>
    </row>
    <row r="149" spans="2:19" ht="18" customHeight="1" x14ac:dyDescent="0.3">
      <c r="B149" s="1201" t="s">
        <v>11</v>
      </c>
      <c r="C149" s="244" t="s">
        <v>16</v>
      </c>
      <c r="D149" s="157"/>
      <c r="E149" s="106"/>
      <c r="F149" s="194"/>
      <c r="G149" s="205">
        <v>510</v>
      </c>
      <c r="H149" s="205">
        <v>1594</v>
      </c>
      <c r="I149" s="195">
        <v>1785</v>
      </c>
      <c r="J149" s="195">
        <v>2242</v>
      </c>
      <c r="K149" s="195">
        <v>1485</v>
      </c>
      <c r="L149" s="195">
        <v>1401</v>
      </c>
      <c r="M149" s="195">
        <v>1760</v>
      </c>
      <c r="N149" s="195">
        <v>2306</v>
      </c>
      <c r="O149" s="195">
        <v>2056</v>
      </c>
      <c r="P149" s="195">
        <v>2209</v>
      </c>
      <c r="Q149" s="195">
        <v>2168</v>
      </c>
      <c r="R149" s="195">
        <v>1873</v>
      </c>
      <c r="S149" s="232">
        <f>SUM(G149:R149)</f>
        <v>21389</v>
      </c>
    </row>
    <row r="150" spans="2:19" ht="18" customHeight="1" thickBot="1" x14ac:dyDescent="0.35">
      <c r="B150" s="1202"/>
      <c r="C150" s="247" t="s">
        <v>17</v>
      </c>
      <c r="D150" s="102"/>
      <c r="E150" s="106"/>
      <c r="F150" s="196"/>
      <c r="G150" s="209">
        <v>2105</v>
      </c>
      <c r="H150" s="209">
        <v>1617</v>
      </c>
      <c r="I150" s="197">
        <v>1784</v>
      </c>
      <c r="J150" s="197">
        <v>1808</v>
      </c>
      <c r="K150" s="197">
        <v>1521</v>
      </c>
      <c r="L150" s="197">
        <v>1762</v>
      </c>
      <c r="M150" s="197">
        <v>1802</v>
      </c>
      <c r="N150" s="197">
        <v>2005</v>
      </c>
      <c r="O150" s="197">
        <v>2030</v>
      </c>
      <c r="P150" s="197">
        <v>1644</v>
      </c>
      <c r="Q150" s="197">
        <v>2222</v>
      </c>
      <c r="R150" s="197">
        <v>2394</v>
      </c>
      <c r="S150" s="233">
        <f>SUM(G150:R150)</f>
        <v>22694</v>
      </c>
    </row>
    <row r="151" spans="2:19" ht="18" customHeight="1" thickBot="1" x14ac:dyDescent="0.35">
      <c r="B151" s="123"/>
      <c r="C151" s="68"/>
      <c r="D151" s="91"/>
      <c r="E151" s="91"/>
      <c r="F151" s="212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12"/>
    </row>
    <row r="152" spans="2:19" ht="18" customHeight="1" x14ac:dyDescent="0.3">
      <c r="B152" s="1195" t="s">
        <v>12</v>
      </c>
      <c r="C152" s="92" t="s">
        <v>16</v>
      </c>
      <c r="D152" s="166"/>
      <c r="E152" s="106"/>
      <c r="F152" s="194"/>
      <c r="G152" s="205">
        <v>331</v>
      </c>
      <c r="H152" s="205">
        <v>195</v>
      </c>
      <c r="I152" s="195">
        <v>437</v>
      </c>
      <c r="J152" s="195">
        <v>370</v>
      </c>
      <c r="K152" s="195">
        <v>353</v>
      </c>
      <c r="L152" s="195">
        <v>136</v>
      </c>
      <c r="M152" s="195">
        <v>619</v>
      </c>
      <c r="N152" s="195">
        <v>350</v>
      </c>
      <c r="O152" s="195">
        <v>358</v>
      </c>
      <c r="P152" s="195">
        <v>17</v>
      </c>
      <c r="Q152" s="195">
        <v>55</v>
      </c>
      <c r="R152" s="195">
        <v>0</v>
      </c>
      <c r="S152" s="232">
        <f>SUM(G152:R152)</f>
        <v>3221</v>
      </c>
    </row>
    <row r="153" spans="2:19" ht="18" customHeight="1" thickBot="1" x14ac:dyDescent="0.35">
      <c r="B153" s="1196"/>
      <c r="C153" s="99" t="s">
        <v>17</v>
      </c>
      <c r="D153" s="110"/>
      <c r="E153" s="106"/>
      <c r="F153" s="196"/>
      <c r="G153" s="209">
        <v>261</v>
      </c>
      <c r="H153" s="209">
        <v>277</v>
      </c>
      <c r="I153" s="197">
        <v>345</v>
      </c>
      <c r="J153" s="197">
        <v>403</v>
      </c>
      <c r="K153" s="197">
        <v>270</v>
      </c>
      <c r="L153" s="197">
        <v>275</v>
      </c>
      <c r="M153" s="197">
        <v>550</v>
      </c>
      <c r="N153" s="197">
        <v>213</v>
      </c>
      <c r="O153" s="197">
        <v>455</v>
      </c>
      <c r="P153" s="197">
        <v>17</v>
      </c>
      <c r="Q153" s="197">
        <v>26</v>
      </c>
      <c r="R153" s="197">
        <v>9</v>
      </c>
      <c r="S153" s="233">
        <f>SUM(G153:R153)</f>
        <v>3101</v>
      </c>
    </row>
    <row r="154" spans="2:19" ht="18" customHeight="1" thickBot="1" x14ac:dyDescent="0.35">
      <c r="B154" s="123"/>
      <c r="C154" s="68"/>
      <c r="D154" s="91"/>
      <c r="E154" s="91"/>
      <c r="F154" s="22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21"/>
    </row>
    <row r="155" spans="2:19" ht="18" customHeight="1" x14ac:dyDescent="0.3">
      <c r="B155" s="1199" t="s">
        <v>45</v>
      </c>
      <c r="C155" s="244" t="s">
        <v>16</v>
      </c>
      <c r="D155" s="157"/>
      <c r="E155" s="106"/>
      <c r="F155" s="194"/>
      <c r="G155" s="205">
        <v>0</v>
      </c>
      <c r="H155" s="205">
        <v>0</v>
      </c>
      <c r="I155" s="195">
        <v>5</v>
      </c>
      <c r="J155" s="195">
        <v>0</v>
      </c>
      <c r="K155" s="195">
        <v>0</v>
      </c>
      <c r="L155" s="195">
        <v>0</v>
      </c>
      <c r="M155" s="195">
        <v>0</v>
      </c>
      <c r="N155" s="195">
        <v>0</v>
      </c>
      <c r="O155" s="195">
        <v>0</v>
      </c>
      <c r="P155" s="195">
        <v>391</v>
      </c>
      <c r="Q155" s="195">
        <v>335</v>
      </c>
      <c r="R155" s="195">
        <v>332</v>
      </c>
      <c r="S155" s="232">
        <f>SUM(G155:R155)</f>
        <v>1063</v>
      </c>
    </row>
    <row r="156" spans="2:19" ht="18" customHeight="1" thickBot="1" x14ac:dyDescent="0.35">
      <c r="B156" s="1200"/>
      <c r="C156" s="247" t="s">
        <v>17</v>
      </c>
      <c r="D156" s="102"/>
      <c r="E156" s="106"/>
      <c r="F156" s="196"/>
      <c r="G156" s="209">
        <v>0</v>
      </c>
      <c r="H156" s="209">
        <v>0</v>
      </c>
      <c r="I156" s="197">
        <v>4</v>
      </c>
      <c r="J156" s="197">
        <v>0</v>
      </c>
      <c r="K156" s="197">
        <v>1</v>
      </c>
      <c r="L156" s="197">
        <v>0</v>
      </c>
      <c r="M156" s="197">
        <v>0</v>
      </c>
      <c r="N156" s="197">
        <v>0</v>
      </c>
      <c r="O156" s="197">
        <v>0</v>
      </c>
      <c r="P156" s="197">
        <v>351</v>
      </c>
      <c r="Q156" s="197">
        <v>416</v>
      </c>
      <c r="R156" s="197">
        <v>403</v>
      </c>
      <c r="S156" s="233">
        <f>SUM(G156:R156)</f>
        <v>1175</v>
      </c>
    </row>
    <row r="157" spans="2:19" ht="18" customHeight="1" thickBot="1" x14ac:dyDescent="0.35">
      <c r="B157" s="123"/>
      <c r="C157" s="68"/>
      <c r="D157" s="144"/>
      <c r="E157" s="144"/>
      <c r="F157" s="221"/>
      <c r="G157" s="250"/>
      <c r="H157" s="250"/>
      <c r="I157" s="250"/>
      <c r="J157" s="250"/>
      <c r="K157" s="250"/>
      <c r="L157" s="250"/>
      <c r="M157" s="250"/>
      <c r="N157" s="250"/>
      <c r="O157" s="250"/>
      <c r="P157" s="250"/>
      <c r="Q157" s="250"/>
      <c r="R157" s="250"/>
      <c r="S157" s="221"/>
    </row>
    <row r="158" spans="2:19" ht="18" customHeight="1" x14ac:dyDescent="0.3">
      <c r="B158" s="1201" t="s">
        <v>13</v>
      </c>
      <c r="C158" s="244" t="s">
        <v>16</v>
      </c>
      <c r="D158" s="157"/>
      <c r="E158" s="106"/>
      <c r="F158" s="194"/>
      <c r="G158" s="205">
        <v>235</v>
      </c>
      <c r="H158" s="205">
        <v>327</v>
      </c>
      <c r="I158" s="195">
        <v>200</v>
      </c>
      <c r="J158" s="195">
        <v>171</v>
      </c>
      <c r="K158" s="195">
        <v>67</v>
      </c>
      <c r="L158" s="195">
        <v>220</v>
      </c>
      <c r="M158" s="195">
        <v>320</v>
      </c>
      <c r="N158" s="195">
        <v>320</v>
      </c>
      <c r="O158" s="195">
        <v>373</v>
      </c>
      <c r="P158" s="195">
        <v>400</v>
      </c>
      <c r="Q158" s="195">
        <v>380</v>
      </c>
      <c r="R158" s="195">
        <v>395</v>
      </c>
      <c r="S158" s="232">
        <f>SUM(G158:R158)</f>
        <v>3408</v>
      </c>
    </row>
    <row r="159" spans="2:19" ht="18" customHeight="1" thickBot="1" x14ac:dyDescent="0.35">
      <c r="B159" s="1202"/>
      <c r="C159" s="247" t="s">
        <v>17</v>
      </c>
      <c r="D159" s="102"/>
      <c r="E159" s="106"/>
      <c r="F159" s="196"/>
      <c r="G159" s="209">
        <v>239</v>
      </c>
      <c r="H159" s="209">
        <v>188</v>
      </c>
      <c r="I159" s="197">
        <v>205</v>
      </c>
      <c r="J159" s="197">
        <v>276</v>
      </c>
      <c r="K159" s="197">
        <v>187</v>
      </c>
      <c r="L159" s="197">
        <v>312</v>
      </c>
      <c r="M159" s="197">
        <v>293</v>
      </c>
      <c r="N159" s="197">
        <v>303</v>
      </c>
      <c r="O159" s="197">
        <v>272</v>
      </c>
      <c r="P159" s="197">
        <v>261</v>
      </c>
      <c r="Q159" s="197">
        <v>488</v>
      </c>
      <c r="R159" s="197">
        <v>288</v>
      </c>
      <c r="S159" s="233">
        <f>SUM(G159:R159)</f>
        <v>3312</v>
      </c>
    </row>
    <row r="160" spans="2:19" ht="18" customHeight="1" thickBot="1" x14ac:dyDescent="0.35">
      <c r="B160" s="123"/>
      <c r="C160" s="68"/>
      <c r="D160" s="124"/>
      <c r="E160" s="124"/>
      <c r="F160" s="221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21"/>
    </row>
    <row r="161" spans="2:19" ht="18" customHeight="1" x14ac:dyDescent="0.3">
      <c r="B161" s="1199" t="s">
        <v>60</v>
      </c>
      <c r="C161" s="244" t="s">
        <v>16</v>
      </c>
      <c r="D161" s="157"/>
      <c r="E161" s="106"/>
      <c r="F161" s="194"/>
      <c r="G161" s="205">
        <v>1821</v>
      </c>
      <c r="H161" s="205">
        <v>1157</v>
      </c>
      <c r="I161" s="195">
        <v>1837</v>
      </c>
      <c r="J161" s="195">
        <v>1903</v>
      </c>
      <c r="K161" s="195">
        <v>1465</v>
      </c>
      <c r="L161" s="195">
        <v>2132</v>
      </c>
      <c r="M161" s="195">
        <v>2040</v>
      </c>
      <c r="N161" s="195">
        <v>1833</v>
      </c>
      <c r="O161" s="195">
        <v>2652</v>
      </c>
      <c r="P161" s="195">
        <v>1918</v>
      </c>
      <c r="Q161" s="195">
        <v>1987</v>
      </c>
      <c r="R161" s="195">
        <v>1905</v>
      </c>
      <c r="S161" s="232">
        <f>SUM(G161:R161)</f>
        <v>22650</v>
      </c>
    </row>
    <row r="162" spans="2:19" ht="18" customHeight="1" thickBot="1" x14ac:dyDescent="0.35">
      <c r="B162" s="1200"/>
      <c r="C162" s="247" t="s">
        <v>17</v>
      </c>
      <c r="D162" s="102"/>
      <c r="E162" s="106"/>
      <c r="F162" s="196"/>
      <c r="G162" s="209">
        <v>2027</v>
      </c>
      <c r="H162" s="209">
        <v>1586</v>
      </c>
      <c r="I162" s="197">
        <v>1580</v>
      </c>
      <c r="J162" s="197">
        <v>1506</v>
      </c>
      <c r="K162" s="197">
        <v>2051</v>
      </c>
      <c r="L162" s="197">
        <v>2101</v>
      </c>
      <c r="M162" s="197">
        <v>2120</v>
      </c>
      <c r="N162" s="197">
        <v>1975</v>
      </c>
      <c r="O162" s="197">
        <v>2374</v>
      </c>
      <c r="P162" s="197">
        <v>1613</v>
      </c>
      <c r="Q162" s="197">
        <v>1927</v>
      </c>
      <c r="R162" s="197">
        <v>1964</v>
      </c>
      <c r="S162" s="233">
        <f>SUM(G162:R162)</f>
        <v>22824</v>
      </c>
    </row>
    <row r="163" spans="2:19" ht="18" customHeight="1" thickBot="1" x14ac:dyDescent="0.35">
      <c r="B163" s="123"/>
      <c r="C163" s="68"/>
      <c r="D163" s="124"/>
      <c r="E163" s="124"/>
      <c r="F163" s="221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21"/>
    </row>
    <row r="164" spans="2:19" ht="18" customHeight="1" x14ac:dyDescent="0.3">
      <c r="B164" s="1201" t="s">
        <v>56</v>
      </c>
      <c r="C164" s="244" t="s">
        <v>16</v>
      </c>
      <c r="D164" s="157"/>
      <c r="E164" s="106"/>
      <c r="F164" s="194"/>
      <c r="G164" s="205">
        <v>3160</v>
      </c>
      <c r="H164" s="205">
        <v>4500</v>
      </c>
      <c r="I164" s="195">
        <v>4460</v>
      </c>
      <c r="J164" s="195">
        <v>3900</v>
      </c>
      <c r="K164" s="195">
        <v>2280</v>
      </c>
      <c r="L164" s="195">
        <v>2300</v>
      </c>
      <c r="M164" s="195">
        <v>2904</v>
      </c>
      <c r="N164" s="195">
        <v>3228</v>
      </c>
      <c r="O164" s="195">
        <v>2477</v>
      </c>
      <c r="P164" s="195">
        <v>3001</v>
      </c>
      <c r="Q164" s="195">
        <v>3624</v>
      </c>
      <c r="R164" s="195">
        <v>3000</v>
      </c>
      <c r="S164" s="232">
        <f>SUM(G164:R164)</f>
        <v>38834</v>
      </c>
    </row>
    <row r="165" spans="2:19" ht="18" customHeight="1" thickBot="1" x14ac:dyDescent="0.35">
      <c r="B165" s="1202"/>
      <c r="C165" s="247" t="s">
        <v>17</v>
      </c>
      <c r="D165" s="102"/>
      <c r="E165" s="106"/>
      <c r="F165" s="196"/>
      <c r="G165" s="209">
        <v>3129</v>
      </c>
      <c r="H165" s="209">
        <v>4477</v>
      </c>
      <c r="I165" s="197">
        <v>4326</v>
      </c>
      <c r="J165" s="197">
        <v>3687</v>
      </c>
      <c r="K165" s="197">
        <v>2549</v>
      </c>
      <c r="L165" s="197">
        <v>2338</v>
      </c>
      <c r="M165" s="197">
        <v>3087</v>
      </c>
      <c r="N165" s="197">
        <v>3200</v>
      </c>
      <c r="O165" s="197">
        <v>2412</v>
      </c>
      <c r="P165" s="197">
        <v>3061</v>
      </c>
      <c r="Q165" s="197">
        <v>3645</v>
      </c>
      <c r="R165" s="197">
        <v>3017</v>
      </c>
      <c r="S165" s="233">
        <f>SUM(G165:R165)</f>
        <v>38928</v>
      </c>
    </row>
    <row r="166" spans="2:19" ht="18" customHeight="1" thickBot="1" x14ac:dyDescent="0.35">
      <c r="B166" s="104"/>
      <c r="C166" s="105"/>
      <c r="D166" s="124"/>
      <c r="E166" s="124"/>
      <c r="F166" s="198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198"/>
    </row>
    <row r="167" spans="2:19" ht="18" customHeight="1" x14ac:dyDescent="0.3">
      <c r="B167" s="1201" t="s">
        <v>57</v>
      </c>
      <c r="C167" s="244" t="s">
        <v>16</v>
      </c>
      <c r="D167" s="157"/>
      <c r="E167" s="106"/>
      <c r="F167" s="194"/>
      <c r="G167" s="205">
        <v>2128</v>
      </c>
      <c r="H167" s="205">
        <v>2703</v>
      </c>
      <c r="I167" s="195">
        <v>2109</v>
      </c>
      <c r="J167" s="195">
        <v>1404</v>
      </c>
      <c r="K167" s="195">
        <v>2711</v>
      </c>
      <c r="L167" s="195">
        <v>2017</v>
      </c>
      <c r="M167" s="195">
        <v>1681</v>
      </c>
      <c r="N167" s="195">
        <v>1137</v>
      </c>
      <c r="O167" s="195">
        <v>1634</v>
      </c>
      <c r="P167" s="195">
        <v>1946</v>
      </c>
      <c r="Q167" s="195">
        <v>1117</v>
      </c>
      <c r="R167" s="195">
        <v>1721</v>
      </c>
      <c r="S167" s="232">
        <f>SUM(G167:R167)</f>
        <v>22308</v>
      </c>
    </row>
    <row r="168" spans="2:19" ht="18" customHeight="1" thickBot="1" x14ac:dyDescent="0.35">
      <c r="B168" s="1202"/>
      <c r="C168" s="247" t="s">
        <v>17</v>
      </c>
      <c r="D168" s="102"/>
      <c r="E168" s="106"/>
      <c r="F168" s="196"/>
      <c r="G168" s="209">
        <v>1923</v>
      </c>
      <c r="H168" s="209">
        <v>2861</v>
      </c>
      <c r="I168" s="197">
        <v>1896</v>
      </c>
      <c r="J168" s="197">
        <v>1654</v>
      </c>
      <c r="K168" s="197">
        <v>2484</v>
      </c>
      <c r="L168" s="197">
        <v>1910</v>
      </c>
      <c r="M168" s="197">
        <v>1502</v>
      </c>
      <c r="N168" s="197">
        <v>1546</v>
      </c>
      <c r="O168" s="197">
        <v>1298</v>
      </c>
      <c r="P168" s="197">
        <v>1801</v>
      </c>
      <c r="Q168" s="197">
        <v>1316</v>
      </c>
      <c r="R168" s="197">
        <v>1930</v>
      </c>
      <c r="S168" s="233">
        <f>SUM(G168:R168)</f>
        <v>22121</v>
      </c>
    </row>
    <row r="169" spans="2:19" ht="18" customHeight="1" thickBot="1" x14ac:dyDescent="0.35">
      <c r="B169" s="145"/>
      <c r="C169" s="105"/>
      <c r="D169" s="107"/>
      <c r="E169" s="107"/>
      <c r="F169" s="198"/>
      <c r="G169" s="199"/>
      <c r="H169" s="199"/>
      <c r="I169" s="199"/>
      <c r="J169" s="199"/>
      <c r="K169" s="199"/>
      <c r="L169" s="199"/>
      <c r="M169" s="199"/>
      <c r="N169" s="199"/>
      <c r="O169" s="199"/>
      <c r="P169" s="199"/>
      <c r="Q169" s="199"/>
      <c r="R169" s="199"/>
      <c r="S169" s="198"/>
    </row>
    <row r="170" spans="2:19" ht="18" customHeight="1" x14ac:dyDescent="0.3">
      <c r="B170" s="1199" t="s">
        <v>65</v>
      </c>
      <c r="C170" s="244" t="s">
        <v>16</v>
      </c>
      <c r="D170" s="157"/>
      <c r="E170" s="106"/>
      <c r="F170" s="194"/>
      <c r="G170" s="205">
        <v>1377</v>
      </c>
      <c r="H170" s="205">
        <v>1034</v>
      </c>
      <c r="I170" s="195">
        <v>1540</v>
      </c>
      <c r="J170" s="195">
        <v>1823</v>
      </c>
      <c r="K170" s="195">
        <v>1373</v>
      </c>
      <c r="L170" s="195">
        <v>1634</v>
      </c>
      <c r="M170" s="195">
        <v>1627</v>
      </c>
      <c r="N170" s="195">
        <v>1544</v>
      </c>
      <c r="O170" s="195">
        <v>1409</v>
      </c>
      <c r="P170" s="195">
        <v>1202</v>
      </c>
      <c r="Q170" s="195">
        <v>873</v>
      </c>
      <c r="R170" s="195">
        <v>892</v>
      </c>
      <c r="S170" s="232">
        <f>SUM(G170:R170)</f>
        <v>16328</v>
      </c>
    </row>
    <row r="171" spans="2:19" ht="18" customHeight="1" thickBot="1" x14ac:dyDescent="0.35">
      <c r="B171" s="1200"/>
      <c r="C171" s="247" t="s">
        <v>17</v>
      </c>
      <c r="D171" s="102"/>
      <c r="E171" s="106"/>
      <c r="F171" s="196"/>
      <c r="G171" s="209">
        <v>1273</v>
      </c>
      <c r="H171" s="209">
        <v>1108</v>
      </c>
      <c r="I171" s="197">
        <v>1520</v>
      </c>
      <c r="J171" s="197">
        <v>1606</v>
      </c>
      <c r="K171" s="197">
        <v>1360</v>
      </c>
      <c r="L171" s="197">
        <v>1691</v>
      </c>
      <c r="M171" s="197">
        <v>1631</v>
      </c>
      <c r="N171" s="197">
        <v>1602</v>
      </c>
      <c r="O171" s="197">
        <v>1252</v>
      </c>
      <c r="P171" s="197">
        <v>1322</v>
      </c>
      <c r="Q171" s="197">
        <v>921</v>
      </c>
      <c r="R171" s="197">
        <v>1187</v>
      </c>
      <c r="S171" s="233">
        <f>SUM(G171:R171)</f>
        <v>16473</v>
      </c>
    </row>
    <row r="172" spans="2:19" ht="18" customHeight="1" thickBot="1" x14ac:dyDescent="0.35">
      <c r="B172" s="145"/>
      <c r="C172" s="105"/>
      <c r="D172" s="134"/>
      <c r="E172" s="134"/>
      <c r="F172" s="251"/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 spans="2:19" ht="18" customHeight="1" x14ac:dyDescent="0.3">
      <c r="B173" s="1201" t="s">
        <v>101</v>
      </c>
      <c r="C173" s="244" t="s">
        <v>16</v>
      </c>
      <c r="D173" s="157"/>
      <c r="E173" s="106"/>
      <c r="F173" s="194"/>
      <c r="G173" s="205">
        <v>2807</v>
      </c>
      <c r="H173" s="205">
        <v>2283</v>
      </c>
      <c r="I173" s="195">
        <v>2379</v>
      </c>
      <c r="J173" s="195">
        <v>2489</v>
      </c>
      <c r="K173" s="195">
        <v>1955</v>
      </c>
      <c r="L173" s="195">
        <v>2138</v>
      </c>
      <c r="M173" s="195">
        <v>2093</v>
      </c>
      <c r="N173" s="195">
        <v>1802</v>
      </c>
      <c r="O173" s="195">
        <v>1771</v>
      </c>
      <c r="P173" s="195">
        <v>1638</v>
      </c>
      <c r="Q173" s="195">
        <v>2076</v>
      </c>
      <c r="R173" s="195">
        <v>1925</v>
      </c>
      <c r="S173" s="232">
        <f>SUM(G173:R173)</f>
        <v>25356</v>
      </c>
    </row>
    <row r="174" spans="2:19" ht="18" customHeight="1" thickBot="1" x14ac:dyDescent="0.35">
      <c r="B174" s="1202"/>
      <c r="C174" s="247" t="s">
        <v>17</v>
      </c>
      <c r="D174" s="102"/>
      <c r="E174" s="106"/>
      <c r="F174" s="196"/>
      <c r="G174" s="209">
        <v>2610</v>
      </c>
      <c r="H174" s="209">
        <v>2685</v>
      </c>
      <c r="I174" s="197">
        <v>2412</v>
      </c>
      <c r="J174" s="197">
        <v>2311</v>
      </c>
      <c r="K174" s="197">
        <v>2020</v>
      </c>
      <c r="L174" s="197">
        <v>2016</v>
      </c>
      <c r="M174" s="197">
        <v>1905</v>
      </c>
      <c r="N174" s="197">
        <v>1906</v>
      </c>
      <c r="O174" s="197">
        <v>1770</v>
      </c>
      <c r="P174" s="197">
        <v>1871</v>
      </c>
      <c r="Q174" s="197">
        <v>1987</v>
      </c>
      <c r="R174" s="197">
        <v>1906</v>
      </c>
      <c r="S174" s="233">
        <f>SUM(G174:R174)</f>
        <v>25399</v>
      </c>
    </row>
    <row r="175" spans="2:19" ht="18" customHeight="1" thickBot="1" x14ac:dyDescent="0.3">
      <c r="B175" s="145"/>
      <c r="C175" s="105"/>
      <c r="D175" s="134"/>
      <c r="E175" s="134"/>
      <c r="F175" s="134"/>
      <c r="G175" s="134"/>
      <c r="H175" s="134"/>
      <c r="I175" s="134"/>
      <c r="J175" s="134"/>
      <c r="K175" s="134"/>
      <c r="L175" s="134"/>
      <c r="M175" s="134"/>
      <c r="N175" s="134"/>
      <c r="O175" s="134"/>
      <c r="P175" s="134"/>
      <c r="Q175" s="134"/>
      <c r="R175" s="134"/>
      <c r="S175" s="134"/>
    </row>
    <row r="176" spans="2:19" ht="18" customHeight="1" x14ac:dyDescent="0.3">
      <c r="B176" s="1197" t="s">
        <v>53</v>
      </c>
      <c r="C176" s="252" t="s">
        <v>16</v>
      </c>
      <c r="D176" s="253"/>
      <c r="E176" s="168"/>
      <c r="F176" s="223"/>
      <c r="G176" s="170">
        <f t="shared" ref="G176:S176" si="20">G143+G146+G149+G152+G155+G158+G161+G164+G167+G170+G173</f>
        <v>72873</v>
      </c>
      <c r="H176" s="170">
        <f t="shared" si="20"/>
        <v>70726</v>
      </c>
      <c r="I176" s="170">
        <f t="shared" si="20"/>
        <v>76342</v>
      </c>
      <c r="J176" s="170">
        <f t="shared" si="20"/>
        <v>69669</v>
      </c>
      <c r="K176" s="170">
        <f t="shared" si="20"/>
        <v>68472</v>
      </c>
      <c r="L176" s="170">
        <f t="shared" si="20"/>
        <v>58560</v>
      </c>
      <c r="M176" s="170">
        <f t="shared" si="20"/>
        <v>67632</v>
      </c>
      <c r="N176" s="170">
        <f t="shared" si="20"/>
        <v>64756</v>
      </c>
      <c r="O176" s="170">
        <f t="shared" si="20"/>
        <v>71711</v>
      </c>
      <c r="P176" s="170">
        <f t="shared" si="20"/>
        <v>68566</v>
      </c>
      <c r="Q176" s="170">
        <f t="shared" si="20"/>
        <v>71169</v>
      </c>
      <c r="R176" s="170">
        <f t="shared" si="20"/>
        <v>68100</v>
      </c>
      <c r="S176" s="170">
        <f t="shared" si="20"/>
        <v>828576</v>
      </c>
    </row>
    <row r="177" spans="2:20" ht="18" customHeight="1" thickBot="1" x14ac:dyDescent="0.35">
      <c r="B177" s="1198"/>
      <c r="C177" s="254" t="s">
        <v>17</v>
      </c>
      <c r="D177" s="255"/>
      <c r="E177" s="168"/>
      <c r="F177" s="226"/>
      <c r="G177" s="227">
        <f t="shared" ref="G177:S177" si="21">G144+G147+G150+G153+G156+G159+G162+G165+G168+G171+G174</f>
        <v>74748</v>
      </c>
      <c r="H177" s="227">
        <f t="shared" si="21"/>
        <v>72399</v>
      </c>
      <c r="I177" s="227">
        <f t="shared" si="21"/>
        <v>73300</v>
      </c>
      <c r="J177" s="227">
        <f t="shared" si="21"/>
        <v>70809</v>
      </c>
      <c r="K177" s="227">
        <f t="shared" si="21"/>
        <v>68196</v>
      </c>
      <c r="L177" s="227">
        <f t="shared" si="21"/>
        <v>59635</v>
      </c>
      <c r="M177" s="227">
        <f t="shared" si="21"/>
        <v>67579</v>
      </c>
      <c r="N177" s="227">
        <f t="shared" si="21"/>
        <v>65011</v>
      </c>
      <c r="O177" s="227">
        <f t="shared" si="21"/>
        <v>70671</v>
      </c>
      <c r="P177" s="227">
        <f t="shared" si="21"/>
        <v>66416</v>
      </c>
      <c r="Q177" s="227">
        <f t="shared" si="21"/>
        <v>71681</v>
      </c>
      <c r="R177" s="227">
        <f t="shared" si="21"/>
        <v>69448</v>
      </c>
      <c r="S177" s="227">
        <f t="shared" si="21"/>
        <v>829893</v>
      </c>
    </row>
    <row r="178" spans="2:20" ht="18" customHeight="1" x14ac:dyDescent="0.25">
      <c r="D178" s="77"/>
      <c r="E178" s="77"/>
    </row>
    <row r="179" spans="2:20" ht="18" customHeight="1" x14ac:dyDescent="0.25">
      <c r="D179" s="77"/>
      <c r="E179" s="77"/>
    </row>
    <row r="180" spans="2:20" ht="18" customHeight="1" x14ac:dyDescent="0.25">
      <c r="D180" s="77"/>
      <c r="E180" s="77"/>
    </row>
    <row r="181" spans="2:20" ht="18" customHeight="1" x14ac:dyDescent="0.25">
      <c r="D181" s="77"/>
      <c r="E181" s="77"/>
    </row>
    <row r="182" spans="2:20" ht="18" customHeight="1" x14ac:dyDescent="0.25">
      <c r="D182" s="77"/>
      <c r="E182" s="77"/>
    </row>
    <row r="183" spans="2:20" ht="18" customHeight="1" x14ac:dyDescent="0.25">
      <c r="B183" s="146"/>
      <c r="F183" s="177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177"/>
      <c r="S183" s="177"/>
    </row>
    <row r="184" spans="2:20" ht="18" customHeight="1" x14ac:dyDescent="0.3">
      <c r="D184" s="68"/>
      <c r="E184" s="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</row>
    <row r="185" spans="2:20" ht="18" customHeight="1" x14ac:dyDescent="0.25"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</row>
    <row r="186" spans="2:20" ht="18" customHeight="1" x14ac:dyDescent="0.25">
      <c r="D186" s="62"/>
      <c r="E186" s="62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178"/>
    </row>
    <row r="187" spans="2:20" ht="18" customHeight="1" x14ac:dyDescent="0.25">
      <c r="D187" s="62"/>
      <c r="E187" s="62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</row>
    <row r="188" spans="2:20" ht="18" customHeight="1" x14ac:dyDescent="0.25">
      <c r="D188" s="71"/>
      <c r="E188" s="71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</row>
    <row r="189" spans="2:20" ht="18" customHeight="1" x14ac:dyDescent="0.25">
      <c r="D189" s="62"/>
      <c r="E189" s="62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</row>
    <row r="190" spans="2:20" ht="18" customHeight="1" x14ac:dyDescent="0.25">
      <c r="D190" s="62"/>
      <c r="E190" s="62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</row>
    <row r="191" spans="2:20" ht="18" customHeight="1" x14ac:dyDescent="0.25">
      <c r="D191" s="71"/>
      <c r="E191" s="71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</row>
    <row r="192" spans="2:20" ht="18" customHeight="1" x14ac:dyDescent="0.25">
      <c r="D192" s="62"/>
      <c r="E192" s="62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</row>
    <row r="193" spans="4:19" ht="18" customHeight="1" x14ac:dyDescent="0.25">
      <c r="D193" s="62"/>
      <c r="E193" s="62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</row>
    <row r="194" spans="4:19" ht="18" customHeight="1" x14ac:dyDescent="0.25">
      <c r="D194" s="71"/>
      <c r="E194" s="71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</row>
    <row r="195" spans="4:19" ht="18" customHeight="1" x14ac:dyDescent="0.25">
      <c r="D195" s="62"/>
      <c r="E195" s="62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</row>
    <row r="196" spans="4:19" ht="18" customHeight="1" x14ac:dyDescent="0.25">
      <c r="D196" s="62"/>
      <c r="E196" s="62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</row>
    <row r="197" spans="4:19" ht="18" customHeight="1" x14ac:dyDescent="0.25">
      <c r="D197" s="69"/>
      <c r="E197" s="69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</row>
    <row r="198" spans="4:19" ht="18" customHeight="1" x14ac:dyDescent="0.25">
      <c r="D198" s="62"/>
      <c r="E198" s="62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</row>
    <row r="199" spans="4:19" ht="18" customHeight="1" x14ac:dyDescent="0.25">
      <c r="D199" s="62"/>
      <c r="E199" s="62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</row>
    <row r="200" spans="4:19" ht="18" customHeight="1" x14ac:dyDescent="0.25">
      <c r="D200" s="69"/>
      <c r="E200" s="69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</row>
    <row r="201" spans="4:19" ht="18" customHeight="1" x14ac:dyDescent="0.25">
      <c r="D201" s="62"/>
      <c r="E201" s="62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</row>
    <row r="202" spans="4:19" ht="18" customHeight="1" x14ac:dyDescent="0.25">
      <c r="D202" s="62"/>
      <c r="E202" s="62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</row>
    <row r="203" spans="4:19" ht="18" customHeight="1" x14ac:dyDescent="0.25">
      <c r="D203" s="69"/>
      <c r="E203" s="69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</row>
    <row r="204" spans="4:19" ht="18" customHeight="1" x14ac:dyDescent="0.25">
      <c r="D204" s="62"/>
      <c r="E204" s="62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</row>
    <row r="205" spans="4:19" ht="18" customHeight="1" x14ac:dyDescent="0.25">
      <c r="D205" s="62"/>
      <c r="E205" s="62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</row>
    <row r="206" spans="4:19" ht="18" customHeight="1" x14ac:dyDescent="0.25">
      <c r="D206" s="62"/>
      <c r="E206" s="62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</row>
    <row r="207" spans="4:19" ht="18" customHeight="1" x14ac:dyDescent="0.25"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</row>
    <row r="208" spans="4:19" ht="18" customHeight="1" x14ac:dyDescent="0.25"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</row>
    <row r="213" spans="6:19" ht="18" customHeight="1" x14ac:dyDescent="0.2"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</row>
    <row r="214" spans="6:19" ht="18" customHeight="1" x14ac:dyDescent="0.2"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</row>
    <row r="215" spans="6:19" ht="18" customHeight="1" x14ac:dyDescent="0.2"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</row>
    <row r="216" spans="6:19" ht="18" customHeight="1" x14ac:dyDescent="0.2"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</row>
    <row r="217" spans="6:19" ht="18" customHeight="1" x14ac:dyDescent="0.2"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</row>
    <row r="218" spans="6:19" ht="18" customHeight="1" x14ac:dyDescent="0.2"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</row>
    <row r="219" spans="6:19" ht="18" customHeight="1" x14ac:dyDescent="0.2"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</row>
  </sheetData>
  <mergeCells count="56">
    <mergeCell ref="B120:B121"/>
    <mergeCell ref="B19:B20"/>
    <mergeCell ref="B30:B31"/>
    <mergeCell ref="B33:B34"/>
    <mergeCell ref="B22:B23"/>
    <mergeCell ref="B57:S57"/>
    <mergeCell ref="B36:B37"/>
    <mergeCell ref="B41:B42"/>
    <mergeCell ref="B78:B79"/>
    <mergeCell ref="B81:B82"/>
    <mergeCell ref="B114:B115"/>
    <mergeCell ref="B44:B45"/>
    <mergeCell ref="B47:B48"/>
    <mergeCell ref="B50:B51"/>
    <mergeCell ref="B53:B54"/>
    <mergeCell ref="B111:B112"/>
    <mergeCell ref="B152:B153"/>
    <mergeCell ref="B61:B62"/>
    <mergeCell ref="B64:B65"/>
    <mergeCell ref="B27:B28"/>
    <mergeCell ref="B132:B133"/>
    <mergeCell ref="B101:B102"/>
    <mergeCell ref="B90:B91"/>
    <mergeCell ref="B93:B94"/>
    <mergeCell ref="B67:B68"/>
    <mergeCell ref="B70:B71"/>
    <mergeCell ref="B73:B74"/>
    <mergeCell ref="B76:S76"/>
    <mergeCell ref="B97:S97"/>
    <mergeCell ref="B123:B124"/>
    <mergeCell ref="B129:B130"/>
    <mergeCell ref="B117:B118"/>
    <mergeCell ref="B127:S127"/>
    <mergeCell ref="B104:B105"/>
    <mergeCell ref="B107:B108"/>
    <mergeCell ref="B176:B177"/>
    <mergeCell ref="B155:B156"/>
    <mergeCell ref="B158:B159"/>
    <mergeCell ref="B161:B162"/>
    <mergeCell ref="B164:B165"/>
    <mergeCell ref="B173:B174"/>
    <mergeCell ref="B135:B136"/>
    <mergeCell ref="B167:B168"/>
    <mergeCell ref="B170:B171"/>
    <mergeCell ref="B143:B144"/>
    <mergeCell ref="B146:B147"/>
    <mergeCell ref="B149:B150"/>
    <mergeCell ref="B139:S139"/>
    <mergeCell ref="B84:B85"/>
    <mergeCell ref="B87:B88"/>
    <mergeCell ref="B2:S2"/>
    <mergeCell ref="B7:B8"/>
    <mergeCell ref="B10:B11"/>
    <mergeCell ref="B13:B14"/>
    <mergeCell ref="B16:B17"/>
    <mergeCell ref="B3:S3"/>
  </mergeCells>
  <phoneticPr fontId="0" type="noConversion"/>
  <pageMargins left="0.19" right="0.57999999999999996" top="0.15" bottom="0.3" header="0.12" footer="0.17"/>
  <pageSetup scale="57" orientation="landscape" r:id="rId1"/>
  <headerFooter alignWithMargins="0">
    <oddFooter>&amp;LPakistan Automotive Manufacturers Association&amp;RPage &amp;P of &amp;N</oddFooter>
  </headerFooter>
  <rowBreaks count="3" manualBreakCount="3">
    <brk id="54" max="16383" man="1"/>
    <brk id="94" max="16383" man="1"/>
    <brk id="136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AN219"/>
  <sheetViews>
    <sheetView view="pageBreakPreview" zoomScale="70" zoomScaleNormal="75" zoomScaleSheetLayoutView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Q1" sqref="Q1"/>
    </sheetView>
  </sheetViews>
  <sheetFormatPr defaultRowHeight="25.5" x14ac:dyDescent="0.35"/>
  <cols>
    <col min="1" max="1" width="3.42578125" style="56" customWidth="1"/>
    <col min="2" max="2" width="26.42578125" style="56" customWidth="1"/>
    <col min="3" max="3" width="7.42578125" style="56" customWidth="1"/>
    <col min="4" max="4" width="0.42578125" style="56" hidden="1" customWidth="1"/>
    <col min="5" max="5" width="1.28515625" style="56" customWidth="1"/>
    <col min="6" max="6" width="0.85546875" style="56" customWidth="1"/>
    <col min="7" max="18" width="16.7109375" style="56" customWidth="1"/>
    <col min="19" max="19" width="21.5703125" style="259" customWidth="1"/>
    <col min="20" max="20" width="14.7109375" style="260" customWidth="1"/>
    <col min="21" max="21" width="12.5703125" style="56" customWidth="1"/>
    <col min="22" max="16384" width="9.140625" style="56"/>
  </cols>
  <sheetData>
    <row r="1" spans="1:20" ht="24" thickBot="1" x14ac:dyDescent="0.4">
      <c r="B1" s="150"/>
      <c r="C1" s="150"/>
      <c r="D1" s="150"/>
      <c r="E1" s="150"/>
      <c r="G1" s="348" t="s">
        <v>145</v>
      </c>
      <c r="S1" s="348" t="s">
        <v>145</v>
      </c>
    </row>
    <row r="2" spans="1:20" ht="21" customHeight="1" thickBot="1" x14ac:dyDescent="0.3">
      <c r="B2" s="1209" t="s">
        <v>71</v>
      </c>
      <c r="C2" s="1210"/>
      <c r="D2" s="1210"/>
      <c r="E2" s="1210"/>
      <c r="F2" s="1210"/>
      <c r="G2" s="1210"/>
      <c r="H2" s="1210"/>
      <c r="I2" s="1210"/>
      <c r="J2" s="1210"/>
      <c r="K2" s="1210"/>
      <c r="L2" s="1210"/>
      <c r="M2" s="1210"/>
      <c r="N2" s="1210"/>
      <c r="O2" s="1210"/>
      <c r="P2" s="1210"/>
      <c r="Q2" s="1210"/>
      <c r="R2" s="1210"/>
      <c r="S2" s="1211"/>
    </row>
    <row r="3" spans="1:20" ht="30" customHeight="1" thickBot="1" x14ac:dyDescent="0.45">
      <c r="B3" s="1212" t="s">
        <v>46</v>
      </c>
      <c r="C3" s="1213"/>
      <c r="D3" s="1213"/>
      <c r="E3" s="1213"/>
      <c r="F3" s="1213"/>
      <c r="G3" s="1213"/>
      <c r="H3" s="1213"/>
      <c r="I3" s="1213"/>
      <c r="J3" s="1213"/>
      <c r="K3" s="1213"/>
      <c r="L3" s="1213"/>
      <c r="M3" s="1213"/>
      <c r="N3" s="1213"/>
      <c r="O3" s="1213"/>
      <c r="P3" s="1213"/>
      <c r="Q3" s="1213"/>
      <c r="R3" s="1213"/>
      <c r="S3" s="1214"/>
    </row>
    <row r="4" spans="1:20" ht="12.75" hidden="1" customHeight="1" thickBot="1" x14ac:dyDescent="0.4">
      <c r="B4" s="86"/>
    </row>
    <row r="5" spans="1:20" ht="34.5" customHeight="1" thickBot="1" x14ac:dyDescent="0.45">
      <c r="B5" s="261" t="s">
        <v>19</v>
      </c>
      <c r="C5" s="181"/>
      <c r="D5" s="182"/>
      <c r="E5" s="152"/>
      <c r="F5" s="154"/>
      <c r="G5" s="262" t="s">
        <v>131</v>
      </c>
      <c r="H5" s="262" t="s">
        <v>132</v>
      </c>
      <c r="I5" s="262" t="s">
        <v>133</v>
      </c>
      <c r="J5" s="262" t="s">
        <v>134</v>
      </c>
      <c r="K5" s="262" t="s">
        <v>135</v>
      </c>
      <c r="L5" s="262" t="s">
        <v>136</v>
      </c>
      <c r="M5" s="262" t="s">
        <v>137</v>
      </c>
      <c r="N5" s="262" t="s">
        <v>138</v>
      </c>
      <c r="O5" s="262" t="s">
        <v>139</v>
      </c>
      <c r="P5" s="262" t="s">
        <v>140</v>
      </c>
      <c r="Q5" s="262" t="s">
        <v>141</v>
      </c>
      <c r="R5" s="262" t="s">
        <v>142</v>
      </c>
      <c r="S5" s="263" t="s">
        <v>54</v>
      </c>
    </row>
    <row r="6" spans="1:20" ht="15.95" customHeight="1" thickBot="1" x14ac:dyDescent="0.4">
      <c r="B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</row>
    <row r="7" spans="1:20" ht="39.950000000000003" customHeight="1" x14ac:dyDescent="0.4">
      <c r="A7" s="69"/>
      <c r="B7" s="1215" t="s">
        <v>15</v>
      </c>
      <c r="C7" s="264" t="s">
        <v>16</v>
      </c>
      <c r="D7" s="265"/>
      <c r="E7" s="266"/>
      <c r="F7" s="270"/>
      <c r="G7" s="268">
        <v>490</v>
      </c>
      <c r="H7" s="268">
        <v>0</v>
      </c>
      <c r="I7" s="268">
        <v>833</v>
      </c>
      <c r="J7" s="268">
        <v>717</v>
      </c>
      <c r="K7" s="268">
        <v>788</v>
      </c>
      <c r="L7" s="268">
        <v>596</v>
      </c>
      <c r="M7" s="268">
        <v>841</v>
      </c>
      <c r="N7" s="268">
        <v>872</v>
      </c>
      <c r="O7" s="268">
        <v>1233</v>
      </c>
      <c r="P7" s="268">
        <v>717</v>
      </c>
      <c r="Q7" s="268">
        <v>1382</v>
      </c>
      <c r="R7" s="268">
        <v>1139</v>
      </c>
      <c r="S7" s="269">
        <f>SUM(G7:R7)</f>
        <v>9608</v>
      </c>
      <c r="T7" s="271"/>
    </row>
    <row r="8" spans="1:20" ht="39.950000000000003" customHeight="1" thickBot="1" x14ac:dyDescent="0.45">
      <c r="B8" s="1216"/>
      <c r="C8" s="272" t="s">
        <v>17</v>
      </c>
      <c r="D8" s="273"/>
      <c r="E8" s="266"/>
      <c r="F8" s="277"/>
      <c r="G8" s="275">
        <v>506</v>
      </c>
      <c r="H8" s="275">
        <v>201</v>
      </c>
      <c r="I8" s="275">
        <v>778</v>
      </c>
      <c r="J8" s="275">
        <v>805</v>
      </c>
      <c r="K8" s="275">
        <v>843</v>
      </c>
      <c r="L8" s="275">
        <v>586</v>
      </c>
      <c r="M8" s="275">
        <v>999</v>
      </c>
      <c r="N8" s="275">
        <v>918</v>
      </c>
      <c r="O8" s="275">
        <v>1206</v>
      </c>
      <c r="P8" s="275">
        <v>680</v>
      </c>
      <c r="Q8" s="275">
        <v>1236</v>
      </c>
      <c r="R8" s="275">
        <v>1192</v>
      </c>
      <c r="S8" s="276">
        <f>SUM(G8:R8)</f>
        <v>9950</v>
      </c>
      <c r="T8" s="271"/>
    </row>
    <row r="9" spans="1:20" ht="23.1" customHeight="1" thickBot="1" x14ac:dyDescent="0.45">
      <c r="B9" s="278"/>
      <c r="C9" s="279"/>
      <c r="D9" s="266"/>
      <c r="E9" s="266"/>
      <c r="F9" s="282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1"/>
      <c r="T9" s="271"/>
    </row>
    <row r="10" spans="1:20" ht="39.950000000000003" customHeight="1" x14ac:dyDescent="0.4">
      <c r="B10" s="1215" t="s">
        <v>18</v>
      </c>
      <c r="C10" s="264" t="s">
        <v>16</v>
      </c>
      <c r="D10" s="265"/>
      <c r="E10" s="266"/>
      <c r="F10" s="270"/>
      <c r="G10" s="268">
        <v>1663</v>
      </c>
      <c r="H10" s="268">
        <v>1266</v>
      </c>
      <c r="I10" s="268">
        <v>937</v>
      </c>
      <c r="J10" s="268">
        <v>833</v>
      </c>
      <c r="K10" s="268">
        <v>562</v>
      </c>
      <c r="L10" s="268">
        <v>343</v>
      </c>
      <c r="M10" s="268">
        <v>1059</v>
      </c>
      <c r="N10" s="268">
        <v>883</v>
      </c>
      <c r="O10" s="268">
        <v>797</v>
      </c>
      <c r="P10" s="268">
        <v>1400</v>
      </c>
      <c r="Q10" s="268">
        <v>754</v>
      </c>
      <c r="R10" s="268">
        <v>1141</v>
      </c>
      <c r="S10" s="269">
        <f>SUM(G10:R10)</f>
        <v>11638</v>
      </c>
      <c r="T10" s="271"/>
    </row>
    <row r="11" spans="1:20" ht="39.950000000000003" customHeight="1" thickBot="1" x14ac:dyDescent="0.45">
      <c r="B11" s="1216"/>
      <c r="C11" s="272" t="s">
        <v>17</v>
      </c>
      <c r="D11" s="273"/>
      <c r="E11" s="266"/>
      <c r="F11" s="277"/>
      <c r="G11" s="275">
        <v>1144</v>
      </c>
      <c r="H11" s="275">
        <v>1040</v>
      </c>
      <c r="I11" s="275">
        <v>752</v>
      </c>
      <c r="J11" s="275">
        <v>783</v>
      </c>
      <c r="K11" s="275">
        <v>577</v>
      </c>
      <c r="L11" s="275">
        <v>278</v>
      </c>
      <c r="M11" s="275">
        <v>1221</v>
      </c>
      <c r="N11" s="275">
        <v>1097</v>
      </c>
      <c r="O11" s="275">
        <v>1022</v>
      </c>
      <c r="P11" s="275">
        <v>1100</v>
      </c>
      <c r="Q11" s="275">
        <v>1156</v>
      </c>
      <c r="R11" s="275">
        <v>1115</v>
      </c>
      <c r="S11" s="276">
        <f>SUM(G11:R11)</f>
        <v>11285</v>
      </c>
      <c r="T11" s="271"/>
    </row>
    <row r="12" spans="1:20" ht="23.1" customHeight="1" thickBot="1" x14ac:dyDescent="0.45">
      <c r="B12" s="278"/>
      <c r="C12" s="279"/>
      <c r="D12" s="266"/>
      <c r="E12" s="266"/>
      <c r="F12" s="282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1"/>
      <c r="T12" s="271"/>
    </row>
    <row r="13" spans="1:20" ht="39.950000000000003" customHeight="1" x14ac:dyDescent="0.4">
      <c r="B13" s="1215" t="s">
        <v>20</v>
      </c>
      <c r="C13" s="264" t="s">
        <v>16</v>
      </c>
      <c r="D13" s="265"/>
      <c r="E13" s="266"/>
      <c r="F13" s="270"/>
      <c r="G13" s="268">
        <v>23</v>
      </c>
      <c r="H13" s="268">
        <v>21</v>
      </c>
      <c r="I13" s="268">
        <v>24</v>
      </c>
      <c r="J13" s="268">
        <v>25</v>
      </c>
      <c r="K13" s="268">
        <v>2</v>
      </c>
      <c r="L13" s="268">
        <v>0</v>
      </c>
      <c r="M13" s="268">
        <v>7</v>
      </c>
      <c r="N13" s="268">
        <v>24</v>
      </c>
      <c r="O13" s="268">
        <v>24</v>
      </c>
      <c r="P13" s="268">
        <v>0</v>
      </c>
      <c r="Q13" s="268">
        <v>0</v>
      </c>
      <c r="R13" s="268">
        <v>0</v>
      </c>
      <c r="S13" s="269">
        <f>SUM(G13:R13)</f>
        <v>150</v>
      </c>
      <c r="T13" s="271"/>
    </row>
    <row r="14" spans="1:20" ht="39.950000000000003" customHeight="1" thickBot="1" x14ac:dyDescent="0.45">
      <c r="B14" s="1216"/>
      <c r="C14" s="272" t="s">
        <v>17</v>
      </c>
      <c r="D14" s="273"/>
      <c r="E14" s="266"/>
      <c r="F14" s="277"/>
      <c r="G14" s="275">
        <v>25</v>
      </c>
      <c r="H14" s="275">
        <v>20</v>
      </c>
      <c r="I14" s="275">
        <v>9</v>
      </c>
      <c r="J14" s="275">
        <v>32</v>
      </c>
      <c r="K14" s="275">
        <v>10</v>
      </c>
      <c r="L14" s="275">
        <v>14</v>
      </c>
      <c r="M14" s="275">
        <v>2</v>
      </c>
      <c r="N14" s="275">
        <v>12</v>
      </c>
      <c r="O14" s="275">
        <v>14</v>
      </c>
      <c r="P14" s="275">
        <v>9</v>
      </c>
      <c r="Q14" s="275">
        <v>4</v>
      </c>
      <c r="R14" s="275">
        <v>13</v>
      </c>
      <c r="S14" s="276">
        <f>SUM(G14:R14)</f>
        <v>164</v>
      </c>
      <c r="T14" s="271"/>
    </row>
    <row r="15" spans="1:20" ht="23.1" customHeight="1" thickBot="1" x14ac:dyDescent="0.45">
      <c r="B15" s="278"/>
      <c r="C15" s="279"/>
      <c r="D15" s="266"/>
      <c r="E15" s="266"/>
      <c r="F15" s="282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1"/>
      <c r="T15" s="271"/>
    </row>
    <row r="16" spans="1:20" ht="39.950000000000003" customHeight="1" x14ac:dyDescent="0.4">
      <c r="B16" s="1215" t="s">
        <v>98</v>
      </c>
      <c r="C16" s="264" t="s">
        <v>16</v>
      </c>
      <c r="D16" s="265"/>
      <c r="E16" s="266"/>
      <c r="F16" s="270"/>
      <c r="G16" s="268">
        <v>743</v>
      </c>
      <c r="H16" s="268">
        <v>668</v>
      </c>
      <c r="I16" s="268">
        <v>630</v>
      </c>
      <c r="J16" s="268">
        <v>428</v>
      </c>
      <c r="K16" s="268">
        <v>396</v>
      </c>
      <c r="L16" s="268">
        <v>247</v>
      </c>
      <c r="M16" s="268">
        <v>604</v>
      </c>
      <c r="N16" s="268">
        <v>356</v>
      </c>
      <c r="O16" s="268">
        <v>515</v>
      </c>
      <c r="P16" s="268">
        <v>420</v>
      </c>
      <c r="Q16" s="268">
        <v>386</v>
      </c>
      <c r="R16" s="268">
        <v>552</v>
      </c>
      <c r="S16" s="269">
        <f>SUM(G16:R16)</f>
        <v>5945</v>
      </c>
      <c r="T16" s="271"/>
    </row>
    <row r="17" spans="2:20" ht="39.950000000000003" customHeight="1" thickBot="1" x14ac:dyDescent="0.45">
      <c r="B17" s="1216"/>
      <c r="C17" s="272" t="s">
        <v>17</v>
      </c>
      <c r="D17" s="273"/>
      <c r="E17" s="266"/>
      <c r="F17" s="277"/>
      <c r="G17" s="275">
        <v>684</v>
      </c>
      <c r="H17" s="275">
        <v>608</v>
      </c>
      <c r="I17" s="275">
        <v>610</v>
      </c>
      <c r="J17" s="275">
        <v>500</v>
      </c>
      <c r="K17" s="275">
        <v>359</v>
      </c>
      <c r="L17" s="275">
        <v>362</v>
      </c>
      <c r="M17" s="275">
        <v>501</v>
      </c>
      <c r="N17" s="275">
        <v>510</v>
      </c>
      <c r="O17" s="275">
        <v>535</v>
      </c>
      <c r="P17" s="275">
        <v>480</v>
      </c>
      <c r="Q17" s="275">
        <v>500</v>
      </c>
      <c r="R17" s="275">
        <v>447</v>
      </c>
      <c r="S17" s="276">
        <f>SUM(G17:R17)</f>
        <v>6096</v>
      </c>
      <c r="T17" s="271"/>
    </row>
    <row r="18" spans="2:20" ht="23.1" customHeight="1" thickBot="1" x14ac:dyDescent="0.45">
      <c r="B18" s="283"/>
      <c r="C18" s="279"/>
      <c r="D18" s="266"/>
      <c r="E18" s="266"/>
      <c r="F18" s="286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5"/>
      <c r="T18" s="271"/>
    </row>
    <row r="19" spans="2:20" ht="39.950000000000003" customHeight="1" x14ac:dyDescent="0.4">
      <c r="B19" s="1215" t="s">
        <v>22</v>
      </c>
      <c r="C19" s="264" t="s">
        <v>99</v>
      </c>
      <c r="D19" s="266"/>
      <c r="E19" s="266"/>
      <c r="F19" s="270"/>
      <c r="G19" s="268">
        <v>2914</v>
      </c>
      <c r="H19" s="268">
        <v>2627</v>
      </c>
      <c r="I19" s="268">
        <v>2614</v>
      </c>
      <c r="J19" s="268">
        <v>1956</v>
      </c>
      <c r="K19" s="268">
        <v>1686</v>
      </c>
      <c r="L19" s="268">
        <v>786</v>
      </c>
      <c r="M19" s="268">
        <v>3418</v>
      </c>
      <c r="N19" s="268">
        <v>2975</v>
      </c>
      <c r="O19" s="268">
        <v>3101</v>
      </c>
      <c r="P19" s="268">
        <v>3637</v>
      </c>
      <c r="Q19" s="268">
        <v>3637</v>
      </c>
      <c r="R19" s="268">
        <v>3531</v>
      </c>
      <c r="S19" s="269">
        <f>SUM(G19:R19)</f>
        <v>32882</v>
      </c>
      <c r="T19" s="271"/>
    </row>
    <row r="20" spans="2:20" ht="39.950000000000003" customHeight="1" thickBot="1" x14ac:dyDescent="0.45">
      <c r="B20" s="1216"/>
      <c r="C20" s="272" t="s">
        <v>17</v>
      </c>
      <c r="D20" s="266"/>
      <c r="E20" s="266"/>
      <c r="F20" s="277"/>
      <c r="G20" s="275">
        <v>2464</v>
      </c>
      <c r="H20" s="275">
        <v>2800</v>
      </c>
      <c r="I20" s="275">
        <v>1768</v>
      </c>
      <c r="J20" s="275">
        <v>2155</v>
      </c>
      <c r="K20" s="275">
        <v>1860</v>
      </c>
      <c r="L20" s="275">
        <v>1382</v>
      </c>
      <c r="M20" s="275">
        <v>3296</v>
      </c>
      <c r="N20" s="275">
        <v>3337</v>
      </c>
      <c r="O20" s="275">
        <v>3284</v>
      </c>
      <c r="P20" s="275">
        <v>3284</v>
      </c>
      <c r="Q20" s="275">
        <v>3339</v>
      </c>
      <c r="R20" s="275">
        <v>3639</v>
      </c>
      <c r="S20" s="276">
        <f>SUM(G20:R20)</f>
        <v>32608</v>
      </c>
      <c r="T20" s="271"/>
    </row>
    <row r="21" spans="2:20" ht="23.1" customHeight="1" thickBot="1" x14ac:dyDescent="0.45">
      <c r="B21" s="283"/>
      <c r="C21" s="279"/>
      <c r="D21" s="266"/>
      <c r="E21" s="266"/>
      <c r="F21" s="286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5"/>
      <c r="T21" s="271"/>
    </row>
    <row r="22" spans="2:20" ht="39.950000000000003" customHeight="1" x14ac:dyDescent="0.4">
      <c r="B22" s="1207" t="s">
        <v>21</v>
      </c>
      <c r="C22" s="287" t="s">
        <v>16</v>
      </c>
      <c r="D22" s="288"/>
      <c r="E22" s="282"/>
      <c r="F22" s="291"/>
      <c r="G22" s="289">
        <f t="shared" ref="G22:S23" si="0">G7+G10+G13+G16+G19</f>
        <v>5833</v>
      </c>
      <c r="H22" s="289">
        <f t="shared" si="0"/>
        <v>4582</v>
      </c>
      <c r="I22" s="289">
        <f t="shared" si="0"/>
        <v>5038</v>
      </c>
      <c r="J22" s="289">
        <f t="shared" si="0"/>
        <v>3959</v>
      </c>
      <c r="K22" s="289">
        <f t="shared" si="0"/>
        <v>3434</v>
      </c>
      <c r="L22" s="289">
        <f t="shared" si="0"/>
        <v>1972</v>
      </c>
      <c r="M22" s="289">
        <f t="shared" si="0"/>
        <v>5929</v>
      </c>
      <c r="N22" s="289">
        <f t="shared" si="0"/>
        <v>5110</v>
      </c>
      <c r="O22" s="289">
        <f t="shared" si="0"/>
        <v>5670</v>
      </c>
      <c r="P22" s="289">
        <f t="shared" si="0"/>
        <v>6174</v>
      </c>
      <c r="Q22" s="289">
        <f t="shared" si="0"/>
        <v>6159</v>
      </c>
      <c r="R22" s="289">
        <f t="shared" si="0"/>
        <v>6363</v>
      </c>
      <c r="S22" s="290">
        <f t="shared" si="0"/>
        <v>60223</v>
      </c>
      <c r="T22" s="271"/>
    </row>
    <row r="23" spans="2:20" ht="39.950000000000003" customHeight="1" thickBot="1" x14ac:dyDescent="0.45">
      <c r="B23" s="1208"/>
      <c r="C23" s="292" t="s">
        <v>17</v>
      </c>
      <c r="D23" s="293"/>
      <c r="E23" s="282"/>
      <c r="F23" s="296"/>
      <c r="G23" s="294">
        <f t="shared" si="0"/>
        <v>4823</v>
      </c>
      <c r="H23" s="294">
        <f t="shared" si="0"/>
        <v>4669</v>
      </c>
      <c r="I23" s="294">
        <f t="shared" si="0"/>
        <v>3917</v>
      </c>
      <c r="J23" s="294">
        <f t="shared" si="0"/>
        <v>4275</v>
      </c>
      <c r="K23" s="294">
        <f t="shared" si="0"/>
        <v>3649</v>
      </c>
      <c r="L23" s="294">
        <f t="shared" si="0"/>
        <v>2622</v>
      </c>
      <c r="M23" s="294">
        <f t="shared" si="0"/>
        <v>6019</v>
      </c>
      <c r="N23" s="294">
        <f t="shared" si="0"/>
        <v>5874</v>
      </c>
      <c r="O23" s="294">
        <f t="shared" si="0"/>
        <v>6061</v>
      </c>
      <c r="P23" s="294">
        <f t="shared" si="0"/>
        <v>5553</v>
      </c>
      <c r="Q23" s="294">
        <f t="shared" si="0"/>
        <v>6235</v>
      </c>
      <c r="R23" s="294">
        <f t="shared" si="0"/>
        <v>6406</v>
      </c>
      <c r="S23" s="295">
        <f t="shared" si="0"/>
        <v>60103</v>
      </c>
      <c r="T23" s="271"/>
    </row>
    <row r="24" spans="2:20" ht="22.5" customHeight="1" thickBot="1" x14ac:dyDescent="0.45">
      <c r="B24" s="28"/>
      <c r="C24" s="279"/>
      <c r="D24" s="282"/>
      <c r="E24" s="282"/>
      <c r="F24" s="297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1"/>
      <c r="T24" s="271"/>
    </row>
    <row r="25" spans="2:20" ht="22.5" customHeight="1" thickBot="1" x14ac:dyDescent="0.45">
      <c r="B25" s="298" t="s">
        <v>50</v>
      </c>
      <c r="C25" s="68"/>
      <c r="D25" s="282"/>
      <c r="E25" s="282"/>
      <c r="F25" s="297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1"/>
      <c r="T25" s="271"/>
    </row>
    <row r="26" spans="2:20" ht="23.1" customHeight="1" thickBot="1" x14ac:dyDescent="0.45">
      <c r="B26" s="299"/>
      <c r="C26" s="68"/>
      <c r="D26" s="282"/>
      <c r="E26" s="282"/>
      <c r="F26" s="297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1"/>
      <c r="T26" s="271"/>
    </row>
    <row r="27" spans="2:20" ht="39.950000000000003" customHeight="1" x14ac:dyDescent="0.4">
      <c r="B27" s="1215" t="s">
        <v>23</v>
      </c>
      <c r="C27" s="264" t="s">
        <v>16</v>
      </c>
      <c r="D27" s="265"/>
      <c r="E27" s="266"/>
      <c r="F27" s="270"/>
      <c r="G27" s="268">
        <v>1451</v>
      </c>
      <c r="H27" s="268">
        <v>854</v>
      </c>
      <c r="I27" s="268">
        <v>823</v>
      </c>
      <c r="J27" s="268">
        <v>763</v>
      </c>
      <c r="K27" s="268">
        <v>940</v>
      </c>
      <c r="L27" s="268">
        <v>1028</v>
      </c>
      <c r="M27" s="268">
        <v>1122</v>
      </c>
      <c r="N27" s="268">
        <v>1094</v>
      </c>
      <c r="O27" s="268">
        <v>1224</v>
      </c>
      <c r="P27" s="268">
        <v>941</v>
      </c>
      <c r="Q27" s="268">
        <v>1368</v>
      </c>
      <c r="R27" s="268">
        <v>1177</v>
      </c>
      <c r="S27" s="269">
        <f>SUM(G27:R27)</f>
        <v>12785</v>
      </c>
      <c r="T27" s="271"/>
    </row>
    <row r="28" spans="2:20" ht="39.950000000000003" customHeight="1" thickBot="1" x14ac:dyDescent="0.45">
      <c r="B28" s="1216"/>
      <c r="C28" s="272" t="s">
        <v>17</v>
      </c>
      <c r="D28" s="273"/>
      <c r="E28" s="266"/>
      <c r="F28" s="277"/>
      <c r="G28" s="275">
        <v>1135</v>
      </c>
      <c r="H28" s="275">
        <v>1173</v>
      </c>
      <c r="I28" s="275">
        <v>1022</v>
      </c>
      <c r="J28" s="275">
        <v>987</v>
      </c>
      <c r="K28" s="275">
        <v>1031</v>
      </c>
      <c r="L28" s="275">
        <v>845</v>
      </c>
      <c r="M28" s="275">
        <v>1266</v>
      </c>
      <c r="N28" s="275">
        <v>1169</v>
      </c>
      <c r="O28" s="275">
        <v>1228</v>
      </c>
      <c r="P28" s="275">
        <v>1056</v>
      </c>
      <c r="Q28" s="275">
        <v>1394</v>
      </c>
      <c r="R28" s="275">
        <v>1002</v>
      </c>
      <c r="S28" s="276">
        <f>SUM(G28:R28)</f>
        <v>13308</v>
      </c>
      <c r="T28" s="271"/>
    </row>
    <row r="29" spans="2:20" ht="23.1" customHeight="1" thickBot="1" x14ac:dyDescent="0.45">
      <c r="B29" s="283"/>
      <c r="C29" s="68"/>
      <c r="D29" s="121"/>
      <c r="E29" s="121"/>
      <c r="F29" s="125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1"/>
      <c r="T29" s="271"/>
    </row>
    <row r="30" spans="2:20" ht="39.950000000000003" customHeight="1" x14ac:dyDescent="0.4">
      <c r="B30" s="1215" t="s">
        <v>24</v>
      </c>
      <c r="C30" s="264" t="s">
        <v>16</v>
      </c>
      <c r="D30" s="302"/>
      <c r="E30" s="266"/>
      <c r="F30" s="305"/>
      <c r="G30" s="303">
        <v>0</v>
      </c>
      <c r="H30" s="303">
        <v>0</v>
      </c>
      <c r="I30" s="303">
        <v>0</v>
      </c>
      <c r="J30" s="303">
        <v>0</v>
      </c>
      <c r="K30" s="303">
        <v>0</v>
      </c>
      <c r="L30" s="303">
        <v>0</v>
      </c>
      <c r="M30" s="303">
        <v>0</v>
      </c>
      <c r="N30" s="303">
        <v>0</v>
      </c>
      <c r="O30" s="303">
        <v>0</v>
      </c>
      <c r="P30" s="303">
        <v>0</v>
      </c>
      <c r="Q30" s="303">
        <v>0</v>
      </c>
      <c r="R30" s="303">
        <v>0</v>
      </c>
      <c r="S30" s="304">
        <f>SUM(G30:R30)</f>
        <v>0</v>
      </c>
      <c r="T30" s="271"/>
    </row>
    <row r="31" spans="2:20" ht="39.950000000000003" customHeight="1" thickBot="1" x14ac:dyDescent="0.45">
      <c r="B31" s="1216"/>
      <c r="C31" s="272" t="s">
        <v>17</v>
      </c>
      <c r="D31" s="306"/>
      <c r="E31" s="266"/>
      <c r="F31" s="309"/>
      <c r="G31" s="307">
        <v>0</v>
      </c>
      <c r="H31" s="307">
        <v>0</v>
      </c>
      <c r="I31" s="307">
        <v>0</v>
      </c>
      <c r="J31" s="307">
        <v>0</v>
      </c>
      <c r="K31" s="307">
        <v>0</v>
      </c>
      <c r="L31" s="307">
        <v>0</v>
      </c>
      <c r="M31" s="307">
        <v>0</v>
      </c>
      <c r="N31" s="307">
        <v>0</v>
      </c>
      <c r="O31" s="307">
        <v>0</v>
      </c>
      <c r="P31" s="307">
        <v>0</v>
      </c>
      <c r="Q31" s="307">
        <v>0</v>
      </c>
      <c r="R31" s="307">
        <v>0</v>
      </c>
      <c r="S31" s="308">
        <f>SUM(G31:R31)</f>
        <v>0</v>
      </c>
      <c r="T31" s="271"/>
    </row>
    <row r="32" spans="2:20" ht="23.1" customHeight="1" thickBot="1" x14ac:dyDescent="0.45">
      <c r="B32" s="310"/>
      <c r="C32" s="68"/>
      <c r="D32" s="124"/>
      <c r="E32" s="124"/>
      <c r="F32" s="122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2"/>
      <c r="T32" s="271"/>
    </row>
    <row r="33" spans="2:40" ht="39.950000000000003" customHeight="1" x14ac:dyDescent="0.4">
      <c r="B33" s="1215" t="s">
        <v>25</v>
      </c>
      <c r="C33" s="264" t="s">
        <v>16</v>
      </c>
      <c r="D33" s="302"/>
      <c r="E33" s="266"/>
      <c r="F33" s="305"/>
      <c r="G33" s="303">
        <v>0</v>
      </c>
      <c r="H33" s="303">
        <v>0</v>
      </c>
      <c r="I33" s="303">
        <v>0</v>
      </c>
      <c r="J33" s="303">
        <v>0</v>
      </c>
      <c r="K33" s="303">
        <v>0</v>
      </c>
      <c r="L33" s="303">
        <v>0</v>
      </c>
      <c r="M33" s="303">
        <v>0</v>
      </c>
      <c r="N33" s="303">
        <v>0</v>
      </c>
      <c r="O33" s="303">
        <v>0</v>
      </c>
      <c r="P33" s="303">
        <v>0</v>
      </c>
      <c r="Q33" s="303">
        <v>0</v>
      </c>
      <c r="R33" s="303">
        <v>0</v>
      </c>
      <c r="S33" s="304">
        <f>SUM(G33:R33)</f>
        <v>0</v>
      </c>
      <c r="T33" s="271"/>
    </row>
    <row r="34" spans="2:40" ht="39.950000000000003" customHeight="1" thickBot="1" x14ac:dyDescent="0.45">
      <c r="B34" s="1216"/>
      <c r="C34" s="272" t="s">
        <v>17</v>
      </c>
      <c r="D34" s="306"/>
      <c r="E34" s="266"/>
      <c r="F34" s="309"/>
      <c r="G34" s="307">
        <v>0</v>
      </c>
      <c r="H34" s="307">
        <v>0</v>
      </c>
      <c r="I34" s="307">
        <v>0</v>
      </c>
      <c r="J34" s="307">
        <v>0</v>
      </c>
      <c r="K34" s="307">
        <v>0</v>
      </c>
      <c r="L34" s="307">
        <v>0</v>
      </c>
      <c r="M34" s="307">
        <v>0</v>
      </c>
      <c r="N34" s="307">
        <v>0</v>
      </c>
      <c r="O34" s="307">
        <v>0</v>
      </c>
      <c r="P34" s="307">
        <v>0</v>
      </c>
      <c r="Q34" s="307">
        <v>0</v>
      </c>
      <c r="R34" s="307">
        <v>0</v>
      </c>
      <c r="S34" s="308">
        <f>SUM(G34:R34)</f>
        <v>0</v>
      </c>
      <c r="T34" s="271"/>
    </row>
    <row r="35" spans="2:40" ht="23.1" customHeight="1" thickBot="1" x14ac:dyDescent="0.45">
      <c r="B35" s="310"/>
      <c r="C35" s="68"/>
      <c r="D35" s="124"/>
      <c r="E35" s="124"/>
      <c r="F35" s="122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2"/>
      <c r="T35" s="271"/>
    </row>
    <row r="36" spans="2:40" ht="39.950000000000003" customHeight="1" x14ac:dyDescent="0.4">
      <c r="B36" s="1207" t="s">
        <v>21</v>
      </c>
      <c r="C36" s="287" t="s">
        <v>16</v>
      </c>
      <c r="D36" s="288"/>
      <c r="E36" s="282"/>
      <c r="F36" s="291"/>
      <c r="G36" s="289">
        <f t="shared" ref="G36:S37" si="1">G27+G30+G33</f>
        <v>1451</v>
      </c>
      <c r="H36" s="289">
        <f t="shared" si="1"/>
        <v>854</v>
      </c>
      <c r="I36" s="289">
        <f t="shared" si="1"/>
        <v>823</v>
      </c>
      <c r="J36" s="289">
        <f t="shared" si="1"/>
        <v>763</v>
      </c>
      <c r="K36" s="289">
        <f t="shared" si="1"/>
        <v>940</v>
      </c>
      <c r="L36" s="289">
        <f t="shared" si="1"/>
        <v>1028</v>
      </c>
      <c r="M36" s="289">
        <f t="shared" si="1"/>
        <v>1122</v>
      </c>
      <c r="N36" s="289">
        <f t="shared" si="1"/>
        <v>1094</v>
      </c>
      <c r="O36" s="289">
        <f t="shared" si="1"/>
        <v>1224</v>
      </c>
      <c r="P36" s="289">
        <f t="shared" si="1"/>
        <v>941</v>
      </c>
      <c r="Q36" s="289">
        <f t="shared" si="1"/>
        <v>1368</v>
      </c>
      <c r="R36" s="289">
        <f t="shared" si="1"/>
        <v>1177</v>
      </c>
      <c r="S36" s="290">
        <f t="shared" si="1"/>
        <v>12785</v>
      </c>
      <c r="T36" s="271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</row>
    <row r="37" spans="2:40" ht="39.950000000000003" customHeight="1" thickBot="1" x14ac:dyDescent="0.45">
      <c r="B37" s="1208"/>
      <c r="C37" s="292" t="s">
        <v>17</v>
      </c>
      <c r="D37" s="293"/>
      <c r="E37" s="282"/>
      <c r="F37" s="296"/>
      <c r="G37" s="294">
        <f t="shared" si="1"/>
        <v>1135</v>
      </c>
      <c r="H37" s="294">
        <f t="shared" si="1"/>
        <v>1173</v>
      </c>
      <c r="I37" s="294">
        <f t="shared" si="1"/>
        <v>1022</v>
      </c>
      <c r="J37" s="294">
        <f t="shared" si="1"/>
        <v>987</v>
      </c>
      <c r="K37" s="294">
        <f t="shared" si="1"/>
        <v>1031</v>
      </c>
      <c r="L37" s="294">
        <f t="shared" si="1"/>
        <v>845</v>
      </c>
      <c r="M37" s="294">
        <f t="shared" si="1"/>
        <v>1266</v>
      </c>
      <c r="N37" s="294">
        <f t="shared" si="1"/>
        <v>1169</v>
      </c>
      <c r="O37" s="294">
        <f t="shared" si="1"/>
        <v>1228</v>
      </c>
      <c r="P37" s="294">
        <f t="shared" si="1"/>
        <v>1056</v>
      </c>
      <c r="Q37" s="294">
        <f t="shared" si="1"/>
        <v>1394</v>
      </c>
      <c r="R37" s="294">
        <f t="shared" si="1"/>
        <v>1002</v>
      </c>
      <c r="S37" s="295">
        <f t="shared" si="1"/>
        <v>13308</v>
      </c>
      <c r="T37" s="271"/>
    </row>
    <row r="38" spans="2:40" ht="23.1" customHeight="1" thickBot="1" x14ac:dyDescent="0.45">
      <c r="B38" s="28"/>
      <c r="C38" s="279"/>
      <c r="D38" s="121"/>
      <c r="E38" s="121"/>
      <c r="F38" s="72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2"/>
      <c r="T38" s="271"/>
    </row>
    <row r="39" spans="2:40" ht="23.1" customHeight="1" thickBot="1" x14ac:dyDescent="0.45">
      <c r="B39" s="298" t="s">
        <v>51</v>
      </c>
      <c r="C39" s="68"/>
      <c r="D39" s="282"/>
      <c r="E39" s="282"/>
      <c r="F39" s="297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1"/>
      <c r="T39" s="271"/>
    </row>
    <row r="40" spans="2:40" ht="23.1" customHeight="1" thickBot="1" x14ac:dyDescent="0.45">
      <c r="B40" s="313"/>
      <c r="C40" s="68"/>
      <c r="D40" s="282"/>
      <c r="E40" s="282"/>
      <c r="F40" s="297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1"/>
      <c r="T40" s="271"/>
    </row>
    <row r="41" spans="2:40" ht="39.950000000000003" customHeight="1" x14ac:dyDescent="0.4">
      <c r="B41" s="1215" t="s">
        <v>26</v>
      </c>
      <c r="C41" s="264" t="s">
        <v>16</v>
      </c>
      <c r="D41" s="302"/>
      <c r="E41" s="266"/>
      <c r="F41" s="305"/>
      <c r="G41" s="303">
        <v>0</v>
      </c>
      <c r="H41" s="303">
        <v>0</v>
      </c>
      <c r="I41" s="303">
        <v>0</v>
      </c>
      <c r="J41" s="303">
        <v>0</v>
      </c>
      <c r="K41" s="303">
        <v>0</v>
      </c>
      <c r="L41" s="303">
        <v>0</v>
      </c>
      <c r="M41" s="303">
        <v>0</v>
      </c>
      <c r="N41" s="303">
        <v>0</v>
      </c>
      <c r="O41" s="303">
        <v>0</v>
      </c>
      <c r="P41" s="303">
        <v>0</v>
      </c>
      <c r="Q41" s="303">
        <v>0</v>
      </c>
      <c r="R41" s="303">
        <v>0</v>
      </c>
      <c r="S41" s="304">
        <f>SUM(G41:R41)</f>
        <v>0</v>
      </c>
      <c r="T41" s="271"/>
    </row>
    <row r="42" spans="2:40" ht="39.950000000000003" customHeight="1" thickBot="1" x14ac:dyDescent="0.45">
      <c r="B42" s="1216"/>
      <c r="C42" s="272" t="s">
        <v>17</v>
      </c>
      <c r="D42" s="306"/>
      <c r="E42" s="266"/>
      <c r="F42" s="309"/>
      <c r="G42" s="307">
        <v>59</v>
      </c>
      <c r="H42" s="307">
        <v>10</v>
      </c>
      <c r="I42" s="307">
        <v>2</v>
      </c>
      <c r="J42" s="307">
        <v>0</v>
      </c>
      <c r="K42" s="307">
        <v>0</v>
      </c>
      <c r="L42" s="307">
        <v>0</v>
      </c>
      <c r="M42" s="307">
        <v>0</v>
      </c>
      <c r="N42" s="307">
        <v>0</v>
      </c>
      <c r="O42" s="307">
        <v>0</v>
      </c>
      <c r="P42" s="307">
        <v>0</v>
      </c>
      <c r="Q42" s="307">
        <v>0</v>
      </c>
      <c r="R42" s="307">
        <v>0</v>
      </c>
      <c r="S42" s="308">
        <f>SUM(G42:R42)</f>
        <v>71</v>
      </c>
      <c r="T42" s="271"/>
    </row>
    <row r="43" spans="2:40" ht="23.1" customHeight="1" thickBot="1" x14ac:dyDescent="0.45">
      <c r="B43" s="310"/>
      <c r="C43" s="68"/>
      <c r="D43" s="127"/>
      <c r="E43" s="127"/>
      <c r="F43" s="127"/>
      <c r="G43" s="257"/>
      <c r="H43" s="257"/>
      <c r="I43" s="257"/>
      <c r="J43" s="257"/>
      <c r="K43" s="257"/>
      <c r="L43" s="257"/>
      <c r="M43" s="257"/>
      <c r="N43" s="257"/>
      <c r="O43" s="257"/>
      <c r="P43" s="257"/>
      <c r="Q43" s="257"/>
      <c r="R43" s="257"/>
      <c r="S43" s="314"/>
      <c r="T43" s="271"/>
    </row>
    <row r="44" spans="2:40" ht="39.950000000000003" customHeight="1" x14ac:dyDescent="0.4">
      <c r="B44" s="1215" t="s">
        <v>43</v>
      </c>
      <c r="C44" s="264" t="s">
        <v>16</v>
      </c>
      <c r="D44" s="302"/>
      <c r="E44" s="266"/>
      <c r="F44" s="305"/>
      <c r="G44" s="303">
        <v>2641</v>
      </c>
      <c r="H44" s="303">
        <v>2674</v>
      </c>
      <c r="I44" s="303">
        <v>2502</v>
      </c>
      <c r="J44" s="303">
        <v>2225</v>
      </c>
      <c r="K44" s="303">
        <v>2482</v>
      </c>
      <c r="L44" s="303">
        <v>2464</v>
      </c>
      <c r="M44" s="303">
        <v>3117</v>
      </c>
      <c r="N44" s="303">
        <v>2510</v>
      </c>
      <c r="O44" s="303">
        <v>3297</v>
      </c>
      <c r="P44" s="303">
        <v>2755</v>
      </c>
      <c r="Q44" s="303">
        <v>3908</v>
      </c>
      <c r="R44" s="303">
        <v>3703</v>
      </c>
      <c r="S44" s="304">
        <f>SUM(G44:R44)</f>
        <v>34278</v>
      </c>
      <c r="T44" s="271"/>
    </row>
    <row r="45" spans="2:40" ht="39.950000000000003" customHeight="1" thickBot="1" x14ac:dyDescent="0.45">
      <c r="B45" s="1216"/>
      <c r="C45" s="272" t="s">
        <v>17</v>
      </c>
      <c r="D45" s="306"/>
      <c r="E45" s="266"/>
      <c r="F45" s="309"/>
      <c r="G45" s="307">
        <v>2217</v>
      </c>
      <c r="H45" s="307">
        <v>2615</v>
      </c>
      <c r="I45" s="307">
        <v>2551</v>
      </c>
      <c r="J45" s="307">
        <v>2052</v>
      </c>
      <c r="K45" s="307">
        <v>2658</v>
      </c>
      <c r="L45" s="307">
        <v>2710</v>
      </c>
      <c r="M45" s="307">
        <v>2968</v>
      </c>
      <c r="N45" s="307">
        <v>2800</v>
      </c>
      <c r="O45" s="307">
        <v>2988</v>
      </c>
      <c r="P45" s="307">
        <v>3019</v>
      </c>
      <c r="Q45" s="307">
        <v>3070</v>
      </c>
      <c r="R45" s="307">
        <v>2759</v>
      </c>
      <c r="S45" s="308">
        <f>SUM(G45:R45)</f>
        <v>32407</v>
      </c>
      <c r="T45" s="271"/>
    </row>
    <row r="46" spans="2:40" ht="23.1" customHeight="1" thickBot="1" x14ac:dyDescent="0.45">
      <c r="B46" s="310"/>
      <c r="C46" s="68"/>
      <c r="D46" s="266"/>
      <c r="E46" s="266"/>
      <c r="F46" s="282"/>
      <c r="G46" s="280"/>
      <c r="H46" s="280"/>
      <c r="I46" s="280"/>
      <c r="J46" s="280"/>
      <c r="K46" s="280"/>
      <c r="L46" s="280"/>
      <c r="M46" s="280"/>
      <c r="N46" s="280"/>
      <c r="O46" s="280"/>
      <c r="P46" s="280"/>
      <c r="Q46" s="280"/>
      <c r="R46" s="280"/>
      <c r="S46" s="281"/>
      <c r="T46" s="271"/>
    </row>
    <row r="47" spans="2:40" ht="39.950000000000003" customHeight="1" x14ac:dyDescent="0.4">
      <c r="B47" s="1215" t="s">
        <v>47</v>
      </c>
      <c r="C47" s="264" t="s">
        <v>16</v>
      </c>
      <c r="D47" s="302"/>
      <c r="E47" s="266"/>
      <c r="F47" s="305"/>
      <c r="G47" s="303">
        <v>1007</v>
      </c>
      <c r="H47" s="303">
        <v>906</v>
      </c>
      <c r="I47" s="303">
        <v>942</v>
      </c>
      <c r="J47" s="303">
        <v>996</v>
      </c>
      <c r="K47" s="303">
        <v>1095</v>
      </c>
      <c r="L47" s="303">
        <v>1238</v>
      </c>
      <c r="M47" s="303">
        <v>1241</v>
      </c>
      <c r="N47" s="303">
        <v>1206</v>
      </c>
      <c r="O47" s="303">
        <v>1120</v>
      </c>
      <c r="P47" s="303">
        <v>742</v>
      </c>
      <c r="Q47" s="303">
        <v>1223</v>
      </c>
      <c r="R47" s="303">
        <v>1330</v>
      </c>
      <c r="S47" s="304">
        <f>SUM(G47:R47)</f>
        <v>13046</v>
      </c>
      <c r="T47" s="271"/>
    </row>
    <row r="48" spans="2:40" ht="39.950000000000003" customHeight="1" thickBot="1" x14ac:dyDescent="0.45">
      <c r="B48" s="1216"/>
      <c r="C48" s="272" t="s">
        <v>17</v>
      </c>
      <c r="D48" s="306"/>
      <c r="E48" s="266"/>
      <c r="F48" s="309"/>
      <c r="G48" s="307">
        <v>762</v>
      </c>
      <c r="H48" s="307">
        <v>862</v>
      </c>
      <c r="I48" s="307">
        <v>989</v>
      </c>
      <c r="J48" s="307">
        <v>870</v>
      </c>
      <c r="K48" s="307">
        <v>878</v>
      </c>
      <c r="L48" s="307">
        <v>1204</v>
      </c>
      <c r="M48" s="307">
        <v>1318</v>
      </c>
      <c r="N48" s="307">
        <v>1501</v>
      </c>
      <c r="O48" s="307">
        <v>1304</v>
      </c>
      <c r="P48" s="307">
        <v>756</v>
      </c>
      <c r="Q48" s="307">
        <v>1087</v>
      </c>
      <c r="R48" s="307">
        <v>1410</v>
      </c>
      <c r="S48" s="308">
        <f>SUM(G48:R48)</f>
        <v>12941</v>
      </c>
      <c r="T48" s="271"/>
    </row>
    <row r="49" spans="2:20" ht="23.1" customHeight="1" thickBot="1" x14ac:dyDescent="0.4">
      <c r="B49" s="310"/>
      <c r="C49" s="68"/>
      <c r="D49" s="266"/>
      <c r="E49" s="266"/>
      <c r="F49" s="266"/>
      <c r="G49" s="315"/>
      <c r="H49" s="315"/>
      <c r="I49" s="315"/>
      <c r="J49" s="315"/>
      <c r="K49" s="315"/>
      <c r="L49" s="315"/>
      <c r="M49" s="315"/>
      <c r="N49" s="315"/>
      <c r="O49" s="315"/>
      <c r="P49" s="315"/>
      <c r="Q49" s="315"/>
      <c r="R49" s="315"/>
      <c r="S49" s="316"/>
      <c r="T49" s="271"/>
    </row>
    <row r="50" spans="2:20" ht="39.950000000000003" customHeight="1" x14ac:dyDescent="0.4">
      <c r="B50" s="1207" t="s">
        <v>21</v>
      </c>
      <c r="C50" s="287" t="s">
        <v>16</v>
      </c>
      <c r="D50" s="288"/>
      <c r="E50" s="282"/>
      <c r="F50" s="291"/>
      <c r="G50" s="289">
        <f t="shared" ref="G50:S51" si="2">G41+G44+G47</f>
        <v>3648</v>
      </c>
      <c r="H50" s="289">
        <f t="shared" si="2"/>
        <v>3580</v>
      </c>
      <c r="I50" s="289">
        <f t="shared" si="2"/>
        <v>3444</v>
      </c>
      <c r="J50" s="289">
        <f t="shared" si="2"/>
        <v>3221</v>
      </c>
      <c r="K50" s="289">
        <f t="shared" si="2"/>
        <v>3577</v>
      </c>
      <c r="L50" s="289">
        <f t="shared" si="2"/>
        <v>3702</v>
      </c>
      <c r="M50" s="289">
        <f t="shared" si="2"/>
        <v>4358</v>
      </c>
      <c r="N50" s="289">
        <f t="shared" si="2"/>
        <v>3716</v>
      </c>
      <c r="O50" s="289">
        <f t="shared" si="2"/>
        <v>4417</v>
      </c>
      <c r="P50" s="289">
        <f t="shared" si="2"/>
        <v>3497</v>
      </c>
      <c r="Q50" s="289">
        <f t="shared" si="2"/>
        <v>5131</v>
      </c>
      <c r="R50" s="289">
        <f t="shared" si="2"/>
        <v>5033</v>
      </c>
      <c r="S50" s="290">
        <f t="shared" si="2"/>
        <v>47324</v>
      </c>
      <c r="T50" s="271"/>
    </row>
    <row r="51" spans="2:20" ht="39.950000000000003" customHeight="1" thickBot="1" x14ac:dyDescent="0.45">
      <c r="B51" s="1208"/>
      <c r="C51" s="292" t="s">
        <v>17</v>
      </c>
      <c r="D51" s="293"/>
      <c r="E51" s="282"/>
      <c r="F51" s="296"/>
      <c r="G51" s="294">
        <f t="shared" si="2"/>
        <v>3038</v>
      </c>
      <c r="H51" s="294">
        <f t="shared" si="2"/>
        <v>3487</v>
      </c>
      <c r="I51" s="294">
        <f t="shared" si="2"/>
        <v>3542</v>
      </c>
      <c r="J51" s="294">
        <f t="shared" si="2"/>
        <v>2922</v>
      </c>
      <c r="K51" s="294">
        <f t="shared" si="2"/>
        <v>3536</v>
      </c>
      <c r="L51" s="294">
        <f t="shared" si="2"/>
        <v>3914</v>
      </c>
      <c r="M51" s="294">
        <f t="shared" si="2"/>
        <v>4286</v>
      </c>
      <c r="N51" s="294">
        <f t="shared" si="2"/>
        <v>4301</v>
      </c>
      <c r="O51" s="294">
        <f t="shared" si="2"/>
        <v>4292</v>
      </c>
      <c r="P51" s="294">
        <f t="shared" si="2"/>
        <v>3775</v>
      </c>
      <c r="Q51" s="294">
        <f t="shared" si="2"/>
        <v>4157</v>
      </c>
      <c r="R51" s="294">
        <f t="shared" si="2"/>
        <v>4169</v>
      </c>
      <c r="S51" s="295">
        <f t="shared" si="2"/>
        <v>45419</v>
      </c>
      <c r="T51" s="271"/>
    </row>
    <row r="52" spans="2:20" ht="23.1" customHeight="1" thickBot="1" x14ac:dyDescent="0.4">
      <c r="B52" s="310"/>
      <c r="C52" s="68"/>
      <c r="D52" s="266"/>
      <c r="E52" s="266"/>
      <c r="F52" s="266"/>
      <c r="G52" s="317"/>
      <c r="H52" s="317"/>
      <c r="I52" s="317"/>
      <c r="J52" s="317"/>
      <c r="K52" s="317"/>
      <c r="L52" s="317"/>
      <c r="M52" s="317"/>
      <c r="N52" s="317"/>
      <c r="O52" s="317"/>
      <c r="P52" s="317"/>
      <c r="Q52" s="317"/>
      <c r="R52" s="317"/>
      <c r="S52" s="316"/>
      <c r="T52" s="271"/>
    </row>
    <row r="53" spans="2:20" ht="39.950000000000003" customHeight="1" x14ac:dyDescent="0.4">
      <c r="B53" s="1217" t="s">
        <v>27</v>
      </c>
      <c r="C53" s="287" t="s">
        <v>16</v>
      </c>
      <c r="D53" s="318"/>
      <c r="E53" s="319"/>
      <c r="F53" s="320"/>
      <c r="G53" s="289">
        <f t="shared" ref="G53:S53" si="3">G22++G36+G50</f>
        <v>10932</v>
      </c>
      <c r="H53" s="289">
        <f t="shared" si="3"/>
        <v>9016</v>
      </c>
      <c r="I53" s="289">
        <f t="shared" si="3"/>
        <v>9305</v>
      </c>
      <c r="J53" s="289">
        <f t="shared" si="3"/>
        <v>7943</v>
      </c>
      <c r="K53" s="289">
        <f t="shared" si="3"/>
        <v>7951</v>
      </c>
      <c r="L53" s="289">
        <f t="shared" si="3"/>
        <v>6702</v>
      </c>
      <c r="M53" s="289">
        <f t="shared" si="3"/>
        <v>11409</v>
      </c>
      <c r="N53" s="289">
        <f t="shared" si="3"/>
        <v>9920</v>
      </c>
      <c r="O53" s="289">
        <f t="shared" si="3"/>
        <v>11311</v>
      </c>
      <c r="P53" s="289">
        <f t="shared" si="3"/>
        <v>10612</v>
      </c>
      <c r="Q53" s="289">
        <f t="shared" si="3"/>
        <v>12658</v>
      </c>
      <c r="R53" s="289">
        <f t="shared" si="3"/>
        <v>12573</v>
      </c>
      <c r="S53" s="290">
        <f t="shared" si="3"/>
        <v>120332</v>
      </c>
      <c r="T53" s="271"/>
    </row>
    <row r="54" spans="2:20" ht="39.950000000000003" customHeight="1" thickBot="1" x14ac:dyDescent="0.45">
      <c r="B54" s="1218"/>
      <c r="C54" s="292" t="s">
        <v>17</v>
      </c>
      <c r="D54" s="321"/>
      <c r="E54" s="319"/>
      <c r="F54" s="322"/>
      <c r="G54" s="294">
        <f t="shared" ref="G54:S54" si="4">G23+G37+G51</f>
        <v>8996</v>
      </c>
      <c r="H54" s="294">
        <f t="shared" si="4"/>
        <v>9329</v>
      </c>
      <c r="I54" s="294">
        <f t="shared" si="4"/>
        <v>8481</v>
      </c>
      <c r="J54" s="294">
        <f t="shared" si="4"/>
        <v>8184</v>
      </c>
      <c r="K54" s="294">
        <f t="shared" si="4"/>
        <v>8216</v>
      </c>
      <c r="L54" s="294">
        <f t="shared" si="4"/>
        <v>7381</v>
      </c>
      <c r="M54" s="294">
        <f t="shared" si="4"/>
        <v>11571</v>
      </c>
      <c r="N54" s="294">
        <f t="shared" si="4"/>
        <v>11344</v>
      </c>
      <c r="O54" s="294">
        <f t="shared" si="4"/>
        <v>11581</v>
      </c>
      <c r="P54" s="294">
        <f t="shared" si="4"/>
        <v>10384</v>
      </c>
      <c r="Q54" s="294">
        <f t="shared" si="4"/>
        <v>11786</v>
      </c>
      <c r="R54" s="294">
        <f t="shared" si="4"/>
        <v>11577</v>
      </c>
      <c r="S54" s="295">
        <f t="shared" si="4"/>
        <v>118830</v>
      </c>
      <c r="T54" s="271"/>
    </row>
    <row r="55" spans="2:20" ht="26.25" x14ac:dyDescent="0.4">
      <c r="C55" s="68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4"/>
      <c r="T55" s="271"/>
    </row>
    <row r="56" spans="2:20" ht="27" thickBot="1" x14ac:dyDescent="0.45">
      <c r="C56" s="68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4"/>
      <c r="T56" s="271"/>
    </row>
    <row r="57" spans="2:20" ht="27" thickBot="1" x14ac:dyDescent="0.45">
      <c r="B57" s="1212" t="s">
        <v>28</v>
      </c>
      <c r="C57" s="1213"/>
      <c r="D57" s="1213"/>
      <c r="E57" s="1213"/>
      <c r="F57" s="1213"/>
      <c r="G57" s="1213"/>
      <c r="H57" s="1213"/>
      <c r="I57" s="1213"/>
      <c r="J57" s="1213"/>
      <c r="K57" s="1213"/>
      <c r="L57" s="1213"/>
      <c r="M57" s="1213"/>
      <c r="N57" s="1213"/>
      <c r="O57" s="1213"/>
      <c r="P57" s="1213"/>
      <c r="Q57" s="1213"/>
      <c r="R57" s="1213"/>
      <c r="S57" s="1214"/>
      <c r="T57" s="271"/>
    </row>
    <row r="58" spans="2:20" ht="12" customHeight="1" thickBot="1" x14ac:dyDescent="0.45">
      <c r="B58" s="129"/>
      <c r="C58" s="129"/>
      <c r="F58" s="323"/>
      <c r="G58" s="323"/>
      <c r="H58" s="323"/>
      <c r="I58" s="323"/>
      <c r="J58" s="323"/>
      <c r="K58" s="323"/>
      <c r="L58" s="323"/>
      <c r="M58" s="323"/>
      <c r="N58" s="323"/>
      <c r="O58" s="323"/>
      <c r="P58" s="323"/>
      <c r="Q58" s="323"/>
      <c r="R58" s="323"/>
      <c r="S58" s="324"/>
      <c r="T58" s="271"/>
    </row>
    <row r="59" spans="2:20" ht="33" customHeight="1" thickBot="1" x14ac:dyDescent="0.45">
      <c r="B59" s="130"/>
      <c r="C59" s="131"/>
      <c r="D59" s="151"/>
      <c r="E59" s="152"/>
      <c r="F59" s="154"/>
      <c r="G59" s="262" t="s">
        <v>131</v>
      </c>
      <c r="H59" s="262" t="s">
        <v>132</v>
      </c>
      <c r="I59" s="262" t="s">
        <v>133</v>
      </c>
      <c r="J59" s="262" t="s">
        <v>134</v>
      </c>
      <c r="K59" s="262" t="s">
        <v>135</v>
      </c>
      <c r="L59" s="262" t="s">
        <v>136</v>
      </c>
      <c r="M59" s="262" t="s">
        <v>137</v>
      </c>
      <c r="N59" s="262" t="s">
        <v>138</v>
      </c>
      <c r="O59" s="262" t="s">
        <v>139</v>
      </c>
      <c r="P59" s="262" t="s">
        <v>140</v>
      </c>
      <c r="Q59" s="262" t="s">
        <v>141</v>
      </c>
      <c r="R59" s="262" t="s">
        <v>142</v>
      </c>
      <c r="S59" s="263" t="s">
        <v>54</v>
      </c>
      <c r="T59" s="271"/>
    </row>
    <row r="60" spans="2:20" ht="15.95" customHeight="1" thickBot="1" x14ac:dyDescent="0.45">
      <c r="B60" s="133"/>
      <c r="D60" s="91"/>
      <c r="E60" s="91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325"/>
      <c r="T60" s="271"/>
    </row>
    <row r="61" spans="2:20" ht="39.950000000000003" customHeight="1" x14ac:dyDescent="0.4">
      <c r="B61" s="1215" t="s">
        <v>0</v>
      </c>
      <c r="C61" s="264" t="s">
        <v>16</v>
      </c>
      <c r="D61" s="302"/>
      <c r="E61" s="266"/>
      <c r="F61" s="305"/>
      <c r="G61" s="303">
        <v>62</v>
      </c>
      <c r="H61" s="303">
        <v>78</v>
      </c>
      <c r="I61" s="303">
        <v>86</v>
      </c>
      <c r="J61" s="303">
        <v>114</v>
      </c>
      <c r="K61" s="303">
        <v>36</v>
      </c>
      <c r="L61" s="303">
        <v>66</v>
      </c>
      <c r="M61" s="303">
        <v>22</v>
      </c>
      <c r="N61" s="303">
        <v>74</v>
      </c>
      <c r="O61" s="303">
        <v>52</v>
      </c>
      <c r="P61" s="303">
        <v>36</v>
      </c>
      <c r="Q61" s="303">
        <v>54</v>
      </c>
      <c r="R61" s="303">
        <v>88</v>
      </c>
      <c r="S61" s="304">
        <f>SUM(G61:R61)</f>
        <v>768</v>
      </c>
      <c r="T61" s="271"/>
    </row>
    <row r="62" spans="2:20" ht="39.950000000000003" customHeight="1" thickBot="1" x14ac:dyDescent="0.45">
      <c r="B62" s="1216"/>
      <c r="C62" s="272" t="s">
        <v>17</v>
      </c>
      <c r="D62" s="306"/>
      <c r="E62" s="266"/>
      <c r="F62" s="309"/>
      <c r="G62" s="307">
        <v>92</v>
      </c>
      <c r="H62" s="307">
        <v>64</v>
      </c>
      <c r="I62" s="307">
        <v>35</v>
      </c>
      <c r="J62" s="307">
        <v>73</v>
      </c>
      <c r="K62" s="307">
        <v>65</v>
      </c>
      <c r="L62" s="307">
        <v>48</v>
      </c>
      <c r="M62" s="307">
        <v>66</v>
      </c>
      <c r="N62" s="307">
        <v>89</v>
      </c>
      <c r="O62" s="307">
        <v>82</v>
      </c>
      <c r="P62" s="307">
        <v>57</v>
      </c>
      <c r="Q62" s="307">
        <v>66</v>
      </c>
      <c r="R62" s="307">
        <v>105</v>
      </c>
      <c r="S62" s="308">
        <f>SUM(G62:R62)</f>
        <v>842</v>
      </c>
      <c r="T62" s="271"/>
    </row>
    <row r="63" spans="2:20" ht="23.1" customHeight="1" thickBot="1" x14ac:dyDescent="0.45">
      <c r="B63" s="310"/>
      <c r="C63" s="68"/>
      <c r="D63" s="282"/>
      <c r="E63" s="282"/>
      <c r="F63" s="282"/>
      <c r="G63" s="280"/>
      <c r="H63" s="280"/>
      <c r="I63" s="280"/>
      <c r="J63" s="280"/>
      <c r="K63" s="280"/>
      <c r="L63" s="280"/>
      <c r="M63" s="280"/>
      <c r="N63" s="280"/>
      <c r="O63" s="280"/>
      <c r="P63" s="280"/>
      <c r="Q63" s="280"/>
      <c r="R63" s="280"/>
      <c r="S63" s="281"/>
      <c r="T63" s="271"/>
    </row>
    <row r="64" spans="2:20" ht="39.950000000000003" customHeight="1" x14ac:dyDescent="0.4">
      <c r="B64" s="1215" t="s">
        <v>1</v>
      </c>
      <c r="C64" s="264" t="s">
        <v>16</v>
      </c>
      <c r="D64" s="302"/>
      <c r="E64" s="266"/>
      <c r="F64" s="305"/>
      <c r="G64" s="303">
        <v>16</v>
      </c>
      <c r="H64" s="303">
        <v>18</v>
      </c>
      <c r="I64" s="303">
        <v>12</v>
      </c>
      <c r="J64" s="303">
        <v>18</v>
      </c>
      <c r="K64" s="303">
        <v>0</v>
      </c>
      <c r="L64" s="303">
        <v>6</v>
      </c>
      <c r="M64" s="303">
        <v>30</v>
      </c>
      <c r="N64" s="303">
        <v>24</v>
      </c>
      <c r="O64" s="303">
        <v>30</v>
      </c>
      <c r="P64" s="303">
        <v>24</v>
      </c>
      <c r="Q64" s="303">
        <v>6</v>
      </c>
      <c r="R64" s="303">
        <v>24</v>
      </c>
      <c r="S64" s="304">
        <f>SUM(G64:R64)</f>
        <v>208</v>
      </c>
      <c r="T64" s="271"/>
    </row>
    <row r="65" spans="2:20" ht="39.950000000000003" customHeight="1" thickBot="1" x14ac:dyDescent="0.45">
      <c r="B65" s="1216"/>
      <c r="C65" s="272" t="s">
        <v>17</v>
      </c>
      <c r="D65" s="306"/>
      <c r="E65" s="266"/>
      <c r="F65" s="309"/>
      <c r="G65" s="307">
        <v>20</v>
      </c>
      <c r="H65" s="307">
        <v>11</v>
      </c>
      <c r="I65" s="307">
        <v>15</v>
      </c>
      <c r="J65" s="307">
        <v>15</v>
      </c>
      <c r="K65" s="307">
        <v>10</v>
      </c>
      <c r="L65" s="307">
        <v>11</v>
      </c>
      <c r="M65" s="307">
        <v>30</v>
      </c>
      <c r="N65" s="307">
        <v>24</v>
      </c>
      <c r="O65" s="307">
        <v>30</v>
      </c>
      <c r="P65" s="307">
        <v>24</v>
      </c>
      <c r="Q65" s="307">
        <v>12</v>
      </c>
      <c r="R65" s="307">
        <v>24</v>
      </c>
      <c r="S65" s="308">
        <f>SUM(G65:R65)</f>
        <v>226</v>
      </c>
      <c r="T65" s="271"/>
    </row>
    <row r="66" spans="2:20" ht="23.1" customHeight="1" thickBot="1" x14ac:dyDescent="0.45">
      <c r="B66" s="310"/>
      <c r="C66" s="68"/>
      <c r="D66" s="125"/>
      <c r="E66" s="125"/>
      <c r="F66" s="125"/>
      <c r="G66" s="300"/>
      <c r="H66" s="300"/>
      <c r="I66" s="300"/>
      <c r="J66" s="300"/>
      <c r="K66" s="300"/>
      <c r="L66" s="300"/>
      <c r="M66" s="300"/>
      <c r="N66" s="300"/>
      <c r="O66" s="300"/>
      <c r="P66" s="300"/>
      <c r="Q66" s="300"/>
      <c r="R66" s="300"/>
      <c r="S66" s="301"/>
      <c r="T66" s="271"/>
    </row>
    <row r="67" spans="2:20" ht="39.950000000000003" customHeight="1" x14ac:dyDescent="0.4">
      <c r="B67" s="1215" t="s">
        <v>3</v>
      </c>
      <c r="C67" s="264" t="s">
        <v>16</v>
      </c>
      <c r="D67" s="302"/>
      <c r="E67" s="266"/>
      <c r="F67" s="305"/>
      <c r="G67" s="303">
        <v>26</v>
      </c>
      <c r="H67" s="303">
        <v>17</v>
      </c>
      <c r="I67" s="303">
        <v>21</v>
      </c>
      <c r="J67" s="303">
        <v>31</v>
      </c>
      <c r="K67" s="303">
        <v>30</v>
      </c>
      <c r="L67" s="303">
        <v>46</v>
      </c>
      <c r="M67" s="303">
        <v>72</v>
      </c>
      <c r="N67" s="303">
        <v>99</v>
      </c>
      <c r="O67" s="303">
        <v>65</v>
      </c>
      <c r="P67" s="303">
        <v>75</v>
      </c>
      <c r="Q67" s="303">
        <v>40</v>
      </c>
      <c r="R67" s="303">
        <v>126</v>
      </c>
      <c r="S67" s="304">
        <f>SUM(G67:R67)</f>
        <v>648</v>
      </c>
      <c r="T67" s="271"/>
    </row>
    <row r="68" spans="2:20" ht="39.950000000000003" customHeight="1" thickBot="1" x14ac:dyDescent="0.45">
      <c r="B68" s="1216"/>
      <c r="C68" s="272" t="s">
        <v>17</v>
      </c>
      <c r="D68" s="306"/>
      <c r="E68" s="266"/>
      <c r="F68" s="309"/>
      <c r="G68" s="307">
        <v>32</v>
      </c>
      <c r="H68" s="307">
        <v>20</v>
      </c>
      <c r="I68" s="307">
        <v>19</v>
      </c>
      <c r="J68" s="307">
        <v>28</v>
      </c>
      <c r="K68" s="307">
        <v>30</v>
      </c>
      <c r="L68" s="307">
        <v>28</v>
      </c>
      <c r="M68" s="307">
        <v>65</v>
      </c>
      <c r="N68" s="307">
        <v>85</v>
      </c>
      <c r="O68" s="307">
        <v>57</v>
      </c>
      <c r="P68" s="307">
        <v>58</v>
      </c>
      <c r="Q68" s="307">
        <v>54</v>
      </c>
      <c r="R68" s="307">
        <v>107</v>
      </c>
      <c r="S68" s="308">
        <f>SUM(G68:R68)</f>
        <v>583</v>
      </c>
      <c r="T68" s="271"/>
    </row>
    <row r="69" spans="2:20" ht="23.1" customHeight="1" thickBot="1" x14ac:dyDescent="0.45">
      <c r="B69" s="310"/>
      <c r="C69" s="68"/>
      <c r="D69" s="127"/>
      <c r="E69" s="127"/>
      <c r="F69" s="127"/>
      <c r="G69" s="257"/>
      <c r="H69" s="257"/>
      <c r="I69" s="257"/>
      <c r="J69" s="257"/>
      <c r="K69" s="257"/>
      <c r="L69" s="257"/>
      <c r="M69" s="257"/>
      <c r="N69" s="257"/>
      <c r="O69" s="257"/>
      <c r="P69" s="257"/>
      <c r="Q69" s="257"/>
      <c r="R69" s="257"/>
      <c r="S69" s="314"/>
      <c r="T69" s="271"/>
    </row>
    <row r="70" spans="2:20" ht="39.950000000000003" customHeight="1" x14ac:dyDescent="0.4">
      <c r="B70" s="1215" t="s">
        <v>4</v>
      </c>
      <c r="C70" s="264" t="s">
        <v>16</v>
      </c>
      <c r="D70" s="302"/>
      <c r="E70" s="266"/>
      <c r="F70" s="305"/>
      <c r="G70" s="303">
        <v>15</v>
      </c>
      <c r="H70" s="303">
        <v>42</v>
      </c>
      <c r="I70" s="303">
        <v>50</v>
      </c>
      <c r="J70" s="303">
        <v>18</v>
      </c>
      <c r="K70" s="303">
        <v>42</v>
      </c>
      <c r="L70" s="303">
        <v>0</v>
      </c>
      <c r="M70" s="303">
        <v>6</v>
      </c>
      <c r="N70" s="303">
        <v>12</v>
      </c>
      <c r="O70" s="303">
        <v>44</v>
      </c>
      <c r="P70" s="303">
        <v>40</v>
      </c>
      <c r="Q70" s="303">
        <v>8</v>
      </c>
      <c r="R70" s="303">
        <v>22</v>
      </c>
      <c r="S70" s="304">
        <f>SUM(G70:R70)</f>
        <v>299</v>
      </c>
      <c r="T70" s="271"/>
    </row>
    <row r="71" spans="2:20" ht="39.950000000000003" customHeight="1" thickBot="1" x14ac:dyDescent="0.45">
      <c r="B71" s="1216"/>
      <c r="C71" s="272" t="s">
        <v>17</v>
      </c>
      <c r="D71" s="306"/>
      <c r="E71" s="266"/>
      <c r="F71" s="309"/>
      <c r="G71" s="307">
        <v>25</v>
      </c>
      <c r="H71" s="307">
        <v>22</v>
      </c>
      <c r="I71" s="307">
        <v>11</v>
      </c>
      <c r="J71" s="307">
        <v>40</v>
      </c>
      <c r="K71" s="307">
        <v>18</v>
      </c>
      <c r="L71" s="307">
        <v>7</v>
      </c>
      <c r="M71" s="307">
        <v>19</v>
      </c>
      <c r="N71" s="307">
        <v>36</v>
      </c>
      <c r="O71" s="307">
        <v>34</v>
      </c>
      <c r="P71" s="307">
        <v>6</v>
      </c>
      <c r="Q71" s="307">
        <v>14</v>
      </c>
      <c r="R71" s="307">
        <v>65</v>
      </c>
      <c r="S71" s="308">
        <f>SUM(G71:R71)</f>
        <v>297</v>
      </c>
      <c r="T71" s="271"/>
    </row>
    <row r="72" spans="2:20" ht="23.1" customHeight="1" thickBot="1" x14ac:dyDescent="0.45">
      <c r="B72" s="310"/>
      <c r="C72" s="68"/>
      <c r="D72" s="266"/>
      <c r="E72" s="266"/>
      <c r="F72" s="282"/>
      <c r="G72" s="280"/>
      <c r="H72" s="280"/>
      <c r="I72" s="280"/>
      <c r="J72" s="280"/>
      <c r="K72" s="280"/>
      <c r="L72" s="280"/>
      <c r="M72" s="280"/>
      <c r="N72" s="280"/>
      <c r="O72" s="280"/>
      <c r="P72" s="280"/>
      <c r="Q72" s="280"/>
      <c r="R72" s="280"/>
      <c r="S72" s="326"/>
      <c r="T72" s="271"/>
    </row>
    <row r="73" spans="2:20" ht="39.950000000000003" customHeight="1" x14ac:dyDescent="0.4">
      <c r="B73" s="1217" t="s">
        <v>6</v>
      </c>
      <c r="C73" s="287" t="s">
        <v>16</v>
      </c>
      <c r="D73" s="318"/>
      <c r="E73" s="319"/>
      <c r="F73" s="320"/>
      <c r="G73" s="289">
        <f t="shared" ref="G73:S74" si="5">G61+G64+G67+G70</f>
        <v>119</v>
      </c>
      <c r="H73" s="289">
        <f t="shared" si="5"/>
        <v>155</v>
      </c>
      <c r="I73" s="289">
        <f t="shared" si="5"/>
        <v>169</v>
      </c>
      <c r="J73" s="289">
        <f t="shared" si="5"/>
        <v>181</v>
      </c>
      <c r="K73" s="289">
        <f t="shared" si="5"/>
        <v>108</v>
      </c>
      <c r="L73" s="289">
        <f t="shared" si="5"/>
        <v>118</v>
      </c>
      <c r="M73" s="289">
        <f t="shared" si="5"/>
        <v>130</v>
      </c>
      <c r="N73" s="289">
        <f t="shared" si="5"/>
        <v>209</v>
      </c>
      <c r="O73" s="289">
        <f t="shared" si="5"/>
        <v>191</v>
      </c>
      <c r="P73" s="289">
        <f t="shared" si="5"/>
        <v>175</v>
      </c>
      <c r="Q73" s="289">
        <f t="shared" si="5"/>
        <v>108</v>
      </c>
      <c r="R73" s="289">
        <f t="shared" si="5"/>
        <v>260</v>
      </c>
      <c r="S73" s="290">
        <f t="shared" si="5"/>
        <v>1923</v>
      </c>
      <c r="T73" s="271"/>
    </row>
    <row r="74" spans="2:20" ht="39.950000000000003" customHeight="1" thickBot="1" x14ac:dyDescent="0.45">
      <c r="B74" s="1218"/>
      <c r="C74" s="292" t="s">
        <v>17</v>
      </c>
      <c r="D74" s="321"/>
      <c r="E74" s="319"/>
      <c r="F74" s="322"/>
      <c r="G74" s="294">
        <f t="shared" si="5"/>
        <v>169</v>
      </c>
      <c r="H74" s="294">
        <f t="shared" si="5"/>
        <v>117</v>
      </c>
      <c r="I74" s="294">
        <f t="shared" si="5"/>
        <v>80</v>
      </c>
      <c r="J74" s="294">
        <f t="shared" si="5"/>
        <v>156</v>
      </c>
      <c r="K74" s="294">
        <f t="shared" si="5"/>
        <v>123</v>
      </c>
      <c r="L74" s="294">
        <f t="shared" si="5"/>
        <v>94</v>
      </c>
      <c r="M74" s="294">
        <f t="shared" si="5"/>
        <v>180</v>
      </c>
      <c r="N74" s="294">
        <f t="shared" si="5"/>
        <v>234</v>
      </c>
      <c r="O74" s="294">
        <f t="shared" si="5"/>
        <v>203</v>
      </c>
      <c r="P74" s="294">
        <f t="shared" si="5"/>
        <v>145</v>
      </c>
      <c r="Q74" s="294">
        <f t="shared" si="5"/>
        <v>146</v>
      </c>
      <c r="R74" s="294">
        <f t="shared" si="5"/>
        <v>301</v>
      </c>
      <c r="S74" s="295">
        <f t="shared" si="5"/>
        <v>1948</v>
      </c>
      <c r="T74" s="271"/>
    </row>
    <row r="75" spans="2:20" ht="15.95" customHeight="1" thickBot="1" x14ac:dyDescent="0.45">
      <c r="C75" s="68"/>
      <c r="D75" s="327"/>
      <c r="E75" s="327"/>
      <c r="F75" s="323"/>
      <c r="G75" s="323"/>
      <c r="H75" s="323"/>
      <c r="I75" s="323"/>
      <c r="J75" s="323"/>
      <c r="K75" s="323"/>
      <c r="L75" s="323"/>
      <c r="M75" s="323"/>
      <c r="N75" s="323"/>
      <c r="O75" s="323"/>
      <c r="P75" s="323"/>
      <c r="Q75" s="323"/>
      <c r="R75" s="323"/>
      <c r="S75" s="324"/>
      <c r="T75" s="271"/>
    </row>
    <row r="76" spans="2:20" ht="25.5" customHeight="1" thickBot="1" x14ac:dyDescent="0.3">
      <c r="B76" s="1209" t="s">
        <v>29</v>
      </c>
      <c r="C76" s="1210"/>
      <c r="D76" s="1210"/>
      <c r="E76" s="1210"/>
      <c r="F76" s="1210"/>
      <c r="G76" s="1210"/>
      <c r="H76" s="1210"/>
      <c r="I76" s="1210"/>
      <c r="J76" s="1210"/>
      <c r="K76" s="1210"/>
      <c r="L76" s="1210"/>
      <c r="M76" s="1210"/>
      <c r="N76" s="1210"/>
      <c r="O76" s="1210"/>
      <c r="P76" s="1210"/>
      <c r="Q76" s="1210"/>
      <c r="R76" s="1210"/>
      <c r="S76" s="1211"/>
      <c r="T76" s="271"/>
    </row>
    <row r="77" spans="2:20" ht="15.95" customHeight="1" thickBot="1" x14ac:dyDescent="0.45">
      <c r="B77" s="150"/>
      <c r="D77" s="327"/>
      <c r="E77" s="327"/>
      <c r="F77" s="323"/>
      <c r="G77" s="323"/>
      <c r="H77" s="323"/>
      <c r="I77" s="323"/>
      <c r="J77" s="323"/>
      <c r="K77" s="323"/>
      <c r="L77" s="323"/>
      <c r="M77" s="323"/>
      <c r="N77" s="323"/>
      <c r="O77" s="323"/>
      <c r="P77" s="323"/>
      <c r="Q77" s="323"/>
      <c r="R77" s="323"/>
      <c r="S77" s="324"/>
      <c r="T77" s="271"/>
    </row>
    <row r="78" spans="2:20" ht="39.950000000000003" customHeight="1" x14ac:dyDescent="0.4">
      <c r="B78" s="1215" t="s">
        <v>0</v>
      </c>
      <c r="C78" s="264" t="s">
        <v>16</v>
      </c>
      <c r="D78" s="302"/>
      <c r="E78" s="266"/>
      <c r="F78" s="305"/>
      <c r="G78" s="303">
        <v>36</v>
      </c>
      <c r="H78" s="303">
        <v>40</v>
      </c>
      <c r="I78" s="303">
        <v>44</v>
      </c>
      <c r="J78" s="303">
        <v>48</v>
      </c>
      <c r="K78" s="303">
        <v>32</v>
      </c>
      <c r="L78" s="303">
        <v>32</v>
      </c>
      <c r="M78" s="303">
        <v>18</v>
      </c>
      <c r="N78" s="303">
        <v>42</v>
      </c>
      <c r="O78" s="303">
        <v>30</v>
      </c>
      <c r="P78" s="303">
        <v>48</v>
      </c>
      <c r="Q78" s="303">
        <v>38</v>
      </c>
      <c r="R78" s="303">
        <v>12</v>
      </c>
      <c r="S78" s="304">
        <f>SUM(G78:R78)</f>
        <v>420</v>
      </c>
      <c r="T78" s="271"/>
    </row>
    <row r="79" spans="2:20" ht="39.950000000000003" customHeight="1" thickBot="1" x14ac:dyDescent="0.45">
      <c r="B79" s="1216"/>
      <c r="C79" s="272" t="s">
        <v>17</v>
      </c>
      <c r="D79" s="306"/>
      <c r="E79" s="266"/>
      <c r="F79" s="309"/>
      <c r="G79" s="307">
        <v>29</v>
      </c>
      <c r="H79" s="307">
        <v>36</v>
      </c>
      <c r="I79" s="307">
        <v>45</v>
      </c>
      <c r="J79" s="307">
        <v>37</v>
      </c>
      <c r="K79" s="307">
        <v>48</v>
      </c>
      <c r="L79" s="307">
        <v>29</v>
      </c>
      <c r="M79" s="307">
        <v>25</v>
      </c>
      <c r="N79" s="307">
        <v>45</v>
      </c>
      <c r="O79" s="307">
        <v>29</v>
      </c>
      <c r="P79" s="307">
        <v>36</v>
      </c>
      <c r="Q79" s="307">
        <v>34</v>
      </c>
      <c r="R79" s="307">
        <v>17</v>
      </c>
      <c r="S79" s="308">
        <f>SUM(G79:R79)</f>
        <v>410</v>
      </c>
      <c r="T79" s="271"/>
    </row>
    <row r="80" spans="2:20" ht="23.1" customHeight="1" thickBot="1" x14ac:dyDescent="0.45">
      <c r="B80" s="310"/>
      <c r="C80" s="68"/>
      <c r="D80" s="266"/>
      <c r="E80" s="266"/>
      <c r="F80" s="282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1"/>
      <c r="T80" s="271"/>
    </row>
    <row r="81" spans="2:20" ht="39.950000000000003" customHeight="1" x14ac:dyDescent="0.4">
      <c r="B81" s="1215" t="s">
        <v>1</v>
      </c>
      <c r="C81" s="264" t="s">
        <v>16</v>
      </c>
      <c r="D81" s="302"/>
      <c r="E81" s="266"/>
      <c r="F81" s="305"/>
      <c r="G81" s="303">
        <v>0</v>
      </c>
      <c r="H81" s="303">
        <v>0</v>
      </c>
      <c r="I81" s="303">
        <v>0</v>
      </c>
      <c r="J81" s="303">
        <v>0</v>
      </c>
      <c r="K81" s="303">
        <v>0</v>
      </c>
      <c r="L81" s="303">
        <v>0</v>
      </c>
      <c r="M81" s="303">
        <v>0</v>
      </c>
      <c r="N81" s="303">
        <v>0</v>
      </c>
      <c r="O81" s="303">
        <v>0</v>
      </c>
      <c r="P81" s="303">
        <v>0</v>
      </c>
      <c r="Q81" s="303">
        <v>0</v>
      </c>
      <c r="R81" s="303">
        <v>0</v>
      </c>
      <c r="S81" s="304">
        <f>SUM(G81:R81)</f>
        <v>0</v>
      </c>
      <c r="T81" s="271"/>
    </row>
    <row r="82" spans="2:20" ht="39.950000000000003" customHeight="1" thickBot="1" x14ac:dyDescent="0.45">
      <c r="B82" s="1216"/>
      <c r="C82" s="272" t="s">
        <v>17</v>
      </c>
      <c r="D82" s="306"/>
      <c r="E82" s="266"/>
      <c r="F82" s="309"/>
      <c r="G82" s="307">
        <v>0</v>
      </c>
      <c r="H82" s="307">
        <v>0</v>
      </c>
      <c r="I82" s="307">
        <v>0</v>
      </c>
      <c r="J82" s="307">
        <v>0</v>
      </c>
      <c r="K82" s="307">
        <v>0</v>
      </c>
      <c r="L82" s="307">
        <v>0</v>
      </c>
      <c r="M82" s="307">
        <v>0</v>
      </c>
      <c r="N82" s="307">
        <v>0</v>
      </c>
      <c r="O82" s="307">
        <v>0</v>
      </c>
      <c r="P82" s="307">
        <v>0</v>
      </c>
      <c r="Q82" s="307">
        <v>0</v>
      </c>
      <c r="R82" s="307">
        <v>0</v>
      </c>
      <c r="S82" s="308">
        <f>SUM(G82:R82)</f>
        <v>0</v>
      </c>
      <c r="T82" s="271"/>
    </row>
    <row r="83" spans="2:20" ht="23.1" customHeight="1" thickBot="1" x14ac:dyDescent="0.45">
      <c r="B83" s="310"/>
      <c r="C83" s="68"/>
      <c r="D83" s="266"/>
      <c r="E83" s="266"/>
      <c r="F83" s="282"/>
      <c r="G83" s="280"/>
      <c r="H83" s="280"/>
      <c r="I83" s="280"/>
      <c r="J83" s="280"/>
      <c r="K83" s="280"/>
      <c r="L83" s="280"/>
      <c r="M83" s="280"/>
      <c r="N83" s="280"/>
      <c r="O83" s="280"/>
      <c r="P83" s="280"/>
      <c r="Q83" s="280"/>
      <c r="R83" s="280"/>
      <c r="S83" s="281"/>
      <c r="T83" s="271"/>
    </row>
    <row r="84" spans="2:20" ht="39.950000000000003" customHeight="1" x14ac:dyDescent="0.4">
      <c r="B84" s="1215" t="s">
        <v>3</v>
      </c>
      <c r="C84" s="264" t="s">
        <v>16</v>
      </c>
      <c r="D84" s="302"/>
      <c r="E84" s="266"/>
      <c r="F84" s="305"/>
      <c r="G84" s="303">
        <v>0</v>
      </c>
      <c r="H84" s="303">
        <v>0</v>
      </c>
      <c r="I84" s="303">
        <v>0</v>
      </c>
      <c r="J84" s="303">
        <v>0</v>
      </c>
      <c r="K84" s="303">
        <v>3</v>
      </c>
      <c r="L84" s="303">
        <v>1</v>
      </c>
      <c r="M84" s="303">
        <v>0</v>
      </c>
      <c r="N84" s="303">
        <v>0</v>
      </c>
      <c r="O84" s="303">
        <v>0</v>
      </c>
      <c r="P84" s="303">
        <v>0</v>
      </c>
      <c r="Q84" s="303">
        <v>0</v>
      </c>
      <c r="R84" s="303">
        <v>0</v>
      </c>
      <c r="S84" s="304">
        <f>SUM(G84:R84)</f>
        <v>4</v>
      </c>
      <c r="T84" s="271"/>
    </row>
    <row r="85" spans="2:20" ht="39.950000000000003" customHeight="1" thickBot="1" x14ac:dyDescent="0.45">
      <c r="B85" s="1216"/>
      <c r="C85" s="272" t="s">
        <v>17</v>
      </c>
      <c r="D85" s="306"/>
      <c r="E85" s="266"/>
      <c r="F85" s="309"/>
      <c r="G85" s="307">
        <v>0</v>
      </c>
      <c r="H85" s="307">
        <v>0</v>
      </c>
      <c r="I85" s="307">
        <v>0</v>
      </c>
      <c r="J85" s="307">
        <v>0</v>
      </c>
      <c r="K85" s="307">
        <v>3</v>
      </c>
      <c r="L85" s="307">
        <v>0</v>
      </c>
      <c r="M85" s="307">
        <v>1</v>
      </c>
      <c r="N85" s="307">
        <v>0</v>
      </c>
      <c r="O85" s="307">
        <v>0</v>
      </c>
      <c r="P85" s="307">
        <v>0</v>
      </c>
      <c r="Q85" s="307">
        <v>0</v>
      </c>
      <c r="R85" s="307">
        <v>0</v>
      </c>
      <c r="S85" s="308">
        <f>SUM(G85:R85)</f>
        <v>4</v>
      </c>
      <c r="T85" s="271"/>
    </row>
    <row r="86" spans="2:20" ht="23.1" customHeight="1" thickBot="1" x14ac:dyDescent="0.45">
      <c r="B86" s="310"/>
      <c r="C86" s="68"/>
      <c r="D86" s="125"/>
      <c r="E86" s="125"/>
      <c r="F86" s="125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1"/>
      <c r="T86" s="271"/>
    </row>
    <row r="87" spans="2:20" ht="39.950000000000003" customHeight="1" x14ac:dyDescent="0.4">
      <c r="B87" s="1215" t="s">
        <v>4</v>
      </c>
      <c r="C87" s="264" t="s">
        <v>16</v>
      </c>
      <c r="D87" s="302"/>
      <c r="E87" s="266"/>
      <c r="F87" s="305"/>
      <c r="G87" s="303">
        <v>0</v>
      </c>
      <c r="H87" s="303">
        <v>18</v>
      </c>
      <c r="I87" s="303">
        <v>18</v>
      </c>
      <c r="J87" s="303">
        <v>18</v>
      </c>
      <c r="K87" s="303">
        <v>0</v>
      </c>
      <c r="L87" s="303">
        <v>0</v>
      </c>
      <c r="M87" s="303">
        <v>0</v>
      </c>
      <c r="N87" s="303">
        <v>0</v>
      </c>
      <c r="O87" s="303">
        <v>20</v>
      </c>
      <c r="P87" s="303">
        <v>24</v>
      </c>
      <c r="Q87" s="303">
        <v>0</v>
      </c>
      <c r="R87" s="303">
        <v>0</v>
      </c>
      <c r="S87" s="304">
        <f>SUM(G87:R87)</f>
        <v>98</v>
      </c>
      <c r="T87" s="271"/>
    </row>
    <row r="88" spans="2:20" ht="39.950000000000003" customHeight="1" thickBot="1" x14ac:dyDescent="0.45">
      <c r="B88" s="1216"/>
      <c r="C88" s="272" t="s">
        <v>17</v>
      </c>
      <c r="D88" s="306"/>
      <c r="E88" s="266"/>
      <c r="F88" s="309"/>
      <c r="G88" s="307">
        <v>1</v>
      </c>
      <c r="H88" s="307">
        <v>0</v>
      </c>
      <c r="I88" s="307">
        <v>2</v>
      </c>
      <c r="J88" s="307">
        <v>5</v>
      </c>
      <c r="K88" s="307">
        <v>22</v>
      </c>
      <c r="L88" s="307">
        <v>10</v>
      </c>
      <c r="M88" s="307">
        <v>5</v>
      </c>
      <c r="N88" s="307">
        <v>6</v>
      </c>
      <c r="O88" s="307">
        <v>17</v>
      </c>
      <c r="P88" s="307">
        <v>10</v>
      </c>
      <c r="Q88" s="307">
        <v>16</v>
      </c>
      <c r="R88" s="307">
        <v>2</v>
      </c>
      <c r="S88" s="308">
        <f>SUM(G88:R88)</f>
        <v>96</v>
      </c>
      <c r="T88" s="271"/>
    </row>
    <row r="89" spans="2:20" ht="23.1" customHeight="1" thickBot="1" x14ac:dyDescent="0.45">
      <c r="B89" s="310"/>
      <c r="C89" s="68"/>
      <c r="D89" s="127"/>
      <c r="E89" s="127"/>
      <c r="F89" s="127"/>
      <c r="G89" s="257"/>
      <c r="H89" s="257"/>
      <c r="I89" s="257"/>
      <c r="J89" s="257"/>
      <c r="K89" s="257"/>
      <c r="L89" s="257"/>
      <c r="M89" s="257"/>
      <c r="N89" s="257"/>
      <c r="O89" s="257"/>
      <c r="P89" s="257"/>
      <c r="Q89" s="257"/>
      <c r="R89" s="257"/>
      <c r="S89" s="314"/>
      <c r="T89" s="271"/>
    </row>
    <row r="90" spans="2:20" ht="39.950000000000003" customHeight="1" x14ac:dyDescent="0.4">
      <c r="B90" s="1217" t="s">
        <v>30</v>
      </c>
      <c r="C90" s="287" t="s">
        <v>16</v>
      </c>
      <c r="D90" s="318"/>
      <c r="E90" s="319"/>
      <c r="F90" s="320"/>
      <c r="G90" s="289">
        <f t="shared" ref="G90:S91" si="6">G78+G81+G84+G87</f>
        <v>36</v>
      </c>
      <c r="H90" s="289">
        <f t="shared" si="6"/>
        <v>58</v>
      </c>
      <c r="I90" s="289">
        <f t="shared" si="6"/>
        <v>62</v>
      </c>
      <c r="J90" s="289">
        <f t="shared" si="6"/>
        <v>66</v>
      </c>
      <c r="K90" s="289">
        <f t="shared" si="6"/>
        <v>35</v>
      </c>
      <c r="L90" s="289">
        <f t="shared" si="6"/>
        <v>33</v>
      </c>
      <c r="M90" s="289">
        <f t="shared" si="6"/>
        <v>18</v>
      </c>
      <c r="N90" s="289">
        <f t="shared" si="6"/>
        <v>42</v>
      </c>
      <c r="O90" s="289">
        <f t="shared" si="6"/>
        <v>50</v>
      </c>
      <c r="P90" s="289">
        <f t="shared" si="6"/>
        <v>72</v>
      </c>
      <c r="Q90" s="289">
        <f t="shared" si="6"/>
        <v>38</v>
      </c>
      <c r="R90" s="289">
        <f t="shared" si="6"/>
        <v>12</v>
      </c>
      <c r="S90" s="290">
        <f t="shared" si="6"/>
        <v>522</v>
      </c>
      <c r="T90" s="271"/>
    </row>
    <row r="91" spans="2:20" ht="39.950000000000003" customHeight="1" thickBot="1" x14ac:dyDescent="0.45">
      <c r="B91" s="1218"/>
      <c r="C91" s="292" t="s">
        <v>17</v>
      </c>
      <c r="D91" s="321"/>
      <c r="E91" s="319"/>
      <c r="F91" s="322"/>
      <c r="G91" s="294">
        <f t="shared" si="6"/>
        <v>30</v>
      </c>
      <c r="H91" s="294">
        <f t="shared" si="6"/>
        <v>36</v>
      </c>
      <c r="I91" s="294">
        <f t="shared" si="6"/>
        <v>47</v>
      </c>
      <c r="J91" s="294">
        <f t="shared" si="6"/>
        <v>42</v>
      </c>
      <c r="K91" s="294">
        <f t="shared" si="6"/>
        <v>73</v>
      </c>
      <c r="L91" s="294">
        <f t="shared" si="6"/>
        <v>39</v>
      </c>
      <c r="M91" s="294">
        <f t="shared" si="6"/>
        <v>31</v>
      </c>
      <c r="N91" s="294">
        <f t="shared" si="6"/>
        <v>51</v>
      </c>
      <c r="O91" s="294">
        <f t="shared" si="6"/>
        <v>46</v>
      </c>
      <c r="P91" s="294">
        <f t="shared" si="6"/>
        <v>46</v>
      </c>
      <c r="Q91" s="294">
        <f t="shared" si="6"/>
        <v>50</v>
      </c>
      <c r="R91" s="294">
        <f t="shared" si="6"/>
        <v>19</v>
      </c>
      <c r="S91" s="295">
        <f t="shared" si="6"/>
        <v>510</v>
      </c>
      <c r="T91" s="271"/>
    </row>
    <row r="92" spans="2:20" ht="23.1" customHeight="1" thickBot="1" x14ac:dyDescent="0.4">
      <c r="B92" s="328"/>
      <c r="C92" s="68"/>
      <c r="D92" s="266"/>
      <c r="E92" s="266"/>
      <c r="F92" s="266"/>
      <c r="G92" s="317"/>
      <c r="H92" s="317"/>
      <c r="I92" s="317"/>
      <c r="J92" s="317"/>
      <c r="K92" s="317"/>
      <c r="L92" s="317"/>
      <c r="M92" s="317"/>
      <c r="N92" s="317"/>
      <c r="O92" s="317"/>
      <c r="P92" s="317"/>
      <c r="Q92" s="317"/>
      <c r="R92" s="317"/>
      <c r="S92" s="316"/>
      <c r="T92" s="271"/>
    </row>
    <row r="93" spans="2:20" ht="39.950000000000003" customHeight="1" x14ac:dyDescent="0.4">
      <c r="B93" s="1217" t="s">
        <v>31</v>
      </c>
      <c r="C93" s="287" t="s">
        <v>16</v>
      </c>
      <c r="D93" s="318"/>
      <c r="E93" s="319"/>
      <c r="F93" s="320"/>
      <c r="G93" s="289">
        <f t="shared" ref="G93:R94" si="7">G73+G90</f>
        <v>155</v>
      </c>
      <c r="H93" s="289">
        <f t="shared" si="7"/>
        <v>213</v>
      </c>
      <c r="I93" s="289">
        <f t="shared" si="7"/>
        <v>231</v>
      </c>
      <c r="J93" s="289">
        <f t="shared" si="7"/>
        <v>247</v>
      </c>
      <c r="K93" s="289">
        <f t="shared" si="7"/>
        <v>143</v>
      </c>
      <c r="L93" s="289">
        <f t="shared" si="7"/>
        <v>151</v>
      </c>
      <c r="M93" s="289">
        <f t="shared" si="7"/>
        <v>148</v>
      </c>
      <c r="N93" s="289">
        <f t="shared" si="7"/>
        <v>251</v>
      </c>
      <c r="O93" s="289">
        <f t="shared" si="7"/>
        <v>241</v>
      </c>
      <c r="P93" s="289">
        <f t="shared" si="7"/>
        <v>247</v>
      </c>
      <c r="Q93" s="289">
        <f t="shared" si="7"/>
        <v>146</v>
      </c>
      <c r="R93" s="289">
        <f t="shared" si="7"/>
        <v>272</v>
      </c>
      <c r="S93" s="290">
        <f>S73+S90</f>
        <v>2445</v>
      </c>
      <c r="T93" s="271"/>
    </row>
    <row r="94" spans="2:20" ht="39.950000000000003" customHeight="1" thickBot="1" x14ac:dyDescent="0.45">
      <c r="B94" s="1218"/>
      <c r="C94" s="292" t="s">
        <v>17</v>
      </c>
      <c r="D94" s="321"/>
      <c r="E94" s="319"/>
      <c r="F94" s="322"/>
      <c r="G94" s="294">
        <f t="shared" si="7"/>
        <v>199</v>
      </c>
      <c r="H94" s="294">
        <f t="shared" si="7"/>
        <v>153</v>
      </c>
      <c r="I94" s="294">
        <f t="shared" si="7"/>
        <v>127</v>
      </c>
      <c r="J94" s="294">
        <f t="shared" si="7"/>
        <v>198</v>
      </c>
      <c r="K94" s="294">
        <f t="shared" si="7"/>
        <v>196</v>
      </c>
      <c r="L94" s="294">
        <f t="shared" si="7"/>
        <v>133</v>
      </c>
      <c r="M94" s="294">
        <f t="shared" si="7"/>
        <v>211</v>
      </c>
      <c r="N94" s="294">
        <f t="shared" si="7"/>
        <v>285</v>
      </c>
      <c r="O94" s="294">
        <f t="shared" si="7"/>
        <v>249</v>
      </c>
      <c r="P94" s="294">
        <f t="shared" si="7"/>
        <v>191</v>
      </c>
      <c r="Q94" s="294">
        <f t="shared" si="7"/>
        <v>196</v>
      </c>
      <c r="R94" s="294">
        <f t="shared" si="7"/>
        <v>320</v>
      </c>
      <c r="S94" s="295">
        <f>S74+S91</f>
        <v>2458</v>
      </c>
      <c r="T94" s="271"/>
    </row>
    <row r="95" spans="2:20" ht="26.25" x14ac:dyDescent="0.4">
      <c r="D95" s="327"/>
      <c r="E95" s="327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4"/>
      <c r="T95" s="271"/>
    </row>
    <row r="96" spans="2:20" ht="27" thickBot="1" x14ac:dyDescent="0.45">
      <c r="D96" s="69"/>
      <c r="E96" s="69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4"/>
      <c r="T96" s="271"/>
    </row>
    <row r="97" spans="2:20" ht="26.25" customHeight="1" thickBot="1" x14ac:dyDescent="0.45">
      <c r="B97" s="1212" t="s">
        <v>32</v>
      </c>
      <c r="C97" s="1213"/>
      <c r="D97" s="1213"/>
      <c r="E97" s="1213"/>
      <c r="F97" s="1213"/>
      <c r="G97" s="1213"/>
      <c r="H97" s="1213"/>
      <c r="I97" s="1213"/>
      <c r="J97" s="1213"/>
      <c r="K97" s="1213"/>
      <c r="L97" s="1213"/>
      <c r="M97" s="1213"/>
      <c r="N97" s="1213"/>
      <c r="O97" s="1213"/>
      <c r="P97" s="1213"/>
      <c r="Q97" s="1213"/>
      <c r="R97" s="1213"/>
      <c r="S97" s="1214"/>
      <c r="T97" s="271"/>
    </row>
    <row r="98" spans="2:20" ht="12.75" customHeight="1" thickBot="1" x14ac:dyDescent="0.45">
      <c r="B98" s="68"/>
      <c r="C98" s="68"/>
      <c r="D98" s="327"/>
      <c r="E98" s="327"/>
      <c r="F98" s="323"/>
      <c r="G98" s="323"/>
      <c r="H98" s="323"/>
      <c r="I98" s="323"/>
      <c r="J98" s="323"/>
      <c r="K98" s="323"/>
      <c r="L98" s="323"/>
      <c r="M98" s="323"/>
      <c r="N98" s="323"/>
      <c r="O98" s="323"/>
      <c r="P98" s="323"/>
      <c r="Q98" s="323"/>
      <c r="R98" s="323"/>
      <c r="S98" s="324"/>
      <c r="T98" s="271"/>
    </row>
    <row r="99" spans="2:20" ht="33.75" customHeight="1" thickBot="1" x14ac:dyDescent="0.45">
      <c r="B99" s="46"/>
      <c r="C99" s="138"/>
      <c r="D99" s="151"/>
      <c r="E99" s="152"/>
      <c r="F99" s="154"/>
      <c r="G99" s="262" t="s">
        <v>131</v>
      </c>
      <c r="H99" s="262" t="s">
        <v>132</v>
      </c>
      <c r="I99" s="262" t="s">
        <v>133</v>
      </c>
      <c r="J99" s="262" t="s">
        <v>134</v>
      </c>
      <c r="K99" s="262" t="s">
        <v>135</v>
      </c>
      <c r="L99" s="262" t="s">
        <v>136</v>
      </c>
      <c r="M99" s="262" t="s">
        <v>137</v>
      </c>
      <c r="N99" s="262" t="s">
        <v>138</v>
      </c>
      <c r="O99" s="262" t="s">
        <v>139</v>
      </c>
      <c r="P99" s="262" t="s">
        <v>140</v>
      </c>
      <c r="Q99" s="262" t="s">
        <v>141</v>
      </c>
      <c r="R99" s="262" t="s">
        <v>142</v>
      </c>
      <c r="S99" s="263" t="s">
        <v>54</v>
      </c>
      <c r="T99" s="271"/>
    </row>
    <row r="100" spans="2:20" ht="23.1" customHeight="1" thickBot="1" x14ac:dyDescent="0.45">
      <c r="B100" s="329" t="s">
        <v>33</v>
      </c>
      <c r="D100" s="121"/>
      <c r="E100" s="121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330"/>
      <c r="T100" s="271"/>
    </row>
    <row r="101" spans="2:20" ht="39.950000000000003" customHeight="1" x14ac:dyDescent="0.4">
      <c r="B101" s="1219" t="s">
        <v>143</v>
      </c>
      <c r="C101" s="264" t="s">
        <v>16</v>
      </c>
      <c r="D101" s="302"/>
      <c r="E101" s="266"/>
      <c r="F101" s="305"/>
      <c r="G101" s="303">
        <v>0</v>
      </c>
      <c r="H101" s="303">
        <v>0</v>
      </c>
      <c r="I101" s="303">
        <v>0</v>
      </c>
      <c r="J101" s="303">
        <v>0</v>
      </c>
      <c r="K101" s="303">
        <v>0</v>
      </c>
      <c r="L101" s="303">
        <v>0</v>
      </c>
      <c r="M101" s="303">
        <v>0</v>
      </c>
      <c r="N101" s="303">
        <v>101</v>
      </c>
      <c r="O101" s="303">
        <v>168</v>
      </c>
      <c r="P101" s="303">
        <v>227</v>
      </c>
      <c r="Q101" s="303">
        <v>182</v>
      </c>
      <c r="R101" s="303">
        <v>169</v>
      </c>
      <c r="S101" s="304">
        <f>SUM(G101:R101)</f>
        <v>847</v>
      </c>
      <c r="T101" s="271"/>
    </row>
    <row r="102" spans="2:20" ht="39.950000000000003" customHeight="1" thickBot="1" x14ac:dyDescent="0.45">
      <c r="B102" s="1220"/>
      <c r="C102" s="272" t="s">
        <v>17</v>
      </c>
      <c r="D102" s="306"/>
      <c r="E102" s="266"/>
      <c r="F102" s="309"/>
      <c r="G102" s="307">
        <v>0</v>
      </c>
      <c r="H102" s="307">
        <v>0</v>
      </c>
      <c r="I102" s="307">
        <v>0</v>
      </c>
      <c r="J102" s="307">
        <v>0</v>
      </c>
      <c r="K102" s="307">
        <v>0</v>
      </c>
      <c r="L102" s="307">
        <v>0</v>
      </c>
      <c r="M102" s="307">
        <v>0</v>
      </c>
      <c r="N102" s="307">
        <v>3</v>
      </c>
      <c r="O102" s="307">
        <v>228</v>
      </c>
      <c r="P102" s="307">
        <v>240</v>
      </c>
      <c r="Q102" s="307">
        <v>155</v>
      </c>
      <c r="R102" s="307">
        <v>186</v>
      </c>
      <c r="S102" s="308">
        <f>SUM(G102:R102)</f>
        <v>812</v>
      </c>
      <c r="T102" s="271"/>
    </row>
    <row r="103" spans="2:20" ht="23.1" customHeight="1" thickBot="1" x14ac:dyDescent="0.45">
      <c r="B103" s="256"/>
      <c r="C103" s="68"/>
      <c r="D103" s="121"/>
      <c r="E103" s="121"/>
      <c r="F103" s="125"/>
      <c r="G103" s="300"/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1"/>
      <c r="T103" s="271"/>
    </row>
    <row r="104" spans="2:20" ht="39.950000000000003" customHeight="1" x14ac:dyDescent="0.4">
      <c r="B104" s="1219" t="s">
        <v>34</v>
      </c>
      <c r="C104" s="264" t="s">
        <v>16</v>
      </c>
      <c r="D104" s="302"/>
      <c r="E104" s="266"/>
      <c r="F104" s="305"/>
      <c r="G104" s="303">
        <v>74</v>
      </c>
      <c r="H104" s="303">
        <v>18</v>
      </c>
      <c r="I104" s="303">
        <v>44</v>
      </c>
      <c r="J104" s="303">
        <v>35</v>
      </c>
      <c r="K104" s="303">
        <v>58</v>
      </c>
      <c r="L104" s="303">
        <v>23</v>
      </c>
      <c r="M104" s="303">
        <v>23</v>
      </c>
      <c r="N104" s="303">
        <v>33</v>
      </c>
      <c r="O104" s="303">
        <v>43</v>
      </c>
      <c r="P104" s="303">
        <v>72</v>
      </c>
      <c r="Q104" s="303">
        <v>126</v>
      </c>
      <c r="R104" s="303">
        <v>79</v>
      </c>
      <c r="S104" s="304">
        <f>SUM(G104:R104)</f>
        <v>628</v>
      </c>
      <c r="T104" s="271"/>
    </row>
    <row r="105" spans="2:20" ht="39.950000000000003" customHeight="1" thickBot="1" x14ac:dyDescent="0.45">
      <c r="B105" s="1220"/>
      <c r="C105" s="272" t="s">
        <v>17</v>
      </c>
      <c r="D105" s="306"/>
      <c r="E105" s="266"/>
      <c r="F105" s="309"/>
      <c r="G105" s="307">
        <v>82</v>
      </c>
      <c r="H105" s="307">
        <v>48</v>
      </c>
      <c r="I105" s="307">
        <v>26</v>
      </c>
      <c r="J105" s="307">
        <v>10</v>
      </c>
      <c r="K105" s="307">
        <v>23</v>
      </c>
      <c r="L105" s="307">
        <v>23</v>
      </c>
      <c r="M105" s="307">
        <v>23</v>
      </c>
      <c r="N105" s="307">
        <v>25</v>
      </c>
      <c r="O105" s="307">
        <v>36</v>
      </c>
      <c r="P105" s="307">
        <v>29</v>
      </c>
      <c r="Q105" s="307">
        <v>168</v>
      </c>
      <c r="R105" s="307">
        <v>133</v>
      </c>
      <c r="S105" s="308">
        <f>SUM(G105:R105)</f>
        <v>626</v>
      </c>
      <c r="T105" s="271"/>
    </row>
    <row r="106" spans="2:20" ht="23.1" customHeight="1" thickBot="1" x14ac:dyDescent="0.45">
      <c r="B106" s="278"/>
      <c r="C106" s="279"/>
      <c r="D106" s="266"/>
      <c r="E106" s="266"/>
      <c r="F106" s="282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326"/>
      <c r="T106" s="271"/>
    </row>
    <row r="107" spans="2:20" ht="39.950000000000003" customHeight="1" x14ac:dyDescent="0.4">
      <c r="B107" s="1217" t="s">
        <v>36</v>
      </c>
      <c r="C107" s="287" t="s">
        <v>16</v>
      </c>
      <c r="D107" s="318"/>
      <c r="E107" s="319"/>
      <c r="F107" s="320"/>
      <c r="G107" s="289">
        <f t="shared" ref="G107:S108" si="8">G101+G104</f>
        <v>74</v>
      </c>
      <c r="H107" s="289">
        <f t="shared" si="8"/>
        <v>18</v>
      </c>
      <c r="I107" s="289">
        <f t="shared" si="8"/>
        <v>44</v>
      </c>
      <c r="J107" s="289">
        <f t="shared" si="8"/>
        <v>35</v>
      </c>
      <c r="K107" s="289">
        <f t="shared" si="8"/>
        <v>58</v>
      </c>
      <c r="L107" s="289">
        <f t="shared" si="8"/>
        <v>23</v>
      </c>
      <c r="M107" s="289">
        <f t="shared" si="8"/>
        <v>23</v>
      </c>
      <c r="N107" s="289">
        <f t="shared" si="8"/>
        <v>134</v>
      </c>
      <c r="O107" s="289">
        <f t="shared" si="8"/>
        <v>211</v>
      </c>
      <c r="P107" s="289">
        <f t="shared" si="8"/>
        <v>299</v>
      </c>
      <c r="Q107" s="289">
        <f t="shared" si="8"/>
        <v>308</v>
      </c>
      <c r="R107" s="289">
        <f t="shared" si="8"/>
        <v>248</v>
      </c>
      <c r="S107" s="290">
        <f t="shared" si="8"/>
        <v>1475</v>
      </c>
      <c r="T107" s="271"/>
    </row>
    <row r="108" spans="2:20" ht="39.950000000000003" customHeight="1" thickBot="1" x14ac:dyDescent="0.45">
      <c r="B108" s="1218"/>
      <c r="C108" s="292" t="s">
        <v>17</v>
      </c>
      <c r="D108" s="321"/>
      <c r="E108" s="319"/>
      <c r="F108" s="322"/>
      <c r="G108" s="294">
        <f t="shared" si="8"/>
        <v>82</v>
      </c>
      <c r="H108" s="294">
        <f t="shared" si="8"/>
        <v>48</v>
      </c>
      <c r="I108" s="294">
        <f t="shared" si="8"/>
        <v>26</v>
      </c>
      <c r="J108" s="294">
        <f t="shared" si="8"/>
        <v>10</v>
      </c>
      <c r="K108" s="294">
        <f t="shared" si="8"/>
        <v>23</v>
      </c>
      <c r="L108" s="294">
        <f t="shared" si="8"/>
        <v>23</v>
      </c>
      <c r="M108" s="294">
        <f t="shared" si="8"/>
        <v>23</v>
      </c>
      <c r="N108" s="294">
        <f t="shared" si="8"/>
        <v>28</v>
      </c>
      <c r="O108" s="294">
        <f t="shared" si="8"/>
        <v>264</v>
      </c>
      <c r="P108" s="294">
        <f t="shared" si="8"/>
        <v>269</v>
      </c>
      <c r="Q108" s="294">
        <f t="shared" si="8"/>
        <v>323</v>
      </c>
      <c r="R108" s="294">
        <f t="shared" si="8"/>
        <v>319</v>
      </c>
      <c r="S108" s="295">
        <f t="shared" si="8"/>
        <v>1438</v>
      </c>
      <c r="T108" s="271"/>
    </row>
    <row r="109" spans="2:20" ht="23.1" customHeight="1" thickBot="1" x14ac:dyDescent="0.45">
      <c r="B109" s="145"/>
      <c r="C109" s="279"/>
      <c r="D109" s="282"/>
      <c r="E109" s="282"/>
      <c r="F109" s="282"/>
      <c r="G109" s="280"/>
      <c r="H109" s="280"/>
      <c r="I109" s="280"/>
      <c r="J109" s="280"/>
      <c r="K109" s="280"/>
      <c r="L109" s="280"/>
      <c r="M109" s="280"/>
      <c r="N109" s="280"/>
      <c r="O109" s="280"/>
      <c r="P109" s="280"/>
      <c r="Q109" s="280"/>
      <c r="R109" s="280"/>
      <c r="S109" s="326"/>
      <c r="T109" s="271"/>
    </row>
    <row r="110" spans="2:20" ht="23.1" customHeight="1" thickBot="1" x14ac:dyDescent="0.45">
      <c r="B110" s="331" t="s">
        <v>40</v>
      </c>
      <c r="C110" s="176"/>
      <c r="D110" s="125"/>
      <c r="E110" s="125"/>
      <c r="F110" s="125"/>
      <c r="G110" s="300"/>
      <c r="H110" s="300"/>
      <c r="I110" s="300"/>
      <c r="J110" s="300"/>
      <c r="K110" s="300"/>
      <c r="L110" s="300"/>
      <c r="M110" s="300"/>
      <c r="N110" s="300"/>
      <c r="O110" s="300"/>
      <c r="P110" s="300"/>
      <c r="Q110" s="300"/>
      <c r="R110" s="300"/>
      <c r="S110" s="330"/>
      <c r="T110" s="271"/>
    </row>
    <row r="111" spans="2:20" ht="39.950000000000003" customHeight="1" x14ac:dyDescent="0.4">
      <c r="B111" s="1219" t="s">
        <v>37</v>
      </c>
      <c r="C111" s="264" t="s">
        <v>16</v>
      </c>
      <c r="D111" s="302"/>
      <c r="E111" s="266"/>
      <c r="F111" s="305"/>
      <c r="G111" s="303">
        <v>1819</v>
      </c>
      <c r="H111" s="303">
        <v>737</v>
      </c>
      <c r="I111" s="303">
        <v>513</v>
      </c>
      <c r="J111" s="303">
        <v>717</v>
      </c>
      <c r="K111" s="303">
        <v>669</v>
      </c>
      <c r="L111" s="303">
        <v>494</v>
      </c>
      <c r="M111" s="303">
        <v>845</v>
      </c>
      <c r="N111" s="303">
        <v>839</v>
      </c>
      <c r="O111" s="303">
        <v>1016</v>
      </c>
      <c r="P111" s="303">
        <v>923</v>
      </c>
      <c r="Q111" s="303">
        <v>977</v>
      </c>
      <c r="R111" s="303">
        <v>1259</v>
      </c>
      <c r="S111" s="304">
        <f>SUM(G111:R111)</f>
        <v>10808</v>
      </c>
      <c r="T111" s="271"/>
    </row>
    <row r="112" spans="2:20" ht="39.950000000000003" customHeight="1" thickBot="1" x14ac:dyDescent="0.45">
      <c r="B112" s="1220"/>
      <c r="C112" s="272" t="s">
        <v>17</v>
      </c>
      <c r="D112" s="306"/>
      <c r="E112" s="266"/>
      <c r="F112" s="309"/>
      <c r="G112" s="307">
        <v>792</v>
      </c>
      <c r="H112" s="307">
        <v>724</v>
      </c>
      <c r="I112" s="307">
        <v>861</v>
      </c>
      <c r="J112" s="307">
        <v>653</v>
      </c>
      <c r="K112" s="307">
        <v>648</v>
      </c>
      <c r="L112" s="307">
        <v>852</v>
      </c>
      <c r="M112" s="307">
        <v>949</v>
      </c>
      <c r="N112" s="307">
        <v>1008</v>
      </c>
      <c r="O112" s="307">
        <v>1031</v>
      </c>
      <c r="P112" s="307">
        <v>941</v>
      </c>
      <c r="Q112" s="307">
        <v>916</v>
      </c>
      <c r="R112" s="307">
        <v>1359</v>
      </c>
      <c r="S112" s="308">
        <f>SUM(G112:R112)</f>
        <v>10734</v>
      </c>
      <c r="T112" s="271"/>
    </row>
    <row r="113" spans="2:20" ht="23.1" customHeight="1" thickBot="1" x14ac:dyDescent="0.45">
      <c r="B113" s="310"/>
      <c r="C113" s="68"/>
      <c r="D113" s="282"/>
      <c r="E113" s="282"/>
      <c r="F113" s="282"/>
      <c r="G113" s="280"/>
      <c r="H113" s="280"/>
      <c r="I113" s="280"/>
      <c r="J113" s="280"/>
      <c r="K113" s="280"/>
      <c r="L113" s="280"/>
      <c r="M113" s="280"/>
      <c r="N113" s="280"/>
      <c r="O113" s="280"/>
      <c r="P113" s="280"/>
      <c r="Q113" s="280"/>
      <c r="R113" s="280"/>
      <c r="S113" s="281"/>
      <c r="T113" s="271"/>
    </row>
    <row r="114" spans="2:20" ht="39.950000000000003" customHeight="1" x14ac:dyDescent="0.4">
      <c r="B114" s="1215" t="s">
        <v>38</v>
      </c>
      <c r="C114" s="264" t="s">
        <v>16</v>
      </c>
      <c r="D114" s="302"/>
      <c r="E114" s="266"/>
      <c r="F114" s="305"/>
      <c r="G114" s="303">
        <v>449</v>
      </c>
      <c r="H114" s="303">
        <v>248</v>
      </c>
      <c r="I114" s="303">
        <v>325</v>
      </c>
      <c r="J114" s="303">
        <v>333</v>
      </c>
      <c r="K114" s="303">
        <v>343</v>
      </c>
      <c r="L114" s="303">
        <v>150</v>
      </c>
      <c r="M114" s="303">
        <v>443</v>
      </c>
      <c r="N114" s="303">
        <v>239</v>
      </c>
      <c r="O114" s="303">
        <v>237</v>
      </c>
      <c r="P114" s="303">
        <v>268</v>
      </c>
      <c r="Q114" s="303">
        <v>293</v>
      </c>
      <c r="R114" s="303">
        <v>348</v>
      </c>
      <c r="S114" s="304">
        <f>SUM(G114:R114)</f>
        <v>3676</v>
      </c>
      <c r="T114" s="271"/>
    </row>
    <row r="115" spans="2:20" ht="39.950000000000003" customHeight="1" thickBot="1" x14ac:dyDescent="0.45">
      <c r="B115" s="1216"/>
      <c r="C115" s="272" t="s">
        <v>17</v>
      </c>
      <c r="D115" s="306"/>
      <c r="E115" s="266"/>
      <c r="F115" s="309"/>
      <c r="G115" s="307">
        <v>564</v>
      </c>
      <c r="H115" s="307">
        <v>282</v>
      </c>
      <c r="I115" s="307">
        <v>350</v>
      </c>
      <c r="J115" s="307">
        <v>549</v>
      </c>
      <c r="K115" s="307">
        <v>265</v>
      </c>
      <c r="L115" s="307">
        <v>189</v>
      </c>
      <c r="M115" s="307">
        <v>264</v>
      </c>
      <c r="N115" s="307">
        <v>248</v>
      </c>
      <c r="O115" s="307">
        <v>467</v>
      </c>
      <c r="P115" s="307">
        <v>412</v>
      </c>
      <c r="Q115" s="307">
        <v>274</v>
      </c>
      <c r="R115" s="307">
        <v>418</v>
      </c>
      <c r="S115" s="308">
        <f>SUM(G115:R115)</f>
        <v>4282</v>
      </c>
      <c r="T115" s="271"/>
    </row>
    <row r="116" spans="2:20" ht="23.1" customHeight="1" thickBot="1" x14ac:dyDescent="0.45">
      <c r="B116" s="310"/>
      <c r="C116" s="68"/>
      <c r="D116" s="91"/>
      <c r="E116" s="91"/>
      <c r="F116" s="187"/>
      <c r="G116" s="332"/>
      <c r="H116" s="332"/>
      <c r="I116" s="332"/>
      <c r="J116" s="332"/>
      <c r="K116" s="332"/>
      <c r="L116" s="332"/>
      <c r="M116" s="332"/>
      <c r="N116" s="332"/>
      <c r="O116" s="332"/>
      <c r="P116" s="332"/>
      <c r="Q116" s="332"/>
      <c r="R116" s="332"/>
      <c r="S116" s="333"/>
      <c r="T116" s="271"/>
    </row>
    <row r="117" spans="2:20" ht="39.950000000000003" customHeight="1" x14ac:dyDescent="0.4">
      <c r="B117" s="1219" t="s">
        <v>39</v>
      </c>
      <c r="C117" s="264" t="s">
        <v>16</v>
      </c>
      <c r="D117" s="302"/>
      <c r="E117" s="266"/>
      <c r="F117" s="305"/>
      <c r="G117" s="303">
        <v>0</v>
      </c>
      <c r="H117" s="303">
        <v>0</v>
      </c>
      <c r="I117" s="303">
        <v>0</v>
      </c>
      <c r="J117" s="303">
        <v>0</v>
      </c>
      <c r="K117" s="303">
        <v>0</v>
      </c>
      <c r="L117" s="303">
        <v>0</v>
      </c>
      <c r="M117" s="303">
        <v>0</v>
      </c>
      <c r="N117" s="303">
        <v>0</v>
      </c>
      <c r="O117" s="303">
        <v>0</v>
      </c>
      <c r="P117" s="303">
        <v>0</v>
      </c>
      <c r="Q117" s="303">
        <v>0</v>
      </c>
      <c r="R117" s="303">
        <v>0</v>
      </c>
      <c r="S117" s="304">
        <f>SUM(G117:R117)</f>
        <v>0</v>
      </c>
      <c r="T117" s="271"/>
    </row>
    <row r="118" spans="2:20" ht="39.950000000000003" customHeight="1" thickBot="1" x14ac:dyDescent="0.45">
      <c r="B118" s="1220"/>
      <c r="C118" s="272" t="s">
        <v>17</v>
      </c>
      <c r="D118" s="306"/>
      <c r="E118" s="266"/>
      <c r="F118" s="309"/>
      <c r="G118" s="307">
        <v>0</v>
      </c>
      <c r="H118" s="307">
        <v>0</v>
      </c>
      <c r="I118" s="307">
        <v>0</v>
      </c>
      <c r="J118" s="307">
        <v>0</v>
      </c>
      <c r="K118" s="307">
        <v>0</v>
      </c>
      <c r="L118" s="307">
        <v>0</v>
      </c>
      <c r="M118" s="307">
        <v>0</v>
      </c>
      <c r="N118" s="307">
        <v>0</v>
      </c>
      <c r="O118" s="307">
        <v>0</v>
      </c>
      <c r="P118" s="307">
        <v>0</v>
      </c>
      <c r="Q118" s="307">
        <v>0</v>
      </c>
      <c r="R118" s="307">
        <v>0</v>
      </c>
      <c r="S118" s="308">
        <f>SUM(G118:R118)</f>
        <v>0</v>
      </c>
      <c r="T118" s="271"/>
    </row>
    <row r="119" spans="2:20" ht="23.1" customHeight="1" thickBot="1" x14ac:dyDescent="0.45">
      <c r="B119" s="310"/>
      <c r="C119" s="68"/>
      <c r="D119" s="266"/>
      <c r="E119" s="266"/>
      <c r="F119" s="282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1"/>
      <c r="T119" s="271"/>
    </row>
    <row r="120" spans="2:20" ht="39.950000000000003" customHeight="1" x14ac:dyDescent="0.4">
      <c r="B120" s="1215" t="s">
        <v>3</v>
      </c>
      <c r="C120" s="264" t="s">
        <v>16</v>
      </c>
      <c r="D120" s="302"/>
      <c r="E120" s="266"/>
      <c r="F120" s="305"/>
      <c r="G120" s="303">
        <v>2</v>
      </c>
      <c r="H120" s="303">
        <v>0</v>
      </c>
      <c r="I120" s="303">
        <v>5</v>
      </c>
      <c r="J120" s="303">
        <v>3</v>
      </c>
      <c r="K120" s="303">
        <v>2</v>
      </c>
      <c r="L120" s="303">
        <v>3</v>
      </c>
      <c r="M120" s="303">
        <v>3</v>
      </c>
      <c r="N120" s="303">
        <v>3</v>
      </c>
      <c r="O120" s="303">
        <v>1</v>
      </c>
      <c r="P120" s="303">
        <v>2</v>
      </c>
      <c r="Q120" s="303">
        <v>7</v>
      </c>
      <c r="R120" s="303">
        <v>2</v>
      </c>
      <c r="S120" s="304">
        <f>SUM(G120:R120)</f>
        <v>33</v>
      </c>
      <c r="T120" s="271"/>
    </row>
    <row r="121" spans="2:20" ht="39.950000000000003" customHeight="1" thickBot="1" x14ac:dyDescent="0.45">
      <c r="B121" s="1216"/>
      <c r="C121" s="272" t="s">
        <v>17</v>
      </c>
      <c r="D121" s="306"/>
      <c r="E121" s="266"/>
      <c r="F121" s="309"/>
      <c r="G121" s="307">
        <v>1</v>
      </c>
      <c r="H121" s="307">
        <v>2</v>
      </c>
      <c r="I121" s="307">
        <v>3</v>
      </c>
      <c r="J121" s="307">
        <v>1</v>
      </c>
      <c r="K121" s="307">
        <v>2</v>
      </c>
      <c r="L121" s="307">
        <v>3</v>
      </c>
      <c r="M121" s="307">
        <v>4</v>
      </c>
      <c r="N121" s="307">
        <v>0</v>
      </c>
      <c r="O121" s="307">
        <v>1</v>
      </c>
      <c r="P121" s="307">
        <v>5</v>
      </c>
      <c r="Q121" s="307">
        <v>3</v>
      </c>
      <c r="R121" s="307">
        <v>1</v>
      </c>
      <c r="S121" s="308">
        <f>SUM(G121:R121)</f>
        <v>26</v>
      </c>
      <c r="T121" s="271"/>
    </row>
    <row r="122" spans="2:20" ht="23.1" customHeight="1" thickBot="1" x14ac:dyDescent="0.4">
      <c r="B122" s="334"/>
      <c r="C122" s="68"/>
      <c r="D122" s="266"/>
      <c r="E122" s="266"/>
      <c r="F122" s="266"/>
      <c r="G122" s="315"/>
      <c r="H122" s="315"/>
      <c r="I122" s="315"/>
      <c r="J122" s="315"/>
      <c r="K122" s="315"/>
      <c r="L122" s="315"/>
      <c r="M122" s="315"/>
      <c r="N122" s="315"/>
      <c r="O122" s="315"/>
      <c r="P122" s="315"/>
      <c r="Q122" s="315"/>
      <c r="R122" s="315"/>
      <c r="S122" s="317"/>
      <c r="T122" s="271"/>
    </row>
    <row r="123" spans="2:20" ht="39.950000000000003" customHeight="1" x14ac:dyDescent="0.4">
      <c r="B123" s="1217" t="s">
        <v>44</v>
      </c>
      <c r="C123" s="287" t="s">
        <v>16</v>
      </c>
      <c r="D123" s="318"/>
      <c r="E123" s="319"/>
      <c r="F123" s="320"/>
      <c r="G123" s="289">
        <f t="shared" ref="G123:S124" si="9">G111+G114+G117+G120</f>
        <v>2270</v>
      </c>
      <c r="H123" s="289">
        <f t="shared" si="9"/>
        <v>985</v>
      </c>
      <c r="I123" s="289">
        <f t="shared" si="9"/>
        <v>843</v>
      </c>
      <c r="J123" s="289">
        <f t="shared" si="9"/>
        <v>1053</v>
      </c>
      <c r="K123" s="289">
        <f t="shared" si="9"/>
        <v>1014</v>
      </c>
      <c r="L123" s="289">
        <f t="shared" si="9"/>
        <v>647</v>
      </c>
      <c r="M123" s="289">
        <f t="shared" si="9"/>
        <v>1291</v>
      </c>
      <c r="N123" s="289">
        <f t="shared" si="9"/>
        <v>1081</v>
      </c>
      <c r="O123" s="289">
        <f t="shared" si="9"/>
        <v>1254</v>
      </c>
      <c r="P123" s="289">
        <f t="shared" si="9"/>
        <v>1193</v>
      </c>
      <c r="Q123" s="289">
        <f t="shared" si="9"/>
        <v>1277</v>
      </c>
      <c r="R123" s="289">
        <f t="shared" si="9"/>
        <v>1609</v>
      </c>
      <c r="S123" s="290">
        <f t="shared" si="9"/>
        <v>14517</v>
      </c>
      <c r="T123" s="271"/>
    </row>
    <row r="124" spans="2:20" ht="39.950000000000003" customHeight="1" thickBot="1" x14ac:dyDescent="0.45">
      <c r="B124" s="1218"/>
      <c r="C124" s="292" t="s">
        <v>17</v>
      </c>
      <c r="D124" s="321"/>
      <c r="E124" s="319"/>
      <c r="F124" s="322"/>
      <c r="G124" s="294">
        <f t="shared" si="9"/>
        <v>1357</v>
      </c>
      <c r="H124" s="294">
        <f t="shared" si="9"/>
        <v>1008</v>
      </c>
      <c r="I124" s="294">
        <f t="shared" si="9"/>
        <v>1214</v>
      </c>
      <c r="J124" s="294">
        <f t="shared" si="9"/>
        <v>1203</v>
      </c>
      <c r="K124" s="294">
        <f t="shared" si="9"/>
        <v>915</v>
      </c>
      <c r="L124" s="294">
        <f t="shared" si="9"/>
        <v>1044</v>
      </c>
      <c r="M124" s="294">
        <f t="shared" si="9"/>
        <v>1217</v>
      </c>
      <c r="N124" s="294">
        <f t="shared" si="9"/>
        <v>1256</v>
      </c>
      <c r="O124" s="294">
        <f t="shared" si="9"/>
        <v>1499</v>
      </c>
      <c r="P124" s="294">
        <f t="shared" si="9"/>
        <v>1358</v>
      </c>
      <c r="Q124" s="294">
        <f t="shared" si="9"/>
        <v>1193</v>
      </c>
      <c r="R124" s="294">
        <f t="shared" si="9"/>
        <v>1778</v>
      </c>
      <c r="S124" s="295">
        <f t="shared" si="9"/>
        <v>15042</v>
      </c>
      <c r="T124" s="271"/>
    </row>
    <row r="125" spans="2:20" ht="18" customHeight="1" x14ac:dyDescent="0.4">
      <c r="D125" s="297"/>
      <c r="E125" s="297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4"/>
      <c r="T125" s="271"/>
    </row>
    <row r="126" spans="2:20" ht="18" customHeight="1" thickBot="1" x14ac:dyDescent="0.45">
      <c r="D126" s="327"/>
      <c r="E126" s="327"/>
      <c r="F126" s="323"/>
      <c r="G126" s="323"/>
      <c r="H126" s="323"/>
      <c r="I126" s="323"/>
      <c r="J126" s="323"/>
      <c r="K126" s="323"/>
      <c r="L126" s="323"/>
      <c r="M126" s="323"/>
      <c r="N126" s="323"/>
      <c r="O126" s="323"/>
      <c r="P126" s="323"/>
      <c r="Q126" s="323"/>
      <c r="R126" s="323"/>
      <c r="S126" s="324"/>
      <c r="T126" s="271"/>
    </row>
    <row r="127" spans="2:20" ht="24.75" customHeight="1" thickBot="1" x14ac:dyDescent="0.3">
      <c r="B127" s="1209" t="s">
        <v>41</v>
      </c>
      <c r="C127" s="1210"/>
      <c r="D127" s="1210"/>
      <c r="E127" s="1210"/>
      <c r="F127" s="1210"/>
      <c r="G127" s="1210"/>
      <c r="H127" s="1210"/>
      <c r="I127" s="1210"/>
      <c r="J127" s="1210"/>
      <c r="K127" s="1210"/>
      <c r="L127" s="1210"/>
      <c r="M127" s="1210"/>
      <c r="N127" s="1210"/>
      <c r="O127" s="1210"/>
      <c r="P127" s="1210"/>
      <c r="Q127" s="1210"/>
      <c r="R127" s="1210"/>
      <c r="S127" s="1211"/>
      <c r="T127" s="271"/>
    </row>
    <row r="128" spans="2:20" ht="18" customHeight="1" thickBot="1" x14ac:dyDescent="0.45">
      <c r="B128" s="68"/>
      <c r="C128" s="68"/>
      <c r="D128" s="327"/>
      <c r="E128" s="327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4"/>
      <c r="T128" s="271"/>
    </row>
    <row r="129" spans="2:20" ht="39.950000000000003" customHeight="1" x14ac:dyDescent="0.4">
      <c r="B129" s="1215" t="s">
        <v>7</v>
      </c>
      <c r="C129" s="264" t="s">
        <v>16</v>
      </c>
      <c r="D129" s="302"/>
      <c r="E129" s="266"/>
      <c r="F129" s="305"/>
      <c r="G129" s="303">
        <v>2122</v>
      </c>
      <c r="H129" s="303">
        <v>1701</v>
      </c>
      <c r="I129" s="303">
        <v>1516</v>
      </c>
      <c r="J129" s="303">
        <v>2018</v>
      </c>
      <c r="K129" s="303">
        <v>1434</v>
      </c>
      <c r="L129" s="303">
        <v>2575</v>
      </c>
      <c r="M129" s="303">
        <v>1269</v>
      </c>
      <c r="N129" s="303">
        <v>715</v>
      </c>
      <c r="O129" s="303">
        <v>1044</v>
      </c>
      <c r="P129" s="303">
        <v>1778</v>
      </c>
      <c r="Q129" s="303">
        <v>1487</v>
      </c>
      <c r="R129" s="303">
        <v>1197</v>
      </c>
      <c r="S129" s="304">
        <f>SUM(G129:R129)</f>
        <v>18856</v>
      </c>
      <c r="T129" s="271"/>
    </row>
    <row r="130" spans="2:20" ht="39.950000000000003" customHeight="1" thickBot="1" x14ac:dyDescent="0.45">
      <c r="B130" s="1216"/>
      <c r="C130" s="272" t="s">
        <v>17</v>
      </c>
      <c r="D130" s="306"/>
      <c r="E130" s="266"/>
      <c r="F130" s="309"/>
      <c r="G130" s="307">
        <v>1689</v>
      </c>
      <c r="H130" s="307">
        <v>1216</v>
      </c>
      <c r="I130" s="307">
        <v>584</v>
      </c>
      <c r="J130" s="307">
        <v>2338</v>
      </c>
      <c r="K130" s="307">
        <v>2355</v>
      </c>
      <c r="L130" s="307">
        <v>3197</v>
      </c>
      <c r="M130" s="307">
        <v>592</v>
      </c>
      <c r="N130" s="307">
        <v>359</v>
      </c>
      <c r="O130" s="307">
        <v>1304</v>
      </c>
      <c r="P130" s="307">
        <v>1904</v>
      </c>
      <c r="Q130" s="307">
        <v>1506</v>
      </c>
      <c r="R130" s="307">
        <v>1503</v>
      </c>
      <c r="S130" s="308">
        <f>SUM(G130:R130)</f>
        <v>18547</v>
      </c>
      <c r="T130" s="271"/>
    </row>
    <row r="131" spans="2:20" ht="23.1" customHeight="1" thickBot="1" x14ac:dyDescent="0.45">
      <c r="B131" s="310"/>
      <c r="C131" s="68"/>
      <c r="D131" s="91"/>
      <c r="E131" s="91"/>
      <c r="F131" s="187"/>
      <c r="G131" s="332"/>
      <c r="H131" s="332"/>
      <c r="I131" s="332"/>
      <c r="J131" s="332"/>
      <c r="K131" s="332"/>
      <c r="L131" s="332"/>
      <c r="M131" s="332"/>
      <c r="N131" s="332"/>
      <c r="O131" s="332"/>
      <c r="P131" s="332"/>
      <c r="Q131" s="332"/>
      <c r="R131" s="332"/>
      <c r="S131" s="333"/>
      <c r="T131" s="271"/>
    </row>
    <row r="132" spans="2:20" ht="39.950000000000003" customHeight="1" x14ac:dyDescent="0.4">
      <c r="B132" s="1219" t="s">
        <v>8</v>
      </c>
      <c r="C132" s="264" t="s">
        <v>16</v>
      </c>
      <c r="D132" s="302"/>
      <c r="E132" s="266"/>
      <c r="F132" s="305"/>
      <c r="G132" s="303">
        <v>2444</v>
      </c>
      <c r="H132" s="303">
        <v>1447</v>
      </c>
      <c r="I132" s="303">
        <v>2203</v>
      </c>
      <c r="J132" s="303">
        <v>3319</v>
      </c>
      <c r="K132" s="303">
        <v>3343</v>
      </c>
      <c r="L132" s="303">
        <v>3080</v>
      </c>
      <c r="M132" s="303">
        <v>2052</v>
      </c>
      <c r="N132" s="303">
        <v>1949</v>
      </c>
      <c r="O132" s="303">
        <v>1890</v>
      </c>
      <c r="P132" s="303">
        <v>2658</v>
      </c>
      <c r="Q132" s="303">
        <v>3479</v>
      </c>
      <c r="R132" s="303">
        <v>4139</v>
      </c>
      <c r="S132" s="304">
        <f>SUM(G132:R132)</f>
        <v>32003</v>
      </c>
      <c r="T132" s="271"/>
    </row>
    <row r="133" spans="2:20" ht="39.950000000000003" customHeight="1" thickBot="1" x14ac:dyDescent="0.45">
      <c r="B133" s="1220"/>
      <c r="C133" s="272" t="s">
        <v>17</v>
      </c>
      <c r="D133" s="306"/>
      <c r="E133" s="266"/>
      <c r="F133" s="309"/>
      <c r="G133" s="307">
        <v>1139</v>
      </c>
      <c r="H133" s="307">
        <v>1639</v>
      </c>
      <c r="I133" s="307">
        <v>2004</v>
      </c>
      <c r="J133" s="307">
        <v>3374</v>
      </c>
      <c r="K133" s="307">
        <v>3513</v>
      </c>
      <c r="L133" s="307">
        <v>4374</v>
      </c>
      <c r="M133" s="307">
        <v>1020</v>
      </c>
      <c r="N133" s="307">
        <v>2005</v>
      </c>
      <c r="O133" s="307">
        <v>2577</v>
      </c>
      <c r="P133" s="307">
        <v>2772</v>
      </c>
      <c r="Q133" s="307">
        <v>2895</v>
      </c>
      <c r="R133" s="307">
        <v>4734</v>
      </c>
      <c r="S133" s="308">
        <f>SUM(G133:R133)</f>
        <v>32046</v>
      </c>
      <c r="T133" s="271"/>
    </row>
    <row r="134" spans="2:20" ht="23.1" customHeight="1" thickBot="1" x14ac:dyDescent="0.4">
      <c r="B134" s="310"/>
      <c r="C134" s="68"/>
      <c r="D134" s="121"/>
      <c r="E134" s="121"/>
      <c r="F134" s="121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6"/>
      <c r="T134" s="271"/>
    </row>
    <row r="135" spans="2:20" ht="39.950000000000003" customHeight="1" x14ac:dyDescent="0.4">
      <c r="B135" s="1217" t="s">
        <v>42</v>
      </c>
      <c r="C135" s="287" t="s">
        <v>16</v>
      </c>
      <c r="D135" s="318"/>
      <c r="E135" s="319"/>
      <c r="F135" s="320"/>
      <c r="G135" s="289">
        <f t="shared" ref="G135:S136" si="10">G129+G132</f>
        <v>4566</v>
      </c>
      <c r="H135" s="289">
        <f t="shared" si="10"/>
        <v>3148</v>
      </c>
      <c r="I135" s="289">
        <f t="shared" si="10"/>
        <v>3719</v>
      </c>
      <c r="J135" s="289">
        <f t="shared" si="10"/>
        <v>5337</v>
      </c>
      <c r="K135" s="289">
        <f t="shared" si="10"/>
        <v>4777</v>
      </c>
      <c r="L135" s="289">
        <f t="shared" si="10"/>
        <v>5655</v>
      </c>
      <c r="M135" s="289">
        <f t="shared" si="10"/>
        <v>3321</v>
      </c>
      <c r="N135" s="289">
        <f t="shared" si="10"/>
        <v>2664</v>
      </c>
      <c r="O135" s="289">
        <f t="shared" si="10"/>
        <v>2934</v>
      </c>
      <c r="P135" s="289">
        <f t="shared" si="10"/>
        <v>4436</v>
      </c>
      <c r="Q135" s="289">
        <f t="shared" si="10"/>
        <v>4966</v>
      </c>
      <c r="R135" s="289">
        <f t="shared" si="10"/>
        <v>5336</v>
      </c>
      <c r="S135" s="290">
        <f t="shared" si="10"/>
        <v>50859</v>
      </c>
      <c r="T135" s="271"/>
    </row>
    <row r="136" spans="2:20" ht="39.950000000000003" customHeight="1" thickBot="1" x14ac:dyDescent="0.45">
      <c r="B136" s="1218"/>
      <c r="C136" s="292" t="s">
        <v>17</v>
      </c>
      <c r="D136" s="321"/>
      <c r="E136" s="319"/>
      <c r="F136" s="322"/>
      <c r="G136" s="294">
        <f t="shared" si="10"/>
        <v>2828</v>
      </c>
      <c r="H136" s="294">
        <f t="shared" si="10"/>
        <v>2855</v>
      </c>
      <c r="I136" s="294">
        <f t="shared" si="10"/>
        <v>2588</v>
      </c>
      <c r="J136" s="294">
        <f t="shared" si="10"/>
        <v>5712</v>
      </c>
      <c r="K136" s="294">
        <f t="shared" si="10"/>
        <v>5868</v>
      </c>
      <c r="L136" s="294">
        <f t="shared" si="10"/>
        <v>7571</v>
      </c>
      <c r="M136" s="294">
        <f t="shared" si="10"/>
        <v>1612</v>
      </c>
      <c r="N136" s="294">
        <f t="shared" si="10"/>
        <v>2364</v>
      </c>
      <c r="O136" s="294">
        <f t="shared" si="10"/>
        <v>3881</v>
      </c>
      <c r="P136" s="294">
        <f t="shared" si="10"/>
        <v>4676</v>
      </c>
      <c r="Q136" s="294">
        <f t="shared" si="10"/>
        <v>4401</v>
      </c>
      <c r="R136" s="294">
        <f t="shared" si="10"/>
        <v>6237</v>
      </c>
      <c r="S136" s="295">
        <f t="shared" si="10"/>
        <v>50593</v>
      </c>
      <c r="T136" s="271"/>
    </row>
    <row r="137" spans="2:20" ht="13.5" customHeight="1" x14ac:dyDescent="0.4">
      <c r="D137" s="69"/>
      <c r="E137" s="69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4"/>
      <c r="T137" s="271"/>
    </row>
    <row r="138" spans="2:20" ht="27" thickBot="1" x14ac:dyDescent="0.45">
      <c r="D138" s="69"/>
      <c r="E138" s="69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4"/>
      <c r="T138" s="271"/>
    </row>
    <row r="139" spans="2:20" ht="27.75" customHeight="1" thickBot="1" x14ac:dyDescent="0.45">
      <c r="B139" s="1212" t="s">
        <v>52</v>
      </c>
      <c r="C139" s="1213"/>
      <c r="D139" s="1213"/>
      <c r="E139" s="1213"/>
      <c r="F139" s="1213"/>
      <c r="G139" s="1213"/>
      <c r="H139" s="1213"/>
      <c r="I139" s="1213"/>
      <c r="J139" s="1213"/>
      <c r="K139" s="1213"/>
      <c r="L139" s="1213"/>
      <c r="M139" s="1213"/>
      <c r="N139" s="1213"/>
      <c r="O139" s="1213"/>
      <c r="P139" s="1213"/>
      <c r="Q139" s="1213"/>
      <c r="R139" s="1213"/>
      <c r="S139" s="1214"/>
      <c r="T139" s="271"/>
    </row>
    <row r="140" spans="2:20" ht="13.5" customHeight="1" thickBot="1" x14ac:dyDescent="0.45">
      <c r="B140" s="129"/>
      <c r="C140" s="129"/>
      <c r="D140" s="69"/>
      <c r="E140" s="69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4"/>
      <c r="T140" s="271"/>
    </row>
    <row r="141" spans="2:20" ht="31.5" customHeight="1" thickBot="1" x14ac:dyDescent="0.45">
      <c r="B141" s="140"/>
      <c r="C141" s="337"/>
      <c r="D141" s="182"/>
      <c r="E141" s="152"/>
      <c r="F141" s="154"/>
      <c r="G141" s="262" t="s">
        <v>131</v>
      </c>
      <c r="H141" s="262" t="s">
        <v>132</v>
      </c>
      <c r="I141" s="262" t="s">
        <v>133</v>
      </c>
      <c r="J141" s="262" t="s">
        <v>134</v>
      </c>
      <c r="K141" s="262" t="s">
        <v>135</v>
      </c>
      <c r="L141" s="262" t="s">
        <v>136</v>
      </c>
      <c r="M141" s="262" t="s">
        <v>137</v>
      </c>
      <c r="N141" s="262" t="s">
        <v>138</v>
      </c>
      <c r="O141" s="262" t="s">
        <v>139</v>
      </c>
      <c r="P141" s="262" t="s">
        <v>140</v>
      </c>
      <c r="Q141" s="262" t="s">
        <v>141</v>
      </c>
      <c r="R141" s="262" t="s">
        <v>142</v>
      </c>
      <c r="S141" s="263" t="s">
        <v>54</v>
      </c>
      <c r="T141" s="271"/>
    </row>
    <row r="142" spans="2:20" ht="23.1" customHeight="1" thickBot="1" x14ac:dyDescent="0.45">
      <c r="B142" s="90"/>
      <c r="C142" s="142"/>
      <c r="D142" s="266"/>
      <c r="E142" s="266"/>
      <c r="F142" s="282"/>
      <c r="G142" s="282"/>
      <c r="H142" s="282"/>
      <c r="I142" s="282"/>
      <c r="J142" s="282"/>
      <c r="K142" s="282"/>
      <c r="L142" s="282"/>
      <c r="M142" s="282"/>
      <c r="N142" s="282"/>
      <c r="O142" s="282"/>
      <c r="P142" s="282"/>
      <c r="Q142" s="282"/>
      <c r="R142" s="282"/>
      <c r="S142" s="326"/>
      <c r="T142" s="271"/>
    </row>
    <row r="143" spans="2:20" ht="39.950000000000003" customHeight="1" x14ac:dyDescent="0.4">
      <c r="B143" s="1221" t="s">
        <v>9</v>
      </c>
      <c r="C143" s="338" t="s">
        <v>16</v>
      </c>
      <c r="D143" s="265"/>
      <c r="E143" s="266"/>
      <c r="F143" s="340"/>
      <c r="G143" s="267">
        <v>52193</v>
      </c>
      <c r="H143" s="267">
        <v>50107</v>
      </c>
      <c r="I143" s="267">
        <v>54043</v>
      </c>
      <c r="J143" s="267">
        <v>56400</v>
      </c>
      <c r="K143" s="267">
        <v>55200</v>
      </c>
      <c r="L143" s="267">
        <v>50055</v>
      </c>
      <c r="M143" s="267">
        <v>54700</v>
      </c>
      <c r="N143" s="267">
        <v>49800</v>
      </c>
      <c r="O143" s="267">
        <v>56200</v>
      </c>
      <c r="P143" s="267">
        <v>52900</v>
      </c>
      <c r="Q143" s="267">
        <v>52400</v>
      </c>
      <c r="R143" s="267">
        <v>52422</v>
      </c>
      <c r="S143" s="339">
        <f>SUM(G143:R143)</f>
        <v>636420</v>
      </c>
      <c r="T143" s="271"/>
    </row>
    <row r="144" spans="2:20" ht="39.950000000000003" customHeight="1" thickBot="1" x14ac:dyDescent="0.45">
      <c r="B144" s="1222"/>
      <c r="C144" s="341" t="s">
        <v>17</v>
      </c>
      <c r="D144" s="273"/>
      <c r="E144" s="266"/>
      <c r="F144" s="343"/>
      <c r="G144" s="274">
        <v>52138</v>
      </c>
      <c r="H144" s="274">
        <v>51046</v>
      </c>
      <c r="I144" s="274">
        <v>54059</v>
      </c>
      <c r="J144" s="274">
        <v>56019</v>
      </c>
      <c r="K144" s="274">
        <v>54084</v>
      </c>
      <c r="L144" s="274">
        <v>50003</v>
      </c>
      <c r="M144" s="274">
        <v>54128</v>
      </c>
      <c r="N144" s="274">
        <v>50052</v>
      </c>
      <c r="O144" s="274">
        <v>57682</v>
      </c>
      <c r="P144" s="274">
        <v>51030</v>
      </c>
      <c r="Q144" s="274">
        <v>53017</v>
      </c>
      <c r="R144" s="274">
        <v>52011</v>
      </c>
      <c r="S144" s="342">
        <f>SUM(G144:R144)</f>
        <v>635269</v>
      </c>
      <c r="T144" s="271"/>
    </row>
    <row r="145" spans="2:20" ht="23.1" customHeight="1" thickBot="1" x14ac:dyDescent="0.45">
      <c r="B145" s="310"/>
      <c r="C145" s="68"/>
      <c r="D145" s="266"/>
      <c r="E145" s="266"/>
      <c r="F145" s="282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0"/>
      <c r="S145" s="281"/>
      <c r="T145" s="271"/>
    </row>
    <row r="146" spans="2:20" ht="39.950000000000003" customHeight="1" x14ac:dyDescent="0.4">
      <c r="B146" s="1219" t="s">
        <v>144</v>
      </c>
      <c r="C146" s="338" t="s">
        <v>16</v>
      </c>
      <c r="D146" s="265"/>
      <c r="E146" s="266"/>
      <c r="F146" s="270"/>
      <c r="G146" s="268">
        <v>5207</v>
      </c>
      <c r="H146" s="268">
        <v>5038</v>
      </c>
      <c r="I146" s="268">
        <v>5400</v>
      </c>
      <c r="J146" s="268">
        <v>5117</v>
      </c>
      <c r="K146" s="268">
        <v>6065</v>
      </c>
      <c r="L146" s="268">
        <v>5441</v>
      </c>
      <c r="M146" s="268">
        <v>4102</v>
      </c>
      <c r="N146" s="268">
        <v>4426</v>
      </c>
      <c r="O146" s="268">
        <v>4669</v>
      </c>
      <c r="P146" s="268">
        <v>4100</v>
      </c>
      <c r="Q146" s="268">
        <v>4100</v>
      </c>
      <c r="R146" s="268">
        <v>2558</v>
      </c>
      <c r="S146" s="269">
        <f>SUM(G146:R146)</f>
        <v>56223</v>
      </c>
      <c r="T146" s="271"/>
    </row>
    <row r="147" spans="2:20" ht="39.950000000000003" customHeight="1" thickBot="1" x14ac:dyDescent="0.45">
      <c r="B147" s="1220"/>
      <c r="C147" s="341" t="s">
        <v>17</v>
      </c>
      <c r="D147" s="273"/>
      <c r="E147" s="266"/>
      <c r="F147" s="277"/>
      <c r="G147" s="275">
        <v>6143</v>
      </c>
      <c r="H147" s="275">
        <v>5112</v>
      </c>
      <c r="I147" s="275">
        <v>4552</v>
      </c>
      <c r="J147" s="275">
        <v>6423</v>
      </c>
      <c r="K147" s="275">
        <v>4468</v>
      </c>
      <c r="L147" s="275">
        <v>6393</v>
      </c>
      <c r="M147" s="275">
        <v>4416</v>
      </c>
      <c r="N147" s="275">
        <v>4000</v>
      </c>
      <c r="O147" s="275">
        <v>4471</v>
      </c>
      <c r="P147" s="275">
        <v>4158</v>
      </c>
      <c r="Q147" s="275">
        <v>4014</v>
      </c>
      <c r="R147" s="275">
        <v>3214</v>
      </c>
      <c r="S147" s="276">
        <f>SUM(G147:R147)</f>
        <v>57364</v>
      </c>
      <c r="T147" s="271"/>
    </row>
    <row r="148" spans="2:20" ht="23.1" customHeight="1" thickBot="1" x14ac:dyDescent="0.45">
      <c r="B148" s="310"/>
      <c r="C148" s="68"/>
      <c r="D148" s="282"/>
      <c r="E148" s="282"/>
      <c r="F148" s="282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1"/>
      <c r="T148" s="271"/>
    </row>
    <row r="149" spans="2:20" ht="39.950000000000003" customHeight="1" x14ac:dyDescent="0.4">
      <c r="B149" s="1221" t="s">
        <v>11</v>
      </c>
      <c r="C149" s="338" t="s">
        <v>16</v>
      </c>
      <c r="D149" s="265"/>
      <c r="E149" s="266"/>
      <c r="F149" s="305"/>
      <c r="G149" s="303">
        <v>1915</v>
      </c>
      <c r="H149" s="303">
        <v>1579</v>
      </c>
      <c r="I149" s="303">
        <v>1573</v>
      </c>
      <c r="J149" s="303">
        <v>1683</v>
      </c>
      <c r="K149" s="303">
        <v>1170</v>
      </c>
      <c r="L149" s="303">
        <v>1008</v>
      </c>
      <c r="M149" s="303">
        <v>1381</v>
      </c>
      <c r="N149" s="303">
        <v>1692</v>
      </c>
      <c r="O149" s="303">
        <v>2216</v>
      </c>
      <c r="P149" s="303">
        <v>1721</v>
      </c>
      <c r="Q149" s="303">
        <v>2180</v>
      </c>
      <c r="R149" s="303">
        <v>2060</v>
      </c>
      <c r="S149" s="304">
        <f>SUM(G149:R149)</f>
        <v>20178</v>
      </c>
      <c r="T149" s="271"/>
    </row>
    <row r="150" spans="2:20" ht="39.950000000000003" customHeight="1" thickBot="1" x14ac:dyDescent="0.45">
      <c r="B150" s="1222"/>
      <c r="C150" s="341" t="s">
        <v>17</v>
      </c>
      <c r="D150" s="273"/>
      <c r="E150" s="266"/>
      <c r="F150" s="309"/>
      <c r="G150" s="307">
        <v>1293</v>
      </c>
      <c r="H150" s="307">
        <v>1516</v>
      </c>
      <c r="I150" s="307">
        <v>1337</v>
      </c>
      <c r="J150" s="307">
        <v>1203</v>
      </c>
      <c r="K150" s="307">
        <v>1330</v>
      </c>
      <c r="L150" s="307">
        <v>1522</v>
      </c>
      <c r="M150" s="307">
        <v>1600</v>
      </c>
      <c r="N150" s="307">
        <v>1735</v>
      </c>
      <c r="O150" s="307">
        <v>2017</v>
      </c>
      <c r="P150" s="307">
        <v>2009</v>
      </c>
      <c r="Q150" s="307">
        <v>1878</v>
      </c>
      <c r="R150" s="307">
        <v>2072</v>
      </c>
      <c r="S150" s="308">
        <f>SUM(G150:R150)</f>
        <v>19512</v>
      </c>
      <c r="T150" s="271"/>
    </row>
    <row r="151" spans="2:20" ht="23.1" customHeight="1" thickBot="1" x14ac:dyDescent="0.45">
      <c r="B151" s="310"/>
      <c r="C151" s="68"/>
      <c r="D151" s="91"/>
      <c r="E151" s="91"/>
      <c r="F151" s="187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3"/>
      <c r="T151" s="271"/>
    </row>
    <row r="152" spans="2:20" ht="39.950000000000003" customHeight="1" x14ac:dyDescent="0.4">
      <c r="B152" s="1215" t="s">
        <v>12</v>
      </c>
      <c r="C152" s="264" t="s">
        <v>16</v>
      </c>
      <c r="D152" s="302"/>
      <c r="E152" s="266"/>
      <c r="F152" s="305"/>
      <c r="G152" s="303">
        <v>13</v>
      </c>
      <c r="H152" s="303">
        <v>7</v>
      </c>
      <c r="I152" s="303">
        <v>12</v>
      </c>
      <c r="J152" s="303">
        <v>66</v>
      </c>
      <c r="K152" s="303">
        <v>0</v>
      </c>
      <c r="L152" s="303">
        <v>25</v>
      </c>
      <c r="M152" s="303">
        <v>0</v>
      </c>
      <c r="N152" s="303">
        <v>432</v>
      </c>
      <c r="O152" s="303">
        <v>612</v>
      </c>
      <c r="P152" s="303">
        <v>543</v>
      </c>
      <c r="Q152" s="303">
        <v>323</v>
      </c>
      <c r="R152" s="303">
        <v>575</v>
      </c>
      <c r="S152" s="304">
        <f>SUM(G152:R152)</f>
        <v>2608</v>
      </c>
      <c r="T152" s="271"/>
    </row>
    <row r="153" spans="2:20" ht="39.950000000000003" customHeight="1" thickBot="1" x14ac:dyDescent="0.45">
      <c r="B153" s="1216"/>
      <c r="C153" s="272" t="s">
        <v>17</v>
      </c>
      <c r="D153" s="306"/>
      <c r="E153" s="266"/>
      <c r="F153" s="309"/>
      <c r="G153" s="307">
        <v>22</v>
      </c>
      <c r="H153" s="307">
        <v>9</v>
      </c>
      <c r="I153" s="307">
        <v>16</v>
      </c>
      <c r="J153" s="307">
        <v>13</v>
      </c>
      <c r="K153" s="307">
        <v>18</v>
      </c>
      <c r="L153" s="307">
        <v>28</v>
      </c>
      <c r="M153" s="307">
        <v>8</v>
      </c>
      <c r="N153" s="307">
        <v>473</v>
      </c>
      <c r="O153" s="307">
        <v>574</v>
      </c>
      <c r="P153" s="307">
        <v>634</v>
      </c>
      <c r="Q153" s="307">
        <v>580</v>
      </c>
      <c r="R153" s="307">
        <v>437</v>
      </c>
      <c r="S153" s="308">
        <f>SUM(G153:R153)</f>
        <v>2812</v>
      </c>
      <c r="T153" s="271"/>
    </row>
    <row r="154" spans="2:20" ht="23.1" customHeight="1" thickBot="1" x14ac:dyDescent="0.45">
      <c r="B154" s="310"/>
      <c r="C154" s="68"/>
      <c r="D154" s="91"/>
      <c r="E154" s="91"/>
      <c r="F154" s="187"/>
      <c r="G154" s="332"/>
      <c r="H154" s="332"/>
      <c r="I154" s="344"/>
      <c r="J154" s="344"/>
      <c r="K154" s="344"/>
      <c r="L154" s="344"/>
      <c r="M154" s="344"/>
      <c r="N154" s="344"/>
      <c r="O154" s="344"/>
      <c r="P154" s="344"/>
      <c r="Q154" s="344"/>
      <c r="R154" s="344"/>
      <c r="S154" s="333"/>
      <c r="T154" s="271"/>
    </row>
    <row r="155" spans="2:20" ht="39.950000000000003" customHeight="1" x14ac:dyDescent="0.4">
      <c r="B155" s="1225" t="s">
        <v>45</v>
      </c>
      <c r="C155" s="338" t="s">
        <v>16</v>
      </c>
      <c r="D155" s="265"/>
      <c r="E155" s="266"/>
      <c r="F155" s="305"/>
      <c r="G155" s="303">
        <v>536</v>
      </c>
      <c r="H155" s="303">
        <v>300</v>
      </c>
      <c r="I155" s="303">
        <v>287</v>
      </c>
      <c r="J155" s="303">
        <v>573</v>
      </c>
      <c r="K155" s="303">
        <v>52</v>
      </c>
      <c r="L155" s="303">
        <v>556</v>
      </c>
      <c r="M155" s="303">
        <v>477</v>
      </c>
      <c r="N155" s="303">
        <v>0</v>
      </c>
      <c r="O155" s="303">
        <v>0</v>
      </c>
      <c r="P155" s="303">
        <v>0</v>
      </c>
      <c r="Q155" s="303">
        <v>0</v>
      </c>
      <c r="R155" s="303">
        <v>0</v>
      </c>
      <c r="S155" s="304">
        <f>SUM(G155:R155)</f>
        <v>2781</v>
      </c>
      <c r="T155" s="271"/>
    </row>
    <row r="156" spans="2:20" ht="39.950000000000003" customHeight="1" thickBot="1" x14ac:dyDescent="0.45">
      <c r="B156" s="1226"/>
      <c r="C156" s="341" t="s">
        <v>17</v>
      </c>
      <c r="D156" s="273"/>
      <c r="E156" s="266"/>
      <c r="F156" s="309"/>
      <c r="G156" s="307">
        <v>421</v>
      </c>
      <c r="H156" s="307">
        <v>308</v>
      </c>
      <c r="I156" s="307">
        <v>297</v>
      </c>
      <c r="J156" s="307">
        <v>394</v>
      </c>
      <c r="K156" s="307">
        <v>329</v>
      </c>
      <c r="L156" s="307">
        <v>518</v>
      </c>
      <c r="M156" s="307">
        <v>466</v>
      </c>
      <c r="N156" s="307">
        <v>0</v>
      </c>
      <c r="O156" s="307">
        <v>0</v>
      </c>
      <c r="P156" s="307">
        <v>0</v>
      </c>
      <c r="Q156" s="307">
        <v>0</v>
      </c>
      <c r="R156" s="307">
        <v>0</v>
      </c>
      <c r="S156" s="308">
        <f>SUM(G156:R156)</f>
        <v>2733</v>
      </c>
      <c r="T156" s="271"/>
    </row>
    <row r="157" spans="2:20" ht="23.1" customHeight="1" thickBot="1" x14ac:dyDescent="0.45">
      <c r="B157" s="310"/>
      <c r="C157" s="68"/>
      <c r="D157" s="144"/>
      <c r="E157" s="144"/>
      <c r="F157" s="144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6"/>
      <c r="T157" s="271"/>
    </row>
    <row r="158" spans="2:20" ht="39.950000000000003" customHeight="1" x14ac:dyDescent="0.4">
      <c r="B158" s="1221" t="s">
        <v>13</v>
      </c>
      <c r="C158" s="338" t="s">
        <v>16</v>
      </c>
      <c r="D158" s="265"/>
      <c r="E158" s="266"/>
      <c r="F158" s="305"/>
      <c r="G158" s="303">
        <v>90</v>
      </c>
      <c r="H158" s="303">
        <v>190</v>
      </c>
      <c r="I158" s="303">
        <v>210</v>
      </c>
      <c r="J158" s="303">
        <v>225</v>
      </c>
      <c r="K158" s="303">
        <v>385</v>
      </c>
      <c r="L158" s="303">
        <v>445</v>
      </c>
      <c r="M158" s="303">
        <v>210</v>
      </c>
      <c r="N158" s="303">
        <v>270</v>
      </c>
      <c r="O158" s="303">
        <v>450</v>
      </c>
      <c r="P158" s="303">
        <v>284</v>
      </c>
      <c r="Q158" s="303">
        <v>172</v>
      </c>
      <c r="R158" s="303">
        <v>691</v>
      </c>
      <c r="S158" s="304">
        <f>SUM(G158:R158)</f>
        <v>3622</v>
      </c>
      <c r="T158" s="271"/>
    </row>
    <row r="159" spans="2:20" ht="39.950000000000003" customHeight="1" thickBot="1" x14ac:dyDescent="0.45">
      <c r="B159" s="1222"/>
      <c r="C159" s="341" t="s">
        <v>17</v>
      </c>
      <c r="D159" s="273"/>
      <c r="E159" s="266"/>
      <c r="F159" s="309"/>
      <c r="G159" s="307">
        <v>246</v>
      </c>
      <c r="H159" s="307">
        <v>218</v>
      </c>
      <c r="I159" s="307">
        <v>151</v>
      </c>
      <c r="J159" s="307">
        <v>134</v>
      </c>
      <c r="K159" s="307">
        <v>239</v>
      </c>
      <c r="L159" s="307">
        <v>151</v>
      </c>
      <c r="M159" s="307">
        <v>269</v>
      </c>
      <c r="N159" s="307">
        <v>221</v>
      </c>
      <c r="O159" s="307">
        <v>482</v>
      </c>
      <c r="P159" s="307">
        <v>322</v>
      </c>
      <c r="Q159" s="307">
        <v>432</v>
      </c>
      <c r="R159" s="307">
        <v>505</v>
      </c>
      <c r="S159" s="308">
        <f>SUM(G159:R159)</f>
        <v>3370</v>
      </c>
      <c r="T159" s="271"/>
    </row>
    <row r="160" spans="2:20" ht="23.1" customHeight="1" thickBot="1" x14ac:dyDescent="0.45">
      <c r="B160" s="310"/>
      <c r="C160" s="68"/>
      <c r="D160" s="124"/>
      <c r="E160" s="124"/>
      <c r="F160" s="122"/>
      <c r="G160" s="311"/>
      <c r="H160" s="311"/>
      <c r="I160" s="311"/>
      <c r="J160" s="311"/>
      <c r="K160" s="311"/>
      <c r="L160" s="311"/>
      <c r="M160" s="311"/>
      <c r="N160" s="311"/>
      <c r="O160" s="311"/>
      <c r="P160" s="311"/>
      <c r="Q160" s="311"/>
      <c r="R160" s="311"/>
      <c r="S160" s="312"/>
      <c r="T160" s="271"/>
    </row>
    <row r="161" spans="2:20" ht="39.950000000000003" customHeight="1" x14ac:dyDescent="0.4">
      <c r="B161" s="1225" t="s">
        <v>60</v>
      </c>
      <c r="C161" s="338" t="s">
        <v>16</v>
      </c>
      <c r="D161" s="265"/>
      <c r="E161" s="266"/>
      <c r="F161" s="305"/>
      <c r="G161" s="303">
        <v>1710</v>
      </c>
      <c r="H161" s="303">
        <v>1586</v>
      </c>
      <c r="I161" s="303">
        <v>2019</v>
      </c>
      <c r="J161" s="303">
        <v>1979</v>
      </c>
      <c r="K161" s="303">
        <v>1921</v>
      </c>
      <c r="L161" s="303">
        <v>1988</v>
      </c>
      <c r="M161" s="303">
        <v>2665</v>
      </c>
      <c r="N161" s="303">
        <v>2322</v>
      </c>
      <c r="O161" s="303">
        <v>2584</v>
      </c>
      <c r="P161" s="303">
        <v>2466</v>
      </c>
      <c r="Q161" s="303">
        <v>1881</v>
      </c>
      <c r="R161" s="303">
        <v>1664</v>
      </c>
      <c r="S161" s="304">
        <f>SUM(G161:R161)</f>
        <v>24785</v>
      </c>
      <c r="T161" s="271"/>
    </row>
    <row r="162" spans="2:20" ht="39.950000000000003" customHeight="1" thickBot="1" x14ac:dyDescent="0.45">
      <c r="B162" s="1226"/>
      <c r="C162" s="341" t="s">
        <v>17</v>
      </c>
      <c r="D162" s="273"/>
      <c r="E162" s="266"/>
      <c r="F162" s="309"/>
      <c r="G162" s="307">
        <v>2012</v>
      </c>
      <c r="H162" s="307">
        <v>1663</v>
      </c>
      <c r="I162" s="307">
        <v>1920</v>
      </c>
      <c r="J162" s="307">
        <v>1752</v>
      </c>
      <c r="K162" s="307">
        <v>1632</v>
      </c>
      <c r="L162" s="307">
        <v>2720</v>
      </c>
      <c r="M162" s="307">
        <v>2566</v>
      </c>
      <c r="N162" s="307">
        <v>2226</v>
      </c>
      <c r="O162" s="307">
        <v>2539</v>
      </c>
      <c r="P162" s="307">
        <v>1851</v>
      </c>
      <c r="Q162" s="307">
        <v>1846</v>
      </c>
      <c r="R162" s="307">
        <v>2059</v>
      </c>
      <c r="S162" s="308">
        <f>SUM(G162:R162)</f>
        <v>24786</v>
      </c>
      <c r="T162" s="271"/>
    </row>
    <row r="163" spans="2:20" ht="23.1" customHeight="1" thickBot="1" x14ac:dyDescent="0.45">
      <c r="B163" s="310"/>
      <c r="C163" s="68"/>
      <c r="D163" s="124"/>
      <c r="E163" s="124"/>
      <c r="F163" s="122"/>
      <c r="G163" s="311"/>
      <c r="H163" s="311"/>
      <c r="I163" s="311"/>
      <c r="J163" s="311"/>
      <c r="K163" s="311"/>
      <c r="L163" s="311"/>
      <c r="M163" s="311"/>
      <c r="N163" s="311"/>
      <c r="O163" s="311"/>
      <c r="P163" s="311"/>
      <c r="Q163" s="311"/>
      <c r="R163" s="311"/>
      <c r="S163" s="312"/>
      <c r="T163" s="271"/>
    </row>
    <row r="164" spans="2:20" ht="39.950000000000003" customHeight="1" x14ac:dyDescent="0.4">
      <c r="B164" s="1221" t="s">
        <v>56</v>
      </c>
      <c r="C164" s="338" t="s">
        <v>16</v>
      </c>
      <c r="D164" s="265"/>
      <c r="E164" s="266"/>
      <c r="F164" s="305"/>
      <c r="G164" s="303">
        <v>2956</v>
      </c>
      <c r="H164" s="303">
        <v>2165</v>
      </c>
      <c r="I164" s="303">
        <v>2396</v>
      </c>
      <c r="J164" s="303">
        <v>2544</v>
      </c>
      <c r="K164" s="303">
        <v>1460</v>
      </c>
      <c r="L164" s="303">
        <v>1480</v>
      </c>
      <c r="M164" s="303">
        <v>1450</v>
      </c>
      <c r="N164" s="303">
        <v>1025</v>
      </c>
      <c r="O164" s="303">
        <v>1025</v>
      </c>
      <c r="P164" s="303">
        <v>1125</v>
      </c>
      <c r="Q164" s="303">
        <v>1257</v>
      </c>
      <c r="R164" s="303">
        <v>1583</v>
      </c>
      <c r="S164" s="304">
        <f>SUM(G164:R164)</f>
        <v>20466</v>
      </c>
      <c r="T164" s="271"/>
    </row>
    <row r="165" spans="2:20" ht="39.950000000000003" customHeight="1" thickBot="1" x14ac:dyDescent="0.45">
      <c r="B165" s="1222"/>
      <c r="C165" s="341" t="s">
        <v>17</v>
      </c>
      <c r="D165" s="273"/>
      <c r="E165" s="266"/>
      <c r="F165" s="309"/>
      <c r="G165" s="307">
        <v>3029</v>
      </c>
      <c r="H165" s="307">
        <v>2139</v>
      </c>
      <c r="I165" s="307">
        <v>2424</v>
      </c>
      <c r="J165" s="307">
        <v>2510</v>
      </c>
      <c r="K165" s="307">
        <v>1505</v>
      </c>
      <c r="L165" s="307">
        <v>1500</v>
      </c>
      <c r="M165" s="307">
        <v>1491</v>
      </c>
      <c r="N165" s="307">
        <v>1040</v>
      </c>
      <c r="O165" s="307">
        <v>1000</v>
      </c>
      <c r="P165" s="307">
        <v>1007</v>
      </c>
      <c r="Q165" s="307">
        <v>1200</v>
      </c>
      <c r="R165" s="307">
        <v>1505</v>
      </c>
      <c r="S165" s="308">
        <f>SUM(G165:R165)</f>
        <v>20350</v>
      </c>
      <c r="T165" s="271"/>
    </row>
    <row r="166" spans="2:20" ht="23.1" customHeight="1" thickBot="1" x14ac:dyDescent="0.45">
      <c r="B166" s="278"/>
      <c r="C166" s="279"/>
      <c r="D166" s="124"/>
      <c r="E166" s="124"/>
      <c r="F166" s="122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2"/>
      <c r="T166" s="271"/>
    </row>
    <row r="167" spans="2:20" ht="39.950000000000003" customHeight="1" x14ac:dyDescent="0.4">
      <c r="B167" s="1221" t="s">
        <v>57</v>
      </c>
      <c r="C167" s="338" t="s">
        <v>16</v>
      </c>
      <c r="D167" s="265"/>
      <c r="E167" s="266"/>
      <c r="F167" s="305"/>
      <c r="G167" s="303">
        <v>644</v>
      </c>
      <c r="H167" s="303">
        <v>2235</v>
      </c>
      <c r="I167" s="303">
        <v>1368</v>
      </c>
      <c r="J167" s="303">
        <v>2876</v>
      </c>
      <c r="K167" s="303">
        <v>729</v>
      </c>
      <c r="L167" s="303">
        <v>1227</v>
      </c>
      <c r="M167" s="303">
        <v>1383</v>
      </c>
      <c r="N167" s="303">
        <v>1008</v>
      </c>
      <c r="O167" s="303">
        <v>1611</v>
      </c>
      <c r="P167" s="303">
        <v>1685</v>
      </c>
      <c r="Q167" s="303">
        <v>1337</v>
      </c>
      <c r="R167" s="303">
        <v>1832</v>
      </c>
      <c r="S167" s="304">
        <f>SUM(G167:R167)</f>
        <v>17935</v>
      </c>
      <c r="T167" s="271"/>
    </row>
    <row r="168" spans="2:20" ht="39.950000000000003" customHeight="1" thickBot="1" x14ac:dyDescent="0.45">
      <c r="B168" s="1222"/>
      <c r="C168" s="341" t="s">
        <v>17</v>
      </c>
      <c r="D168" s="273"/>
      <c r="E168" s="266"/>
      <c r="F168" s="309"/>
      <c r="G168" s="307">
        <v>1155</v>
      </c>
      <c r="H168" s="307">
        <v>2421</v>
      </c>
      <c r="I168" s="307">
        <v>1872</v>
      </c>
      <c r="J168" s="307">
        <v>2051</v>
      </c>
      <c r="K168" s="307">
        <v>1282</v>
      </c>
      <c r="L168" s="307">
        <v>1442</v>
      </c>
      <c r="M168" s="307">
        <v>1206</v>
      </c>
      <c r="N168" s="307">
        <v>1260</v>
      </c>
      <c r="O168" s="307">
        <v>1758</v>
      </c>
      <c r="P168" s="307">
        <v>1522</v>
      </c>
      <c r="Q168" s="307">
        <v>1404</v>
      </c>
      <c r="R168" s="307">
        <v>1838</v>
      </c>
      <c r="S168" s="308">
        <f>SUM(G168:R168)</f>
        <v>19211</v>
      </c>
      <c r="T168" s="271"/>
    </row>
    <row r="169" spans="2:20" ht="23.1" customHeight="1" thickBot="1" x14ac:dyDescent="0.45">
      <c r="B169" s="347"/>
      <c r="C169" s="279"/>
      <c r="D169" s="282"/>
      <c r="E169" s="282"/>
      <c r="F169" s="282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1"/>
      <c r="T169" s="271"/>
    </row>
    <row r="170" spans="2:20" ht="39.950000000000003" customHeight="1" x14ac:dyDescent="0.4">
      <c r="B170" s="1225" t="s">
        <v>65</v>
      </c>
      <c r="C170" s="338" t="s">
        <v>16</v>
      </c>
      <c r="D170" s="265"/>
      <c r="E170" s="266"/>
      <c r="F170" s="305"/>
      <c r="G170" s="303">
        <v>871</v>
      </c>
      <c r="H170" s="303">
        <v>791</v>
      </c>
      <c r="I170" s="303">
        <v>988</v>
      </c>
      <c r="J170" s="303">
        <v>712</v>
      </c>
      <c r="K170" s="303">
        <v>757</v>
      </c>
      <c r="L170" s="303">
        <v>731</v>
      </c>
      <c r="M170" s="303">
        <v>755</v>
      </c>
      <c r="N170" s="303">
        <v>741</v>
      </c>
      <c r="O170" s="303">
        <v>887</v>
      </c>
      <c r="P170" s="303">
        <v>1031</v>
      </c>
      <c r="Q170" s="303">
        <v>825</v>
      </c>
      <c r="R170" s="303">
        <v>1155</v>
      </c>
      <c r="S170" s="304">
        <f>SUM(G170:R170)</f>
        <v>10244</v>
      </c>
      <c r="T170" s="271"/>
    </row>
    <row r="171" spans="2:20" ht="39.950000000000003" customHeight="1" thickBot="1" x14ac:dyDescent="0.45">
      <c r="B171" s="1226"/>
      <c r="C171" s="341" t="s">
        <v>17</v>
      </c>
      <c r="D171" s="273"/>
      <c r="E171" s="266"/>
      <c r="F171" s="309"/>
      <c r="G171" s="307">
        <v>875</v>
      </c>
      <c r="H171" s="307">
        <v>692</v>
      </c>
      <c r="I171" s="307">
        <v>926</v>
      </c>
      <c r="J171" s="307">
        <v>695</v>
      </c>
      <c r="K171" s="307">
        <v>738</v>
      </c>
      <c r="L171" s="307">
        <v>624</v>
      </c>
      <c r="M171" s="307">
        <v>892</v>
      </c>
      <c r="N171" s="307">
        <v>773</v>
      </c>
      <c r="O171" s="307">
        <v>802</v>
      </c>
      <c r="P171" s="307">
        <v>1022</v>
      </c>
      <c r="Q171" s="307">
        <v>884</v>
      </c>
      <c r="R171" s="307">
        <v>1424</v>
      </c>
      <c r="S171" s="308">
        <f>SUM(G171:R171)</f>
        <v>10347</v>
      </c>
      <c r="T171" s="271"/>
    </row>
    <row r="172" spans="2:20" ht="23.1" customHeight="1" thickBot="1" x14ac:dyDescent="0.45">
      <c r="B172" s="347"/>
      <c r="C172" s="279"/>
      <c r="D172" s="134"/>
      <c r="E172" s="134"/>
      <c r="F172" s="134"/>
      <c r="G172" s="348"/>
      <c r="H172" s="348"/>
      <c r="I172" s="348"/>
      <c r="J172" s="348"/>
      <c r="K172" s="348"/>
      <c r="L172" s="348"/>
      <c r="M172" s="348"/>
      <c r="N172" s="348"/>
      <c r="O172" s="348"/>
      <c r="P172" s="348"/>
      <c r="Q172" s="348"/>
      <c r="R172" s="348"/>
      <c r="S172" s="349"/>
      <c r="T172" s="271"/>
    </row>
    <row r="173" spans="2:20" ht="39.950000000000003" customHeight="1" x14ac:dyDescent="0.4">
      <c r="B173" s="1221" t="s">
        <v>101</v>
      </c>
      <c r="C173" s="338" t="s">
        <v>16</v>
      </c>
      <c r="D173" s="265"/>
      <c r="E173" s="266"/>
      <c r="F173" s="305"/>
      <c r="G173" s="303">
        <v>1710</v>
      </c>
      <c r="H173" s="303">
        <v>1738</v>
      </c>
      <c r="I173" s="303">
        <v>1523</v>
      </c>
      <c r="J173" s="303">
        <v>1934</v>
      </c>
      <c r="K173" s="303">
        <v>2113</v>
      </c>
      <c r="L173" s="303">
        <v>1994</v>
      </c>
      <c r="M173" s="303">
        <v>2127</v>
      </c>
      <c r="N173" s="303">
        <v>2300</v>
      </c>
      <c r="O173" s="303">
        <v>2608</v>
      </c>
      <c r="P173" s="303">
        <v>2021</v>
      </c>
      <c r="Q173" s="303">
        <v>2278</v>
      </c>
      <c r="R173" s="303">
        <v>1948</v>
      </c>
      <c r="S173" s="304">
        <f>SUM(G173:R173)</f>
        <v>24294</v>
      </c>
      <c r="T173" s="271"/>
    </row>
    <row r="174" spans="2:20" ht="39.950000000000003" customHeight="1" thickBot="1" x14ac:dyDescent="0.45">
      <c r="B174" s="1222"/>
      <c r="C174" s="341" t="s">
        <v>17</v>
      </c>
      <c r="D174" s="273"/>
      <c r="E174" s="266"/>
      <c r="F174" s="309"/>
      <c r="G174" s="307">
        <v>1870</v>
      </c>
      <c r="H174" s="307">
        <v>1850</v>
      </c>
      <c r="I174" s="307">
        <v>1750</v>
      </c>
      <c r="J174" s="307">
        <v>1960</v>
      </c>
      <c r="K174" s="307">
        <v>2119</v>
      </c>
      <c r="L174" s="307">
        <v>1918</v>
      </c>
      <c r="M174" s="307">
        <v>2315</v>
      </c>
      <c r="N174" s="307">
        <v>2300</v>
      </c>
      <c r="O174" s="307">
        <v>2140</v>
      </c>
      <c r="P174" s="307">
        <v>2098</v>
      </c>
      <c r="Q174" s="307">
        <v>2018</v>
      </c>
      <c r="R174" s="307">
        <v>2125</v>
      </c>
      <c r="S174" s="308">
        <f>SUM(G174:R174)</f>
        <v>24463</v>
      </c>
      <c r="T174" s="271"/>
    </row>
    <row r="175" spans="2:20" ht="23.1" customHeight="1" thickBot="1" x14ac:dyDescent="0.45">
      <c r="B175" s="347"/>
      <c r="C175" s="279"/>
      <c r="D175" s="134"/>
      <c r="E175" s="134"/>
      <c r="F175" s="134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50"/>
      <c r="T175" s="271"/>
    </row>
    <row r="176" spans="2:20" ht="39.950000000000003" customHeight="1" x14ac:dyDescent="0.4">
      <c r="B176" s="1223" t="s">
        <v>53</v>
      </c>
      <c r="C176" s="351" t="s">
        <v>16</v>
      </c>
      <c r="D176" s="352"/>
      <c r="E176" s="319"/>
      <c r="F176" s="320"/>
      <c r="G176" s="289">
        <f t="shared" ref="G176:S177" si="11">G143+G146+G149+G152+G155+G158+G161+G164+G167+G170+G173</f>
        <v>67845</v>
      </c>
      <c r="H176" s="289">
        <f t="shared" si="11"/>
        <v>65736</v>
      </c>
      <c r="I176" s="289">
        <f t="shared" si="11"/>
        <v>69819</v>
      </c>
      <c r="J176" s="289">
        <f t="shared" si="11"/>
        <v>74109</v>
      </c>
      <c r="K176" s="289">
        <f t="shared" si="11"/>
        <v>69852</v>
      </c>
      <c r="L176" s="289">
        <f t="shared" si="11"/>
        <v>64950</v>
      </c>
      <c r="M176" s="289">
        <f t="shared" si="11"/>
        <v>69250</v>
      </c>
      <c r="N176" s="289">
        <f t="shared" si="11"/>
        <v>64016</v>
      </c>
      <c r="O176" s="289">
        <f t="shared" si="11"/>
        <v>72862</v>
      </c>
      <c r="P176" s="289">
        <f t="shared" si="11"/>
        <v>67876</v>
      </c>
      <c r="Q176" s="289">
        <f t="shared" si="11"/>
        <v>66753</v>
      </c>
      <c r="R176" s="289">
        <f t="shared" si="11"/>
        <v>66488</v>
      </c>
      <c r="S176" s="290">
        <f t="shared" si="11"/>
        <v>819556</v>
      </c>
      <c r="T176" s="271"/>
    </row>
    <row r="177" spans="2:21" ht="39.950000000000003" customHeight="1" thickBot="1" x14ac:dyDescent="0.45">
      <c r="B177" s="1224"/>
      <c r="C177" s="353" t="s">
        <v>17</v>
      </c>
      <c r="D177" s="354"/>
      <c r="E177" s="319"/>
      <c r="F177" s="322"/>
      <c r="G177" s="294">
        <f t="shared" si="11"/>
        <v>69204</v>
      </c>
      <c r="H177" s="294">
        <f t="shared" si="11"/>
        <v>66974</v>
      </c>
      <c r="I177" s="294">
        <f t="shared" si="11"/>
        <v>69304</v>
      </c>
      <c r="J177" s="294">
        <f t="shared" si="11"/>
        <v>73154</v>
      </c>
      <c r="K177" s="294">
        <f t="shared" si="11"/>
        <v>67744</v>
      </c>
      <c r="L177" s="294">
        <f t="shared" si="11"/>
        <v>66819</v>
      </c>
      <c r="M177" s="294">
        <f t="shared" si="11"/>
        <v>69357</v>
      </c>
      <c r="N177" s="294">
        <f t="shared" si="11"/>
        <v>64080</v>
      </c>
      <c r="O177" s="294">
        <f t="shared" si="11"/>
        <v>73465</v>
      </c>
      <c r="P177" s="294">
        <f t="shared" si="11"/>
        <v>65653</v>
      </c>
      <c r="Q177" s="294">
        <f t="shared" si="11"/>
        <v>67273</v>
      </c>
      <c r="R177" s="294">
        <f t="shared" si="11"/>
        <v>67190</v>
      </c>
      <c r="S177" s="295">
        <f t="shared" si="11"/>
        <v>820217</v>
      </c>
      <c r="T177" s="271"/>
    </row>
    <row r="178" spans="2:21" x14ac:dyDescent="0.35">
      <c r="D178" s="77"/>
      <c r="E178" s="77"/>
      <c r="T178" s="271"/>
    </row>
    <row r="179" spans="2:21" x14ac:dyDescent="0.35">
      <c r="D179" s="77"/>
      <c r="E179" s="77"/>
      <c r="T179" s="271"/>
    </row>
    <row r="180" spans="2:21" x14ac:dyDescent="0.35">
      <c r="D180" s="77"/>
      <c r="E180" s="77"/>
    </row>
    <row r="181" spans="2:21" x14ac:dyDescent="0.35">
      <c r="D181" s="77"/>
      <c r="E181" s="77"/>
    </row>
    <row r="182" spans="2:21" x14ac:dyDescent="0.35">
      <c r="D182" s="77"/>
      <c r="E182" s="77"/>
    </row>
    <row r="183" spans="2:21" ht="18" customHeight="1" x14ac:dyDescent="0.4">
      <c r="B183" s="146"/>
      <c r="F183" s="355"/>
      <c r="G183" s="355"/>
      <c r="H183" s="355"/>
      <c r="I183" s="355"/>
      <c r="J183" s="355"/>
      <c r="K183" s="355"/>
      <c r="L183" s="355"/>
      <c r="M183" s="355"/>
      <c r="N183" s="355"/>
      <c r="O183" s="355"/>
      <c r="P183" s="355"/>
      <c r="Q183" s="355"/>
      <c r="R183" s="355"/>
      <c r="S183" s="356"/>
    </row>
    <row r="184" spans="2:21" ht="26.25" x14ac:dyDescent="0.4">
      <c r="D184" s="68"/>
      <c r="E184" s="68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26"/>
    </row>
    <row r="185" spans="2:21" ht="15" customHeight="1" x14ac:dyDescent="0.4"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357"/>
    </row>
    <row r="186" spans="2:21" ht="26.25" x14ac:dyDescent="0.4">
      <c r="D186" s="327"/>
      <c r="E186" s="32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326"/>
      <c r="U186" s="178"/>
    </row>
    <row r="187" spans="2:21" ht="26.25" x14ac:dyDescent="0.4">
      <c r="D187" s="327"/>
      <c r="E187" s="327"/>
      <c r="F187" s="297"/>
      <c r="G187" s="297"/>
      <c r="H187" s="297"/>
      <c r="I187" s="297"/>
      <c r="J187" s="297"/>
      <c r="K187" s="297"/>
      <c r="L187" s="297"/>
      <c r="M187" s="297"/>
      <c r="N187" s="297"/>
      <c r="O187" s="297"/>
      <c r="P187" s="297"/>
      <c r="Q187" s="297"/>
      <c r="R187" s="297"/>
      <c r="S187" s="326"/>
    </row>
    <row r="188" spans="2:21" ht="26.25" x14ac:dyDescent="0.4">
      <c r="D188" s="71"/>
      <c r="E188" s="71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358"/>
    </row>
    <row r="189" spans="2:21" ht="26.25" x14ac:dyDescent="0.4">
      <c r="D189" s="327"/>
      <c r="E189" s="327"/>
      <c r="F189" s="297"/>
      <c r="G189" s="297"/>
      <c r="H189" s="297"/>
      <c r="I189" s="297"/>
      <c r="J189" s="297"/>
      <c r="K189" s="297"/>
      <c r="L189" s="297"/>
      <c r="M189" s="297"/>
      <c r="N189" s="297"/>
      <c r="O189" s="297"/>
      <c r="P189" s="297"/>
      <c r="Q189" s="297"/>
      <c r="R189" s="297"/>
      <c r="S189" s="326"/>
    </row>
    <row r="190" spans="2:21" ht="26.25" x14ac:dyDescent="0.4">
      <c r="D190" s="327"/>
      <c r="E190" s="327"/>
      <c r="F190" s="297"/>
      <c r="G190" s="297"/>
      <c r="H190" s="297"/>
      <c r="I190" s="297"/>
      <c r="J190" s="297"/>
      <c r="K190" s="297"/>
      <c r="L190" s="297"/>
      <c r="M190" s="297"/>
      <c r="N190" s="297"/>
      <c r="O190" s="297"/>
      <c r="P190" s="297"/>
      <c r="Q190" s="297"/>
      <c r="R190" s="297"/>
      <c r="S190" s="326"/>
    </row>
    <row r="191" spans="2:21" ht="26.25" x14ac:dyDescent="0.4">
      <c r="D191" s="71"/>
      <c r="E191" s="71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358"/>
    </row>
    <row r="192" spans="2:21" ht="26.25" x14ac:dyDescent="0.4">
      <c r="D192" s="327"/>
      <c r="E192" s="32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326"/>
    </row>
    <row r="193" spans="4:19" ht="26.25" x14ac:dyDescent="0.4">
      <c r="D193" s="327"/>
      <c r="E193" s="32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326"/>
    </row>
    <row r="194" spans="4:19" ht="26.25" x14ac:dyDescent="0.4">
      <c r="D194" s="71"/>
      <c r="E194" s="71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358"/>
    </row>
    <row r="195" spans="4:19" ht="26.25" x14ac:dyDescent="0.4">
      <c r="D195" s="327"/>
      <c r="E195" s="327"/>
      <c r="F195" s="297"/>
      <c r="G195" s="297"/>
      <c r="H195" s="297"/>
      <c r="I195" s="297"/>
      <c r="J195" s="297"/>
      <c r="K195" s="297"/>
      <c r="L195" s="297"/>
      <c r="M195" s="297"/>
      <c r="N195" s="297"/>
      <c r="O195" s="297"/>
      <c r="P195" s="297"/>
      <c r="Q195" s="297"/>
      <c r="R195" s="297"/>
      <c r="S195" s="326"/>
    </row>
    <row r="196" spans="4:19" ht="26.25" x14ac:dyDescent="0.4">
      <c r="D196" s="327"/>
      <c r="E196" s="327"/>
      <c r="F196" s="297"/>
      <c r="G196" s="297"/>
      <c r="H196" s="297"/>
      <c r="I196" s="297"/>
      <c r="J196" s="297"/>
      <c r="K196" s="297"/>
      <c r="L196" s="297"/>
      <c r="M196" s="297"/>
      <c r="N196" s="297"/>
      <c r="O196" s="297"/>
      <c r="P196" s="297"/>
      <c r="Q196" s="297"/>
      <c r="R196" s="297"/>
      <c r="S196" s="326"/>
    </row>
    <row r="197" spans="4:19" ht="26.25" x14ac:dyDescent="0.4">
      <c r="D197" s="69"/>
      <c r="E197" s="69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358"/>
    </row>
    <row r="198" spans="4:19" ht="26.25" x14ac:dyDescent="0.4">
      <c r="D198" s="327"/>
      <c r="E198" s="327"/>
      <c r="F198" s="297"/>
      <c r="G198" s="297"/>
      <c r="H198" s="297"/>
      <c r="I198" s="297"/>
      <c r="J198" s="297"/>
      <c r="K198" s="297"/>
      <c r="L198" s="297"/>
      <c r="M198" s="297"/>
      <c r="N198" s="297"/>
      <c r="O198" s="297"/>
      <c r="P198" s="297"/>
      <c r="Q198" s="297"/>
      <c r="R198" s="297"/>
      <c r="S198" s="326"/>
    </row>
    <row r="199" spans="4:19" ht="26.25" x14ac:dyDescent="0.4">
      <c r="D199" s="327"/>
      <c r="E199" s="327"/>
      <c r="F199" s="297"/>
      <c r="G199" s="297"/>
      <c r="H199" s="297"/>
      <c r="I199" s="297"/>
      <c r="J199" s="297"/>
      <c r="K199" s="297"/>
      <c r="L199" s="297"/>
      <c r="M199" s="297"/>
      <c r="N199" s="297"/>
      <c r="O199" s="297"/>
      <c r="P199" s="297"/>
      <c r="Q199" s="297"/>
      <c r="R199" s="297"/>
      <c r="S199" s="326"/>
    </row>
    <row r="200" spans="4:19" ht="26.25" x14ac:dyDescent="0.4">
      <c r="D200" s="69"/>
      <c r="E200" s="69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358"/>
    </row>
    <row r="201" spans="4:19" ht="26.25" x14ac:dyDescent="0.4">
      <c r="D201" s="327"/>
      <c r="E201" s="32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326"/>
    </row>
    <row r="202" spans="4:19" ht="26.25" x14ac:dyDescent="0.4">
      <c r="D202" s="327"/>
      <c r="E202" s="32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326"/>
    </row>
    <row r="203" spans="4:19" ht="26.25" x14ac:dyDescent="0.4">
      <c r="D203" s="69"/>
      <c r="E203" s="69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358"/>
    </row>
    <row r="204" spans="4:19" ht="26.25" x14ac:dyDescent="0.4">
      <c r="D204" s="327"/>
      <c r="E204" s="327"/>
      <c r="F204" s="297"/>
      <c r="G204" s="297"/>
      <c r="H204" s="297"/>
      <c r="I204" s="297"/>
      <c r="J204" s="297"/>
      <c r="K204" s="297"/>
      <c r="L204" s="297"/>
      <c r="M204" s="297"/>
      <c r="N204" s="297"/>
      <c r="O204" s="297"/>
      <c r="P204" s="297"/>
      <c r="Q204" s="297"/>
      <c r="R204" s="297"/>
      <c r="S204" s="326"/>
    </row>
    <row r="205" spans="4:19" ht="26.25" x14ac:dyDescent="0.4">
      <c r="D205" s="327"/>
      <c r="E205" s="327"/>
      <c r="F205" s="297"/>
      <c r="G205" s="297"/>
      <c r="H205" s="297"/>
      <c r="I205" s="297"/>
      <c r="J205" s="297"/>
      <c r="K205" s="297"/>
      <c r="L205" s="297"/>
      <c r="M205" s="297"/>
      <c r="N205" s="297"/>
      <c r="O205" s="297"/>
      <c r="P205" s="297"/>
      <c r="Q205" s="297"/>
      <c r="R205" s="297"/>
      <c r="S205" s="326"/>
    </row>
    <row r="206" spans="4:19" ht="26.25" x14ac:dyDescent="0.4">
      <c r="D206" s="327"/>
      <c r="E206" s="327"/>
      <c r="F206" s="297"/>
      <c r="G206" s="297"/>
      <c r="H206" s="297"/>
      <c r="I206" s="297"/>
      <c r="J206" s="297"/>
      <c r="K206" s="297"/>
      <c r="L206" s="297"/>
      <c r="M206" s="297"/>
      <c r="N206" s="297"/>
      <c r="O206" s="297"/>
      <c r="P206" s="297"/>
      <c r="Q206" s="297"/>
      <c r="R206" s="297"/>
      <c r="S206" s="326"/>
    </row>
    <row r="207" spans="4:19" ht="26.25" x14ac:dyDescent="0.4"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7"/>
      <c r="P207" s="297"/>
      <c r="Q207" s="297"/>
      <c r="R207" s="297"/>
      <c r="S207" s="326"/>
    </row>
    <row r="208" spans="4:19" ht="26.25" x14ac:dyDescent="0.4"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7"/>
      <c r="P208" s="297"/>
      <c r="Q208" s="297"/>
      <c r="R208" s="297"/>
      <c r="S208" s="326"/>
    </row>
    <row r="213" spans="6:19" x14ac:dyDescent="0.35"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359"/>
    </row>
    <row r="214" spans="6:19" x14ac:dyDescent="0.35"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359"/>
    </row>
    <row r="215" spans="6:19" x14ac:dyDescent="0.35"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359"/>
    </row>
    <row r="216" spans="6:19" x14ac:dyDescent="0.35"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359"/>
    </row>
    <row r="217" spans="6:19" x14ac:dyDescent="0.35"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359"/>
    </row>
    <row r="218" spans="6:19" x14ac:dyDescent="0.35"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359"/>
    </row>
    <row r="219" spans="6:19" x14ac:dyDescent="0.35"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359"/>
    </row>
  </sheetData>
  <mergeCells count="56">
    <mergeCell ref="B173:B174"/>
    <mergeCell ref="B176:B177"/>
    <mergeCell ref="B155:B156"/>
    <mergeCell ref="B158:B159"/>
    <mergeCell ref="B161:B162"/>
    <mergeCell ref="B164:B165"/>
    <mergeCell ref="B167:B168"/>
    <mergeCell ref="B170:B171"/>
    <mergeCell ref="B152:B153"/>
    <mergeCell ref="B117:B118"/>
    <mergeCell ref="B120:B121"/>
    <mergeCell ref="B123:B124"/>
    <mergeCell ref="B127:S127"/>
    <mergeCell ref="B129:B130"/>
    <mergeCell ref="B132:B133"/>
    <mergeCell ref="B135:B136"/>
    <mergeCell ref="B139:S139"/>
    <mergeCell ref="B143:B144"/>
    <mergeCell ref="B146:B147"/>
    <mergeCell ref="B149:B150"/>
    <mergeCell ref="B114:B115"/>
    <mergeCell ref="B78:B79"/>
    <mergeCell ref="B81:B82"/>
    <mergeCell ref="B84:B85"/>
    <mergeCell ref="B87:B88"/>
    <mergeCell ref="B90:B91"/>
    <mergeCell ref="B93:B94"/>
    <mergeCell ref="B97:S97"/>
    <mergeCell ref="B101:B102"/>
    <mergeCell ref="B104:B105"/>
    <mergeCell ref="B107:B108"/>
    <mergeCell ref="B111:B112"/>
    <mergeCell ref="B76:S76"/>
    <mergeCell ref="B41:B42"/>
    <mergeCell ref="B44:B45"/>
    <mergeCell ref="B47:B48"/>
    <mergeCell ref="B50:B51"/>
    <mergeCell ref="B53:B54"/>
    <mergeCell ref="B57:S57"/>
    <mergeCell ref="B61:B62"/>
    <mergeCell ref="B64:B65"/>
    <mergeCell ref="B67:B68"/>
    <mergeCell ref="B70:B71"/>
    <mergeCell ref="B73:B74"/>
    <mergeCell ref="B36:B37"/>
    <mergeCell ref="B2:S2"/>
    <mergeCell ref="B3:S3"/>
    <mergeCell ref="B7:B8"/>
    <mergeCell ref="B10:B11"/>
    <mergeCell ref="B13:B14"/>
    <mergeCell ref="B16:B17"/>
    <mergeCell ref="B19:B20"/>
    <mergeCell ref="B22:B23"/>
    <mergeCell ref="B27:B28"/>
    <mergeCell ref="B30:B31"/>
    <mergeCell ref="B33:B34"/>
  </mergeCells>
  <pageMargins left="0.2" right="0.2" top="0.75" bottom="0.75" header="0.3" footer="0.3"/>
  <pageSetup scale="27" orientation="landscape" horizontalDpi="300" verticalDpi="300" r:id="rId1"/>
  <headerFooter alignWithMargins="0">
    <oddFooter>&amp;RPage &amp;P of &amp;N&amp;LPakistan Automotive Manufacturers Association</oddFooter>
  </headerFooter>
  <rowBreaks count="3" manualBreakCount="3">
    <brk id="54" max="16383" man="1"/>
    <brk id="94" max="16383" man="1"/>
    <brk id="136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499984740745262"/>
  </sheetPr>
  <dimension ref="A1:AN219"/>
  <sheetViews>
    <sheetView zoomScale="70" zoomScaleNormal="70" zoomScaleSheetLayoutView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S1" sqref="S1"/>
    </sheetView>
  </sheetViews>
  <sheetFormatPr defaultRowHeight="15" x14ac:dyDescent="0.2"/>
  <cols>
    <col min="1" max="1" width="4.5703125" style="56" customWidth="1"/>
    <col min="2" max="2" width="26.42578125" style="56" customWidth="1"/>
    <col min="3" max="3" width="7.42578125" style="56" customWidth="1"/>
    <col min="4" max="4" width="0.42578125" style="56" hidden="1" customWidth="1"/>
    <col min="5" max="5" width="1.28515625" style="56" customWidth="1"/>
    <col min="6" max="6" width="0.85546875" style="56" customWidth="1"/>
    <col min="7" max="18" width="16.7109375" style="56" customWidth="1"/>
    <col min="19" max="19" width="20.85546875" style="56" bestFit="1" customWidth="1"/>
    <col min="20" max="20" width="2" style="457" customWidth="1"/>
    <col min="21" max="21" width="12.5703125" style="56" customWidth="1"/>
    <col min="22" max="16384" width="9.140625" style="56"/>
  </cols>
  <sheetData>
    <row r="1" spans="1:20" ht="28.5" thickBot="1" x14ac:dyDescent="0.45">
      <c r="B1" s="150"/>
      <c r="C1" s="150"/>
      <c r="D1" s="150"/>
      <c r="E1" s="150"/>
      <c r="G1" s="362" t="s">
        <v>146</v>
      </c>
      <c r="S1" s="362" t="s">
        <v>146</v>
      </c>
    </row>
    <row r="2" spans="1:20" ht="21" customHeight="1" thickBot="1" x14ac:dyDescent="0.25">
      <c r="B2" s="1209" t="s">
        <v>161</v>
      </c>
      <c r="C2" s="1210"/>
      <c r="D2" s="1210"/>
      <c r="E2" s="1210"/>
      <c r="F2" s="1210"/>
      <c r="G2" s="1210"/>
      <c r="H2" s="1210"/>
      <c r="I2" s="1210"/>
      <c r="J2" s="1210"/>
      <c r="K2" s="1210"/>
      <c r="L2" s="1210"/>
      <c r="M2" s="1210"/>
      <c r="N2" s="1210"/>
      <c r="O2" s="1210"/>
      <c r="P2" s="1210"/>
      <c r="Q2" s="1210"/>
      <c r="R2" s="1210"/>
      <c r="S2" s="1210"/>
      <c r="T2" s="1210"/>
    </row>
    <row r="3" spans="1:20" ht="30" customHeight="1" thickBot="1" x14ac:dyDescent="0.45">
      <c r="B3" s="1212" t="s">
        <v>46</v>
      </c>
      <c r="C3" s="1213"/>
      <c r="D3" s="1213"/>
      <c r="E3" s="1213"/>
      <c r="F3" s="1213"/>
      <c r="G3" s="1213"/>
      <c r="H3" s="1213"/>
      <c r="I3" s="1213"/>
      <c r="J3" s="1213"/>
      <c r="K3" s="1213"/>
      <c r="L3" s="1213"/>
      <c r="M3" s="1213"/>
      <c r="N3" s="1213"/>
      <c r="O3" s="1213"/>
      <c r="P3" s="1213"/>
      <c r="Q3" s="1213"/>
      <c r="R3" s="1213"/>
      <c r="S3" s="1213"/>
      <c r="T3" s="1213"/>
    </row>
    <row r="4" spans="1:20" ht="12.75" hidden="1" customHeight="1" thickBot="1" x14ac:dyDescent="0.3">
      <c r="B4" s="86"/>
    </row>
    <row r="5" spans="1:20" ht="34.5" customHeight="1" thickBot="1" x14ac:dyDescent="0.4">
      <c r="B5" s="261" t="s">
        <v>19</v>
      </c>
      <c r="C5" s="181"/>
      <c r="D5" s="182"/>
      <c r="E5" s="152"/>
      <c r="F5" s="154"/>
      <c r="G5" s="262" t="s">
        <v>147</v>
      </c>
      <c r="H5" s="262" t="s">
        <v>148</v>
      </c>
      <c r="I5" s="262" t="s">
        <v>149</v>
      </c>
      <c r="J5" s="262" t="s">
        <v>150</v>
      </c>
      <c r="K5" s="262" t="s">
        <v>151</v>
      </c>
      <c r="L5" s="262" t="s">
        <v>152</v>
      </c>
      <c r="M5" s="262" t="s">
        <v>153</v>
      </c>
      <c r="N5" s="262" t="s">
        <v>154</v>
      </c>
      <c r="O5" s="262" t="s">
        <v>155</v>
      </c>
      <c r="P5" s="262" t="s">
        <v>156</v>
      </c>
      <c r="Q5" s="262" t="s">
        <v>157</v>
      </c>
      <c r="R5" s="262" t="s">
        <v>158</v>
      </c>
      <c r="S5" s="262" t="s">
        <v>54</v>
      </c>
      <c r="T5" s="479"/>
    </row>
    <row r="6" spans="1:20" ht="15.95" customHeight="1" thickBot="1" x14ac:dyDescent="0.3">
      <c r="B6" s="90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490"/>
    </row>
    <row r="7" spans="1:20" ht="32.1" customHeight="1" x14ac:dyDescent="0.35">
      <c r="A7" s="69"/>
      <c r="B7" s="1215" t="s">
        <v>15</v>
      </c>
      <c r="C7" s="338" t="s">
        <v>16</v>
      </c>
      <c r="D7" s="265"/>
      <c r="E7" s="266"/>
      <c r="F7" s="270"/>
      <c r="G7" s="268">
        <v>777</v>
      </c>
      <c r="H7" s="268">
        <v>961</v>
      </c>
      <c r="I7" s="268">
        <v>1059</v>
      </c>
      <c r="J7" s="268">
        <v>781</v>
      </c>
      <c r="K7" s="268">
        <v>562</v>
      </c>
      <c r="L7" s="268">
        <v>528</v>
      </c>
      <c r="M7" s="268">
        <v>850</v>
      </c>
      <c r="N7" s="268">
        <v>843</v>
      </c>
      <c r="O7" s="268">
        <v>661</v>
      </c>
      <c r="P7" s="268">
        <v>778</v>
      </c>
      <c r="Q7" s="268">
        <v>999</v>
      </c>
      <c r="R7" s="268">
        <v>1221</v>
      </c>
      <c r="S7" s="268">
        <f>SUM(G7:R7)</f>
        <v>10020</v>
      </c>
      <c r="T7" s="475"/>
    </row>
    <row r="8" spans="1:20" ht="32.1" customHeight="1" thickBot="1" x14ac:dyDescent="0.4">
      <c r="B8" s="1216"/>
      <c r="C8" s="341" t="s">
        <v>17</v>
      </c>
      <c r="D8" s="273"/>
      <c r="E8" s="266"/>
      <c r="F8" s="277"/>
      <c r="G8" s="275">
        <v>800</v>
      </c>
      <c r="H8" s="275">
        <v>955</v>
      </c>
      <c r="I8" s="275">
        <v>1021</v>
      </c>
      <c r="J8" s="275">
        <v>716</v>
      </c>
      <c r="K8" s="275">
        <v>490</v>
      </c>
      <c r="L8" s="275">
        <v>265</v>
      </c>
      <c r="M8" s="275">
        <v>1278</v>
      </c>
      <c r="N8" s="275">
        <v>941</v>
      </c>
      <c r="O8" s="275">
        <v>740</v>
      </c>
      <c r="P8" s="275">
        <v>750</v>
      </c>
      <c r="Q8" s="275">
        <v>871</v>
      </c>
      <c r="R8" s="275">
        <v>1106</v>
      </c>
      <c r="S8" s="275">
        <f>SUM(G8:R8)</f>
        <v>9933</v>
      </c>
      <c r="T8" s="474"/>
    </row>
    <row r="9" spans="1:20" ht="23.1" customHeight="1" thickBot="1" x14ac:dyDescent="0.4">
      <c r="B9" s="278"/>
      <c r="C9" s="279"/>
      <c r="D9" s="266"/>
      <c r="E9" s="266"/>
      <c r="F9" s="282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469"/>
    </row>
    <row r="10" spans="1:20" ht="32.1" customHeight="1" x14ac:dyDescent="0.35">
      <c r="B10" s="1215" t="s">
        <v>18</v>
      </c>
      <c r="C10" s="264" t="s">
        <v>16</v>
      </c>
      <c r="D10" s="265"/>
      <c r="E10" s="266"/>
      <c r="F10" s="270"/>
      <c r="G10" s="268">
        <v>1179</v>
      </c>
      <c r="H10" s="268">
        <v>1145</v>
      </c>
      <c r="I10" s="268">
        <v>1341</v>
      </c>
      <c r="J10" s="268">
        <v>1079</v>
      </c>
      <c r="K10" s="268">
        <v>938</v>
      </c>
      <c r="L10" s="268">
        <v>556</v>
      </c>
      <c r="M10" s="268">
        <v>1178</v>
      </c>
      <c r="N10" s="268">
        <v>1029</v>
      </c>
      <c r="O10" s="268">
        <v>1223</v>
      </c>
      <c r="P10" s="268">
        <v>1229</v>
      </c>
      <c r="Q10" s="268">
        <v>1287</v>
      </c>
      <c r="R10" s="268">
        <v>1401</v>
      </c>
      <c r="S10" s="268">
        <f>SUM(G10:R10)</f>
        <v>13585</v>
      </c>
      <c r="T10" s="475"/>
    </row>
    <row r="11" spans="1:20" ht="32.1" customHeight="1" thickBot="1" x14ac:dyDescent="0.4">
      <c r="B11" s="1216"/>
      <c r="C11" s="272" t="s">
        <v>17</v>
      </c>
      <c r="D11" s="273"/>
      <c r="E11" s="266"/>
      <c r="F11" s="277"/>
      <c r="G11" s="275">
        <v>1162</v>
      </c>
      <c r="H11" s="275">
        <v>1172</v>
      </c>
      <c r="I11" s="275">
        <v>1194</v>
      </c>
      <c r="J11" s="275">
        <v>1004</v>
      </c>
      <c r="K11" s="275">
        <v>820</v>
      </c>
      <c r="L11" s="275">
        <v>390</v>
      </c>
      <c r="M11" s="275">
        <v>1322</v>
      </c>
      <c r="N11" s="275">
        <v>1291</v>
      </c>
      <c r="O11" s="275">
        <v>1231</v>
      </c>
      <c r="P11" s="275">
        <v>1200</v>
      </c>
      <c r="Q11" s="275">
        <v>1389</v>
      </c>
      <c r="R11" s="275">
        <v>1566</v>
      </c>
      <c r="S11" s="275">
        <f>SUM(G11:R11)</f>
        <v>13741</v>
      </c>
      <c r="T11" s="474"/>
    </row>
    <row r="12" spans="1:20" ht="23.1" customHeight="1" thickBot="1" x14ac:dyDescent="0.4">
      <c r="B12" s="278"/>
      <c r="C12" s="279"/>
      <c r="D12" s="266"/>
      <c r="E12" s="266"/>
      <c r="F12" s="282"/>
      <c r="G12" s="280"/>
      <c r="H12" s="280"/>
      <c r="I12" s="280"/>
      <c r="J12" s="280"/>
      <c r="K12" s="280"/>
      <c r="L12" s="280"/>
      <c r="M12" s="280"/>
      <c r="N12" s="280"/>
      <c r="O12" s="280"/>
      <c r="P12" s="280"/>
      <c r="Q12" s="280"/>
      <c r="R12" s="280"/>
      <c r="S12" s="280"/>
      <c r="T12" s="469"/>
    </row>
    <row r="13" spans="1:20" ht="32.1" customHeight="1" x14ac:dyDescent="0.35">
      <c r="B13" s="1215" t="s">
        <v>20</v>
      </c>
      <c r="C13" s="264" t="s">
        <v>16</v>
      </c>
      <c r="D13" s="265"/>
      <c r="E13" s="266"/>
      <c r="F13" s="270"/>
      <c r="G13" s="268">
        <v>0</v>
      </c>
      <c r="H13" s="268">
        <v>0</v>
      </c>
      <c r="I13" s="268">
        <v>0</v>
      </c>
      <c r="J13" s="268">
        <v>72</v>
      </c>
      <c r="K13" s="268">
        <v>0</v>
      </c>
      <c r="L13" s="268">
        <v>72</v>
      </c>
      <c r="M13" s="268">
        <v>0</v>
      </c>
      <c r="N13" s="268">
        <v>0</v>
      </c>
      <c r="O13" s="268">
        <v>0</v>
      </c>
      <c r="P13" s="268">
        <v>0</v>
      </c>
      <c r="Q13" s="268">
        <v>0</v>
      </c>
      <c r="R13" s="268">
        <v>0</v>
      </c>
      <c r="S13" s="268">
        <f>SUM(G13:R13)</f>
        <v>144</v>
      </c>
      <c r="T13" s="475"/>
    </row>
    <row r="14" spans="1:20" ht="32.1" customHeight="1" thickBot="1" x14ac:dyDescent="0.4">
      <c r="B14" s="1216"/>
      <c r="C14" s="272" t="s">
        <v>17</v>
      </c>
      <c r="D14" s="273"/>
      <c r="E14" s="266"/>
      <c r="F14" s="277"/>
      <c r="G14" s="275">
        <v>5</v>
      </c>
      <c r="H14" s="275">
        <v>8</v>
      </c>
      <c r="I14" s="275">
        <v>17</v>
      </c>
      <c r="J14" s="275">
        <v>31</v>
      </c>
      <c r="K14" s="275">
        <v>0</v>
      </c>
      <c r="L14" s="275">
        <v>26</v>
      </c>
      <c r="M14" s="275">
        <v>22</v>
      </c>
      <c r="N14" s="275">
        <v>1</v>
      </c>
      <c r="O14" s="275">
        <v>13</v>
      </c>
      <c r="P14" s="275">
        <v>8</v>
      </c>
      <c r="Q14" s="275">
        <v>8</v>
      </c>
      <c r="R14" s="275">
        <v>22</v>
      </c>
      <c r="S14" s="275">
        <f>SUM(G14:R14)</f>
        <v>161</v>
      </c>
      <c r="T14" s="474"/>
    </row>
    <row r="15" spans="1:20" ht="23.1" customHeight="1" thickBot="1" x14ac:dyDescent="0.4">
      <c r="B15" s="278"/>
      <c r="C15" s="279"/>
      <c r="D15" s="266"/>
      <c r="E15" s="266"/>
      <c r="F15" s="282"/>
      <c r="G15" s="280"/>
      <c r="H15" s="280"/>
      <c r="I15" s="280"/>
      <c r="J15" s="280"/>
      <c r="K15" s="280"/>
      <c r="L15" s="280"/>
      <c r="M15" s="280"/>
      <c r="N15" s="280"/>
      <c r="O15" s="280"/>
      <c r="P15" s="280"/>
      <c r="Q15" s="280"/>
      <c r="R15" s="280"/>
      <c r="S15" s="280"/>
      <c r="T15" s="469"/>
    </row>
    <row r="16" spans="1:20" ht="32.1" customHeight="1" x14ac:dyDescent="0.35">
      <c r="B16" s="1215" t="s">
        <v>98</v>
      </c>
      <c r="C16" s="264" t="s">
        <v>16</v>
      </c>
      <c r="D16" s="265"/>
      <c r="E16" s="266"/>
      <c r="F16" s="270"/>
      <c r="G16" s="268">
        <v>535</v>
      </c>
      <c r="H16" s="268">
        <v>448</v>
      </c>
      <c r="I16" s="268">
        <v>441</v>
      </c>
      <c r="J16" s="268">
        <v>438</v>
      </c>
      <c r="K16" s="268">
        <v>233</v>
      </c>
      <c r="L16" s="268">
        <v>351</v>
      </c>
      <c r="M16" s="268">
        <v>495</v>
      </c>
      <c r="N16" s="268">
        <v>361</v>
      </c>
      <c r="O16" s="268">
        <v>398</v>
      </c>
      <c r="P16" s="268">
        <v>405</v>
      </c>
      <c r="Q16" s="268">
        <v>386</v>
      </c>
      <c r="R16" s="268">
        <v>556</v>
      </c>
      <c r="S16" s="268">
        <f>SUM(G16:R16)</f>
        <v>5047</v>
      </c>
      <c r="T16" s="475"/>
    </row>
    <row r="17" spans="2:20" ht="32.1" customHeight="1" thickBot="1" x14ac:dyDescent="0.4">
      <c r="B17" s="1216"/>
      <c r="C17" s="272" t="s">
        <v>17</v>
      </c>
      <c r="D17" s="273"/>
      <c r="E17" s="266"/>
      <c r="F17" s="277"/>
      <c r="G17" s="275">
        <v>440</v>
      </c>
      <c r="H17" s="275">
        <v>467</v>
      </c>
      <c r="I17" s="275">
        <v>489</v>
      </c>
      <c r="J17" s="275">
        <v>361</v>
      </c>
      <c r="K17" s="275">
        <v>328</v>
      </c>
      <c r="L17" s="275">
        <v>329</v>
      </c>
      <c r="M17" s="275">
        <v>465</v>
      </c>
      <c r="N17" s="275">
        <v>442</v>
      </c>
      <c r="O17" s="275">
        <v>384</v>
      </c>
      <c r="P17" s="275">
        <v>415</v>
      </c>
      <c r="Q17" s="275">
        <v>500</v>
      </c>
      <c r="R17" s="275">
        <v>508</v>
      </c>
      <c r="S17" s="275">
        <f>SUM(G17:R17)</f>
        <v>5128</v>
      </c>
      <c r="T17" s="474"/>
    </row>
    <row r="18" spans="2:20" ht="23.1" customHeight="1" thickBot="1" x14ac:dyDescent="0.4">
      <c r="B18" s="283"/>
      <c r="C18" s="279"/>
      <c r="D18" s="266"/>
      <c r="E18" s="266"/>
      <c r="F18" s="286"/>
      <c r="G18" s="284"/>
      <c r="H18" s="284"/>
      <c r="I18" s="284"/>
      <c r="J18" s="284"/>
      <c r="K18" s="284"/>
      <c r="L18" s="284"/>
      <c r="M18" s="284"/>
      <c r="N18" s="284"/>
      <c r="O18" s="284"/>
      <c r="P18" s="284"/>
      <c r="Q18" s="284"/>
      <c r="R18" s="284"/>
      <c r="S18" s="284"/>
      <c r="T18" s="489"/>
    </row>
    <row r="19" spans="2:20" ht="32.1" customHeight="1" x14ac:dyDescent="0.35">
      <c r="B19" s="1215" t="s">
        <v>22</v>
      </c>
      <c r="C19" s="264" t="s">
        <v>99</v>
      </c>
      <c r="D19" s="266"/>
      <c r="E19" s="266"/>
      <c r="F19" s="270"/>
      <c r="G19" s="268">
        <v>2361</v>
      </c>
      <c r="H19" s="268">
        <v>2567</v>
      </c>
      <c r="I19" s="268">
        <v>1931</v>
      </c>
      <c r="J19" s="268">
        <v>2140</v>
      </c>
      <c r="K19" s="268">
        <v>1844</v>
      </c>
      <c r="L19" s="268">
        <v>1611</v>
      </c>
      <c r="M19" s="268">
        <v>3465</v>
      </c>
      <c r="N19" s="268">
        <v>2914</v>
      </c>
      <c r="O19" s="268">
        <v>3635</v>
      </c>
      <c r="P19" s="268">
        <v>2362</v>
      </c>
      <c r="Q19" s="268">
        <v>2668</v>
      </c>
      <c r="R19" s="268">
        <v>626</v>
      </c>
      <c r="S19" s="268">
        <f>SUM(G19:R19)</f>
        <v>28124</v>
      </c>
      <c r="T19" s="475"/>
    </row>
    <row r="20" spans="2:20" ht="32.1" customHeight="1" thickBot="1" x14ac:dyDescent="0.4">
      <c r="B20" s="1216"/>
      <c r="C20" s="272" t="s">
        <v>17</v>
      </c>
      <c r="D20" s="266"/>
      <c r="E20" s="266"/>
      <c r="F20" s="277"/>
      <c r="G20" s="275">
        <v>2368</v>
      </c>
      <c r="H20" s="275">
        <v>2627</v>
      </c>
      <c r="I20" s="275">
        <v>2114</v>
      </c>
      <c r="J20" s="275">
        <v>2266</v>
      </c>
      <c r="K20" s="275">
        <v>1966</v>
      </c>
      <c r="L20" s="275">
        <v>1534</v>
      </c>
      <c r="M20" s="275">
        <v>3611</v>
      </c>
      <c r="N20" s="275">
        <v>3141</v>
      </c>
      <c r="O20" s="275">
        <v>3399</v>
      </c>
      <c r="P20" s="275">
        <v>2648</v>
      </c>
      <c r="Q20" s="275">
        <v>2443</v>
      </c>
      <c r="R20" s="275">
        <v>970</v>
      </c>
      <c r="S20" s="275">
        <f>SUM(G20:R20)</f>
        <v>29087</v>
      </c>
      <c r="T20" s="474"/>
    </row>
    <row r="21" spans="2:20" ht="23.1" customHeight="1" thickBot="1" x14ac:dyDescent="0.4">
      <c r="B21" s="283"/>
      <c r="C21" s="279"/>
      <c r="D21" s="266"/>
      <c r="E21" s="266"/>
      <c r="F21" s="286"/>
      <c r="G21" s="284"/>
      <c r="H21" s="284"/>
      <c r="I21" s="284"/>
      <c r="J21" s="284"/>
      <c r="K21" s="284"/>
      <c r="L21" s="284"/>
      <c r="M21" s="284"/>
      <c r="N21" s="284"/>
      <c r="O21" s="284"/>
      <c r="P21" s="284"/>
      <c r="Q21" s="284"/>
      <c r="R21" s="284"/>
      <c r="S21" s="284"/>
      <c r="T21" s="489"/>
    </row>
    <row r="22" spans="2:20" ht="32.1" customHeight="1" x14ac:dyDescent="0.4">
      <c r="B22" s="1207" t="s">
        <v>21</v>
      </c>
      <c r="C22" s="287" t="s">
        <v>16</v>
      </c>
      <c r="D22" s="288"/>
      <c r="E22" s="282"/>
      <c r="F22" s="291"/>
      <c r="G22" s="289">
        <f t="shared" ref="G22:S22" si="0">G7+G10+G13+G16+G19</f>
        <v>4852</v>
      </c>
      <c r="H22" s="289">
        <f t="shared" si="0"/>
        <v>5121</v>
      </c>
      <c r="I22" s="289">
        <f t="shared" si="0"/>
        <v>4772</v>
      </c>
      <c r="J22" s="289">
        <f t="shared" si="0"/>
        <v>4510</v>
      </c>
      <c r="K22" s="289">
        <f t="shared" si="0"/>
        <v>3577</v>
      </c>
      <c r="L22" s="289">
        <f t="shared" si="0"/>
        <v>3118</v>
      </c>
      <c r="M22" s="289">
        <f t="shared" si="0"/>
        <v>5988</v>
      </c>
      <c r="N22" s="289">
        <f t="shared" si="0"/>
        <v>5147</v>
      </c>
      <c r="O22" s="289">
        <f t="shared" si="0"/>
        <v>5917</v>
      </c>
      <c r="P22" s="289">
        <f t="shared" si="0"/>
        <v>4774</v>
      </c>
      <c r="Q22" s="289">
        <f t="shared" si="0"/>
        <v>5340</v>
      </c>
      <c r="R22" s="289">
        <f t="shared" si="0"/>
        <v>3804</v>
      </c>
      <c r="S22" s="289">
        <f t="shared" si="0"/>
        <v>56920</v>
      </c>
      <c r="T22" s="465"/>
    </row>
    <row r="23" spans="2:20" ht="32.1" customHeight="1" thickBot="1" x14ac:dyDescent="0.45">
      <c r="B23" s="1208"/>
      <c r="C23" s="292" t="s">
        <v>17</v>
      </c>
      <c r="D23" s="293"/>
      <c r="E23" s="282"/>
      <c r="F23" s="296"/>
      <c r="G23" s="294">
        <f t="shared" ref="G23:S23" si="1">G8+G11+G14+G17+G20</f>
        <v>4775</v>
      </c>
      <c r="H23" s="294">
        <f t="shared" si="1"/>
        <v>5229</v>
      </c>
      <c r="I23" s="294">
        <f t="shared" si="1"/>
        <v>4835</v>
      </c>
      <c r="J23" s="294">
        <f t="shared" si="1"/>
        <v>4378</v>
      </c>
      <c r="K23" s="294">
        <f t="shared" si="1"/>
        <v>3604</v>
      </c>
      <c r="L23" s="294">
        <f t="shared" si="1"/>
        <v>2544</v>
      </c>
      <c r="M23" s="294">
        <f t="shared" si="1"/>
        <v>6698</v>
      </c>
      <c r="N23" s="294">
        <f t="shared" si="1"/>
        <v>5816</v>
      </c>
      <c r="O23" s="294">
        <f t="shared" si="1"/>
        <v>5767</v>
      </c>
      <c r="P23" s="294">
        <f t="shared" si="1"/>
        <v>5021</v>
      </c>
      <c r="Q23" s="294">
        <f t="shared" si="1"/>
        <v>5211</v>
      </c>
      <c r="R23" s="294">
        <f t="shared" si="1"/>
        <v>4172</v>
      </c>
      <c r="S23" s="294">
        <f t="shared" si="1"/>
        <v>58050</v>
      </c>
      <c r="T23" s="464"/>
    </row>
    <row r="24" spans="2:20" ht="22.5" customHeight="1" thickBot="1" x14ac:dyDescent="0.4">
      <c r="B24" s="28"/>
      <c r="C24" s="279"/>
      <c r="D24" s="282"/>
      <c r="E24" s="282"/>
      <c r="F24" s="297"/>
      <c r="G24" s="280"/>
      <c r="H24" s="280"/>
      <c r="I24" s="280"/>
      <c r="J24" s="280"/>
      <c r="K24" s="280"/>
      <c r="L24" s="280"/>
      <c r="M24" s="280"/>
      <c r="N24" s="280"/>
      <c r="O24" s="280"/>
      <c r="P24" s="280"/>
      <c r="Q24" s="280"/>
      <c r="R24" s="280"/>
      <c r="S24" s="280"/>
      <c r="T24" s="469"/>
    </row>
    <row r="25" spans="2:20" ht="22.5" customHeight="1" thickBot="1" x14ac:dyDescent="0.4">
      <c r="B25" s="298" t="s">
        <v>50</v>
      </c>
      <c r="C25" s="68"/>
      <c r="D25" s="282"/>
      <c r="E25" s="282"/>
      <c r="F25" s="297"/>
      <c r="G25" s="280"/>
      <c r="H25" s="280"/>
      <c r="I25" s="280"/>
      <c r="J25" s="280"/>
      <c r="K25" s="280"/>
      <c r="L25" s="280"/>
      <c r="M25" s="280"/>
      <c r="N25" s="280"/>
      <c r="O25" s="280"/>
      <c r="P25" s="280"/>
      <c r="Q25" s="280"/>
      <c r="R25" s="280"/>
      <c r="S25" s="280"/>
      <c r="T25" s="469"/>
    </row>
    <row r="26" spans="2:20" ht="23.1" customHeight="1" thickBot="1" x14ac:dyDescent="0.4">
      <c r="B26" s="299"/>
      <c r="C26" s="68"/>
      <c r="D26" s="282"/>
      <c r="E26" s="282"/>
      <c r="F26" s="297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469"/>
    </row>
    <row r="27" spans="2:20" ht="32.1" customHeight="1" x14ac:dyDescent="0.35">
      <c r="B27" s="1215" t="s">
        <v>23</v>
      </c>
      <c r="C27" s="264" t="s">
        <v>16</v>
      </c>
      <c r="D27" s="265"/>
      <c r="E27" s="266"/>
      <c r="F27" s="270"/>
      <c r="G27" s="268">
        <v>1069</v>
      </c>
      <c r="H27" s="268">
        <v>1047</v>
      </c>
      <c r="I27" s="268">
        <v>1133</v>
      </c>
      <c r="J27" s="268">
        <v>1378</v>
      </c>
      <c r="K27" s="268">
        <v>1455</v>
      </c>
      <c r="L27" s="268">
        <v>1570</v>
      </c>
      <c r="M27" s="268">
        <v>1215</v>
      </c>
      <c r="N27" s="268">
        <v>1207</v>
      </c>
      <c r="O27" s="268">
        <v>1216</v>
      </c>
      <c r="P27" s="268">
        <v>1235</v>
      </c>
      <c r="Q27" s="268">
        <v>851</v>
      </c>
      <c r="R27" s="268">
        <v>1091</v>
      </c>
      <c r="S27" s="268">
        <f>SUM(G27:R27)</f>
        <v>14467</v>
      </c>
      <c r="T27" s="475"/>
    </row>
    <row r="28" spans="2:20" ht="32.1" customHeight="1" thickBot="1" x14ac:dyDescent="0.4">
      <c r="B28" s="1216"/>
      <c r="C28" s="272" t="s">
        <v>17</v>
      </c>
      <c r="D28" s="273"/>
      <c r="E28" s="266"/>
      <c r="F28" s="277"/>
      <c r="G28" s="275">
        <v>1225</v>
      </c>
      <c r="H28" s="275">
        <v>1018</v>
      </c>
      <c r="I28" s="275">
        <v>1108</v>
      </c>
      <c r="J28" s="275">
        <v>1258</v>
      </c>
      <c r="K28" s="275">
        <v>1262</v>
      </c>
      <c r="L28" s="275">
        <v>1384</v>
      </c>
      <c r="M28" s="275">
        <v>1456</v>
      </c>
      <c r="N28" s="275">
        <v>1346</v>
      </c>
      <c r="O28" s="275">
        <v>1018</v>
      </c>
      <c r="P28" s="275">
        <v>1446</v>
      </c>
      <c r="Q28" s="275">
        <v>990</v>
      </c>
      <c r="R28" s="275">
        <v>1171</v>
      </c>
      <c r="S28" s="275">
        <f>SUM(G28:R28)</f>
        <v>14682</v>
      </c>
      <c r="T28" s="474"/>
    </row>
    <row r="29" spans="2:20" ht="23.1" customHeight="1" thickBot="1" x14ac:dyDescent="0.4">
      <c r="B29" s="283"/>
      <c r="C29" s="68"/>
      <c r="D29" s="121"/>
      <c r="E29" s="121"/>
      <c r="F29" s="125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0"/>
      <c r="R29" s="300"/>
      <c r="S29" s="300"/>
      <c r="T29" s="484"/>
    </row>
    <row r="30" spans="2:20" ht="32.1" customHeight="1" x14ac:dyDescent="0.35">
      <c r="B30" s="1215" t="s">
        <v>159</v>
      </c>
      <c r="C30" s="264" t="s">
        <v>16</v>
      </c>
      <c r="D30" s="302"/>
      <c r="E30" s="266"/>
      <c r="F30" s="305"/>
      <c r="G30" s="303">
        <v>0</v>
      </c>
      <c r="H30" s="303">
        <v>0</v>
      </c>
      <c r="I30" s="303">
        <v>0</v>
      </c>
      <c r="J30" s="303">
        <v>10</v>
      </c>
      <c r="K30" s="303">
        <v>0</v>
      </c>
      <c r="L30" s="303">
        <v>0</v>
      </c>
      <c r="M30" s="303">
        <v>0</v>
      </c>
      <c r="N30" s="303">
        <v>0</v>
      </c>
      <c r="O30" s="303">
        <v>314</v>
      </c>
      <c r="P30" s="303">
        <v>414</v>
      </c>
      <c r="Q30" s="303">
        <v>809</v>
      </c>
      <c r="R30" s="303">
        <v>985</v>
      </c>
      <c r="S30" s="303">
        <f>SUM(G30:R30)</f>
        <v>2532</v>
      </c>
      <c r="T30" s="468"/>
    </row>
    <row r="31" spans="2:20" ht="32.1" customHeight="1" thickBot="1" x14ac:dyDescent="0.4">
      <c r="B31" s="1216"/>
      <c r="C31" s="272" t="s">
        <v>17</v>
      </c>
      <c r="D31" s="306"/>
      <c r="E31" s="266"/>
      <c r="F31" s="309"/>
      <c r="G31" s="307">
        <v>0</v>
      </c>
      <c r="H31" s="307">
        <v>0</v>
      </c>
      <c r="I31" s="307">
        <v>0</v>
      </c>
      <c r="J31" s="307">
        <v>0</v>
      </c>
      <c r="K31" s="307">
        <v>0</v>
      </c>
      <c r="L31" s="307">
        <v>0</v>
      </c>
      <c r="M31" s="307">
        <v>0</v>
      </c>
      <c r="N31" s="307">
        <v>0</v>
      </c>
      <c r="O31" s="307">
        <v>0</v>
      </c>
      <c r="P31" s="307">
        <v>309</v>
      </c>
      <c r="Q31" s="307">
        <v>528</v>
      </c>
      <c r="R31" s="307">
        <v>784</v>
      </c>
      <c r="S31" s="307">
        <f>SUM(G31:R31)</f>
        <v>1621</v>
      </c>
      <c r="T31" s="467"/>
    </row>
    <row r="32" spans="2:20" ht="23.1" customHeight="1" thickBot="1" x14ac:dyDescent="0.4">
      <c r="B32" s="310"/>
      <c r="C32" s="68"/>
      <c r="D32" s="124"/>
      <c r="E32" s="124"/>
      <c r="F32" s="122"/>
      <c r="G32" s="311"/>
      <c r="H32" s="311"/>
      <c r="I32" s="311"/>
      <c r="J32" s="311"/>
      <c r="K32" s="311"/>
      <c r="L32" s="311"/>
      <c r="M32" s="311"/>
      <c r="N32" s="311"/>
      <c r="O32" s="311"/>
      <c r="P32" s="311"/>
      <c r="Q32" s="311"/>
      <c r="R32" s="311"/>
      <c r="S32" s="311"/>
      <c r="T32" s="470"/>
    </row>
    <row r="33" spans="2:40" ht="32.1" customHeight="1" x14ac:dyDescent="0.35">
      <c r="B33" s="1215" t="s">
        <v>25</v>
      </c>
      <c r="C33" s="264" t="s">
        <v>16</v>
      </c>
      <c r="D33" s="302"/>
      <c r="E33" s="266"/>
      <c r="F33" s="305"/>
      <c r="G33" s="303">
        <v>0</v>
      </c>
      <c r="H33" s="303">
        <v>0</v>
      </c>
      <c r="I33" s="303">
        <v>0</v>
      </c>
      <c r="J33" s="303">
        <v>0</v>
      </c>
      <c r="K33" s="303">
        <v>0</v>
      </c>
      <c r="L33" s="303">
        <v>0</v>
      </c>
      <c r="M33" s="303">
        <v>82</v>
      </c>
      <c r="N33" s="303">
        <v>128</v>
      </c>
      <c r="O33" s="303">
        <v>0</v>
      </c>
      <c r="P33" s="303">
        <v>0</v>
      </c>
      <c r="Q33" s="303">
        <v>0</v>
      </c>
      <c r="R33" s="303">
        <v>0</v>
      </c>
      <c r="S33" s="303">
        <f>SUM(G33:R33)</f>
        <v>210</v>
      </c>
      <c r="T33" s="468"/>
    </row>
    <row r="34" spans="2:40" ht="32.1" customHeight="1" thickBot="1" x14ac:dyDescent="0.4">
      <c r="B34" s="1216"/>
      <c r="C34" s="272" t="s">
        <v>17</v>
      </c>
      <c r="D34" s="306"/>
      <c r="E34" s="266"/>
      <c r="F34" s="309"/>
      <c r="G34" s="307">
        <v>0</v>
      </c>
      <c r="H34" s="307">
        <v>0</v>
      </c>
      <c r="I34" s="307">
        <v>0</v>
      </c>
      <c r="J34" s="307">
        <v>0</v>
      </c>
      <c r="K34" s="307">
        <v>0</v>
      </c>
      <c r="L34" s="307">
        <v>0</v>
      </c>
      <c r="M34" s="307">
        <v>18</v>
      </c>
      <c r="N34" s="307">
        <v>46</v>
      </c>
      <c r="O34" s="307">
        <v>35</v>
      </c>
      <c r="P34" s="307">
        <v>19</v>
      </c>
      <c r="Q34" s="307">
        <v>15</v>
      </c>
      <c r="R34" s="307">
        <v>19</v>
      </c>
      <c r="S34" s="307">
        <f>SUM(G34:R34)</f>
        <v>152</v>
      </c>
      <c r="T34" s="467"/>
    </row>
    <row r="35" spans="2:40" ht="23.1" customHeight="1" thickBot="1" x14ac:dyDescent="0.4">
      <c r="B35" s="310"/>
      <c r="C35" s="68"/>
      <c r="D35" s="124"/>
      <c r="E35" s="124"/>
      <c r="F35" s="122"/>
      <c r="G35" s="311"/>
      <c r="H35" s="311"/>
      <c r="I35" s="311"/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470"/>
    </row>
    <row r="36" spans="2:40" ht="32.1" customHeight="1" x14ac:dyDescent="0.4">
      <c r="B36" s="1207" t="s">
        <v>21</v>
      </c>
      <c r="C36" s="287" t="s">
        <v>16</v>
      </c>
      <c r="D36" s="288"/>
      <c r="E36" s="282"/>
      <c r="F36" s="291"/>
      <c r="G36" s="289">
        <f t="shared" ref="G36:S36" si="2">G27+G30+G33</f>
        <v>1069</v>
      </c>
      <c r="H36" s="289">
        <f t="shared" si="2"/>
        <v>1047</v>
      </c>
      <c r="I36" s="289">
        <f t="shared" si="2"/>
        <v>1133</v>
      </c>
      <c r="J36" s="289">
        <f t="shared" si="2"/>
        <v>1388</v>
      </c>
      <c r="K36" s="289">
        <f t="shared" si="2"/>
        <v>1455</v>
      </c>
      <c r="L36" s="289">
        <f t="shared" si="2"/>
        <v>1570</v>
      </c>
      <c r="M36" s="289">
        <f t="shared" si="2"/>
        <v>1297</v>
      </c>
      <c r="N36" s="289">
        <f t="shared" si="2"/>
        <v>1335</v>
      </c>
      <c r="O36" s="289">
        <f t="shared" si="2"/>
        <v>1530</v>
      </c>
      <c r="P36" s="289">
        <f t="shared" si="2"/>
        <v>1649</v>
      </c>
      <c r="Q36" s="289">
        <f t="shared" si="2"/>
        <v>1660</v>
      </c>
      <c r="R36" s="289">
        <f t="shared" si="2"/>
        <v>2076</v>
      </c>
      <c r="S36" s="289">
        <f t="shared" si="2"/>
        <v>17209</v>
      </c>
      <c r="T36" s="465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</row>
    <row r="37" spans="2:40" ht="32.1" customHeight="1" thickBot="1" x14ac:dyDescent="0.45">
      <c r="B37" s="1208"/>
      <c r="C37" s="292" t="s">
        <v>17</v>
      </c>
      <c r="D37" s="293"/>
      <c r="E37" s="282"/>
      <c r="F37" s="296"/>
      <c r="G37" s="294">
        <f t="shared" ref="G37:S37" si="3">G28+G31+G34</f>
        <v>1225</v>
      </c>
      <c r="H37" s="294">
        <f t="shared" si="3"/>
        <v>1018</v>
      </c>
      <c r="I37" s="294">
        <f t="shared" si="3"/>
        <v>1108</v>
      </c>
      <c r="J37" s="294">
        <f t="shared" si="3"/>
        <v>1258</v>
      </c>
      <c r="K37" s="294">
        <f t="shared" si="3"/>
        <v>1262</v>
      </c>
      <c r="L37" s="294">
        <f t="shared" si="3"/>
        <v>1384</v>
      </c>
      <c r="M37" s="294">
        <f t="shared" si="3"/>
        <v>1474</v>
      </c>
      <c r="N37" s="294">
        <f t="shared" si="3"/>
        <v>1392</v>
      </c>
      <c r="O37" s="294">
        <f t="shared" si="3"/>
        <v>1053</v>
      </c>
      <c r="P37" s="294">
        <f t="shared" si="3"/>
        <v>1774</v>
      </c>
      <c r="Q37" s="294">
        <f t="shared" si="3"/>
        <v>1533</v>
      </c>
      <c r="R37" s="294">
        <f t="shared" si="3"/>
        <v>1974</v>
      </c>
      <c r="S37" s="294">
        <f t="shared" si="3"/>
        <v>16455</v>
      </c>
      <c r="T37" s="464"/>
    </row>
    <row r="38" spans="2:40" ht="23.1" customHeight="1" thickBot="1" x14ac:dyDescent="0.4">
      <c r="B38" s="28"/>
      <c r="C38" s="279"/>
      <c r="D38" s="121"/>
      <c r="E38" s="121"/>
      <c r="F38" s="72"/>
      <c r="G38" s="311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11"/>
      <c r="S38" s="311"/>
      <c r="T38" s="470"/>
    </row>
    <row r="39" spans="2:40" ht="23.1" customHeight="1" thickBot="1" x14ac:dyDescent="0.4">
      <c r="B39" s="298" t="s">
        <v>51</v>
      </c>
      <c r="C39" s="68"/>
      <c r="D39" s="282"/>
      <c r="E39" s="282"/>
      <c r="F39" s="297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469"/>
    </row>
    <row r="40" spans="2:40" ht="23.1" customHeight="1" thickBot="1" x14ac:dyDescent="0.4">
      <c r="B40" s="310"/>
      <c r="C40" s="68"/>
      <c r="D40" s="127"/>
      <c r="E40" s="127"/>
      <c r="F40" s="12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487"/>
    </row>
    <row r="41" spans="2:40" ht="32.1" customHeight="1" x14ac:dyDescent="0.35">
      <c r="B41" s="1215" t="s">
        <v>43</v>
      </c>
      <c r="C41" s="264" t="s">
        <v>16</v>
      </c>
      <c r="D41" s="302"/>
      <c r="E41" s="266"/>
      <c r="F41" s="305"/>
      <c r="G41" s="303">
        <v>2404</v>
      </c>
      <c r="H41" s="303">
        <v>2010</v>
      </c>
      <c r="I41" s="303">
        <v>1990</v>
      </c>
      <c r="J41" s="303">
        <v>2116</v>
      </c>
      <c r="K41" s="303">
        <v>1813</v>
      </c>
      <c r="L41" s="303">
        <v>1818</v>
      </c>
      <c r="M41" s="303">
        <v>2503</v>
      </c>
      <c r="N41" s="303">
        <v>2734</v>
      </c>
      <c r="O41" s="303">
        <v>2998</v>
      </c>
      <c r="P41" s="303">
        <v>3083</v>
      </c>
      <c r="Q41" s="303">
        <v>2367</v>
      </c>
      <c r="R41" s="303">
        <v>2649</v>
      </c>
      <c r="S41" s="303">
        <f>SUM(G41:R41)</f>
        <v>28485</v>
      </c>
      <c r="T41" s="468"/>
    </row>
    <row r="42" spans="2:40" ht="32.1" customHeight="1" thickBot="1" x14ac:dyDescent="0.4">
      <c r="B42" s="1216"/>
      <c r="C42" s="272" t="s">
        <v>17</v>
      </c>
      <c r="D42" s="306"/>
      <c r="E42" s="266"/>
      <c r="F42" s="309"/>
      <c r="G42" s="307">
        <v>2299</v>
      </c>
      <c r="H42" s="307">
        <v>2260</v>
      </c>
      <c r="I42" s="307">
        <v>2623</v>
      </c>
      <c r="J42" s="307">
        <v>1972</v>
      </c>
      <c r="K42" s="307">
        <v>2568</v>
      </c>
      <c r="L42" s="307">
        <v>1979</v>
      </c>
      <c r="M42" s="307">
        <v>2531</v>
      </c>
      <c r="N42" s="307">
        <v>2874</v>
      </c>
      <c r="O42" s="307">
        <v>2206</v>
      </c>
      <c r="P42" s="307">
        <v>2890</v>
      </c>
      <c r="Q42" s="307">
        <v>2361</v>
      </c>
      <c r="R42" s="307">
        <v>2946</v>
      </c>
      <c r="S42" s="307">
        <f>SUM(G42:R42)</f>
        <v>29509</v>
      </c>
      <c r="T42" s="467"/>
    </row>
    <row r="43" spans="2:40" ht="23.1" customHeight="1" thickBot="1" x14ac:dyDescent="0.4">
      <c r="B43" s="310"/>
      <c r="C43" s="68"/>
      <c r="D43" s="266"/>
      <c r="E43" s="266"/>
      <c r="F43" s="282"/>
      <c r="G43" s="280"/>
      <c r="H43" s="280"/>
      <c r="I43" s="280"/>
      <c r="J43" s="280"/>
      <c r="K43" s="280"/>
      <c r="L43" s="280"/>
      <c r="M43" s="280"/>
      <c r="N43" s="280"/>
      <c r="O43" s="280"/>
      <c r="P43" s="280"/>
      <c r="Q43" s="280"/>
      <c r="R43" s="280"/>
      <c r="S43" s="280"/>
      <c r="T43" s="469"/>
    </row>
    <row r="44" spans="2:40" ht="32.1" customHeight="1" x14ac:dyDescent="0.35">
      <c r="B44" s="1215" t="s">
        <v>47</v>
      </c>
      <c r="C44" s="264" t="s">
        <v>16</v>
      </c>
      <c r="D44" s="302"/>
      <c r="E44" s="266"/>
      <c r="F44" s="305"/>
      <c r="G44" s="303">
        <v>988</v>
      </c>
      <c r="H44" s="303">
        <v>1095</v>
      </c>
      <c r="I44" s="303">
        <v>1064</v>
      </c>
      <c r="J44" s="303">
        <v>1148</v>
      </c>
      <c r="K44" s="303">
        <v>1227</v>
      </c>
      <c r="L44" s="303">
        <v>1476</v>
      </c>
      <c r="M44" s="303">
        <v>1020</v>
      </c>
      <c r="N44" s="303">
        <v>1102</v>
      </c>
      <c r="O44" s="303">
        <v>1349</v>
      </c>
      <c r="P44" s="303">
        <v>1220</v>
      </c>
      <c r="Q44" s="303">
        <v>1194</v>
      </c>
      <c r="R44" s="303">
        <v>1108</v>
      </c>
      <c r="S44" s="303">
        <f>SUM(G44:R44)</f>
        <v>13991</v>
      </c>
      <c r="T44" s="468"/>
    </row>
    <row r="45" spans="2:40" ht="32.1" customHeight="1" thickBot="1" x14ac:dyDescent="0.4">
      <c r="B45" s="1216"/>
      <c r="C45" s="272" t="s">
        <v>17</v>
      </c>
      <c r="D45" s="306"/>
      <c r="E45" s="266"/>
      <c r="F45" s="309"/>
      <c r="G45" s="307">
        <v>989</v>
      </c>
      <c r="H45" s="307">
        <v>1085</v>
      </c>
      <c r="I45" s="307">
        <v>1093</v>
      </c>
      <c r="J45" s="307">
        <v>1082</v>
      </c>
      <c r="K45" s="307">
        <v>1003</v>
      </c>
      <c r="L45" s="307">
        <v>1306</v>
      </c>
      <c r="M45" s="307">
        <v>1252</v>
      </c>
      <c r="N45" s="307">
        <v>1156</v>
      </c>
      <c r="O45" s="307">
        <v>1297</v>
      </c>
      <c r="P45" s="307">
        <v>1152</v>
      </c>
      <c r="Q45" s="307">
        <v>1452</v>
      </c>
      <c r="R45" s="307">
        <v>1221</v>
      </c>
      <c r="S45" s="307">
        <f>SUM(G45:R45)</f>
        <v>14088</v>
      </c>
      <c r="T45" s="467"/>
    </row>
    <row r="46" spans="2:40" ht="23.1" customHeight="1" thickBot="1" x14ac:dyDescent="0.4">
      <c r="B46" s="310"/>
      <c r="C46" s="68"/>
      <c r="D46" s="266"/>
      <c r="E46" s="266"/>
      <c r="F46" s="266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483"/>
    </row>
    <row r="47" spans="2:40" ht="32.1" customHeight="1" x14ac:dyDescent="0.4">
      <c r="B47" s="1207" t="s">
        <v>21</v>
      </c>
      <c r="C47" s="287" t="s">
        <v>16</v>
      </c>
      <c r="D47" s="288"/>
      <c r="E47" s="282"/>
      <c r="F47" s="291"/>
      <c r="G47" s="289">
        <f t="shared" ref="G47:S47" si="4">G41+G44</f>
        <v>3392</v>
      </c>
      <c r="H47" s="289">
        <f t="shared" si="4"/>
        <v>3105</v>
      </c>
      <c r="I47" s="289">
        <f t="shared" si="4"/>
        <v>3054</v>
      </c>
      <c r="J47" s="289">
        <f t="shared" si="4"/>
        <v>3264</v>
      </c>
      <c r="K47" s="289">
        <f t="shared" si="4"/>
        <v>3040</v>
      </c>
      <c r="L47" s="289">
        <f t="shared" si="4"/>
        <v>3294</v>
      </c>
      <c r="M47" s="289">
        <f t="shared" si="4"/>
        <v>3523</v>
      </c>
      <c r="N47" s="289">
        <f t="shared" si="4"/>
        <v>3836</v>
      </c>
      <c r="O47" s="289">
        <f t="shared" si="4"/>
        <v>4347</v>
      </c>
      <c r="P47" s="289">
        <f t="shared" si="4"/>
        <v>4303</v>
      </c>
      <c r="Q47" s="289">
        <f t="shared" si="4"/>
        <v>3561</v>
      </c>
      <c r="R47" s="289">
        <f t="shared" si="4"/>
        <v>3757</v>
      </c>
      <c r="S47" s="289">
        <f t="shared" si="4"/>
        <v>42476</v>
      </c>
      <c r="T47" s="465"/>
    </row>
    <row r="48" spans="2:40" ht="32.1" customHeight="1" thickBot="1" x14ac:dyDescent="0.45">
      <c r="B48" s="1208"/>
      <c r="C48" s="292" t="s">
        <v>17</v>
      </c>
      <c r="D48" s="293"/>
      <c r="E48" s="282"/>
      <c r="F48" s="296"/>
      <c r="G48" s="294">
        <f t="shared" ref="G48:S48" si="5">G42+G45</f>
        <v>3288</v>
      </c>
      <c r="H48" s="294">
        <f t="shared" si="5"/>
        <v>3345</v>
      </c>
      <c r="I48" s="294">
        <f t="shared" si="5"/>
        <v>3716</v>
      </c>
      <c r="J48" s="294">
        <f t="shared" si="5"/>
        <v>3054</v>
      </c>
      <c r="K48" s="294">
        <f t="shared" si="5"/>
        <v>3571</v>
      </c>
      <c r="L48" s="294">
        <f t="shared" si="5"/>
        <v>3285</v>
      </c>
      <c r="M48" s="294">
        <f t="shared" si="5"/>
        <v>3783</v>
      </c>
      <c r="N48" s="294">
        <f t="shared" si="5"/>
        <v>4030</v>
      </c>
      <c r="O48" s="294">
        <f t="shared" si="5"/>
        <v>3503</v>
      </c>
      <c r="P48" s="294">
        <f t="shared" si="5"/>
        <v>4042</v>
      </c>
      <c r="Q48" s="294">
        <f t="shared" si="5"/>
        <v>3813</v>
      </c>
      <c r="R48" s="294">
        <f t="shared" si="5"/>
        <v>4167</v>
      </c>
      <c r="S48" s="294">
        <f t="shared" si="5"/>
        <v>43597</v>
      </c>
      <c r="T48" s="464"/>
    </row>
    <row r="49" spans="2:20" ht="23.1" customHeight="1" thickBot="1" x14ac:dyDescent="0.4">
      <c r="B49" s="310"/>
      <c r="C49" s="68"/>
      <c r="D49" s="266"/>
      <c r="E49" s="266"/>
      <c r="F49" s="266"/>
      <c r="G49" s="317"/>
      <c r="H49" s="317"/>
      <c r="I49" s="317"/>
      <c r="J49" s="317"/>
      <c r="K49" s="317"/>
      <c r="L49" s="317"/>
      <c r="M49" s="317"/>
      <c r="N49" s="317"/>
      <c r="O49" s="317"/>
      <c r="P49" s="317"/>
      <c r="Q49" s="317"/>
      <c r="R49" s="317"/>
      <c r="S49" s="317"/>
      <c r="T49" s="486"/>
    </row>
    <row r="50" spans="2:20" ht="32.1" customHeight="1" x14ac:dyDescent="0.4">
      <c r="B50" s="1217" t="s">
        <v>27</v>
      </c>
      <c r="C50" s="287" t="s">
        <v>16</v>
      </c>
      <c r="D50" s="318"/>
      <c r="E50" s="319"/>
      <c r="F50" s="320"/>
      <c r="G50" s="289">
        <f t="shared" ref="G50:S50" si="6">G22+G36+G47</f>
        <v>9313</v>
      </c>
      <c r="H50" s="289">
        <f t="shared" si="6"/>
        <v>9273</v>
      </c>
      <c r="I50" s="289">
        <f t="shared" si="6"/>
        <v>8959</v>
      </c>
      <c r="J50" s="289">
        <f t="shared" si="6"/>
        <v>9162</v>
      </c>
      <c r="K50" s="289">
        <f t="shared" si="6"/>
        <v>8072</v>
      </c>
      <c r="L50" s="289">
        <f t="shared" si="6"/>
        <v>7982</v>
      </c>
      <c r="M50" s="289">
        <f t="shared" si="6"/>
        <v>10808</v>
      </c>
      <c r="N50" s="289">
        <f t="shared" si="6"/>
        <v>10318</v>
      </c>
      <c r="O50" s="289">
        <f t="shared" si="6"/>
        <v>11794</v>
      </c>
      <c r="P50" s="289">
        <f t="shared" si="6"/>
        <v>10726</v>
      </c>
      <c r="Q50" s="289">
        <f t="shared" si="6"/>
        <v>10561</v>
      </c>
      <c r="R50" s="289">
        <f t="shared" si="6"/>
        <v>9637</v>
      </c>
      <c r="S50" s="289">
        <f t="shared" si="6"/>
        <v>116605</v>
      </c>
      <c r="T50" s="465"/>
    </row>
    <row r="51" spans="2:20" ht="32.1" customHeight="1" thickBot="1" x14ac:dyDescent="0.45">
      <c r="B51" s="1218"/>
      <c r="C51" s="292" t="s">
        <v>17</v>
      </c>
      <c r="D51" s="321"/>
      <c r="E51" s="319"/>
      <c r="F51" s="322"/>
      <c r="G51" s="294">
        <f t="shared" ref="G51:S51" si="7">G23+G37+G48</f>
        <v>9288</v>
      </c>
      <c r="H51" s="294">
        <f t="shared" si="7"/>
        <v>9592</v>
      </c>
      <c r="I51" s="294">
        <f t="shared" si="7"/>
        <v>9659</v>
      </c>
      <c r="J51" s="294">
        <f t="shared" si="7"/>
        <v>8690</v>
      </c>
      <c r="K51" s="294">
        <f t="shared" si="7"/>
        <v>8437</v>
      </c>
      <c r="L51" s="294">
        <f t="shared" si="7"/>
        <v>7213</v>
      </c>
      <c r="M51" s="294">
        <f t="shared" si="7"/>
        <v>11955</v>
      </c>
      <c r="N51" s="294">
        <f t="shared" si="7"/>
        <v>11238</v>
      </c>
      <c r="O51" s="294">
        <f t="shared" si="7"/>
        <v>10323</v>
      </c>
      <c r="P51" s="294">
        <f t="shared" si="7"/>
        <v>10837</v>
      </c>
      <c r="Q51" s="294">
        <f t="shared" si="7"/>
        <v>10557</v>
      </c>
      <c r="R51" s="294">
        <f t="shared" si="7"/>
        <v>10313</v>
      </c>
      <c r="S51" s="294">
        <f t="shared" si="7"/>
        <v>118102</v>
      </c>
      <c r="T51" s="464"/>
    </row>
    <row r="52" spans="2:20" ht="15.75" x14ac:dyDescent="0.25">
      <c r="C52" s="68"/>
      <c r="F52" s="323"/>
      <c r="G52" s="323"/>
      <c r="H52" s="323"/>
      <c r="I52" s="323"/>
      <c r="J52" s="323"/>
      <c r="K52" s="323"/>
      <c r="L52" s="323"/>
      <c r="M52" s="323"/>
      <c r="N52" s="323"/>
      <c r="O52" s="323"/>
      <c r="P52" s="323"/>
      <c r="Q52" s="323"/>
      <c r="R52" s="323"/>
      <c r="S52" s="323"/>
      <c r="T52" s="480"/>
    </row>
    <row r="53" spans="2:20" ht="16.5" thickBot="1" x14ac:dyDescent="0.3">
      <c r="C53" s="68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480"/>
    </row>
    <row r="54" spans="2:20" ht="24" thickBot="1" x14ac:dyDescent="0.4">
      <c r="B54" s="1171" t="s">
        <v>28</v>
      </c>
      <c r="C54" s="1172"/>
      <c r="D54" s="1172"/>
      <c r="E54" s="1172"/>
      <c r="F54" s="1172"/>
      <c r="G54" s="1172"/>
      <c r="H54" s="1172"/>
      <c r="I54" s="1172"/>
      <c r="J54" s="1172"/>
      <c r="K54" s="1172"/>
      <c r="L54" s="1172"/>
      <c r="M54" s="1172"/>
      <c r="N54" s="1172"/>
      <c r="O54" s="1172"/>
      <c r="P54" s="1172"/>
      <c r="Q54" s="1172"/>
      <c r="R54" s="1172"/>
      <c r="S54" s="1172"/>
      <c r="T54" s="1172"/>
    </row>
    <row r="55" spans="2:20" ht="12" customHeight="1" thickBot="1" x14ac:dyDescent="0.3">
      <c r="B55" s="129"/>
      <c r="C55" s="129"/>
      <c r="F55" s="323"/>
      <c r="G55" s="323"/>
      <c r="H55" s="323"/>
      <c r="I55" s="323"/>
      <c r="J55" s="323"/>
      <c r="K55" s="323"/>
      <c r="L55" s="323"/>
      <c r="M55" s="323"/>
      <c r="N55" s="323"/>
      <c r="O55" s="323"/>
      <c r="P55" s="323"/>
      <c r="Q55" s="323"/>
      <c r="R55" s="323"/>
      <c r="S55" s="323"/>
      <c r="T55" s="480"/>
    </row>
    <row r="56" spans="2:20" ht="33" customHeight="1" thickBot="1" x14ac:dyDescent="0.4">
      <c r="B56" s="130"/>
      <c r="C56" s="131"/>
      <c r="D56" s="151"/>
      <c r="E56" s="152"/>
      <c r="F56" s="154"/>
      <c r="G56" s="262" t="s">
        <v>147</v>
      </c>
      <c r="H56" s="262" t="s">
        <v>148</v>
      </c>
      <c r="I56" s="262" t="s">
        <v>149</v>
      </c>
      <c r="J56" s="262" t="s">
        <v>150</v>
      </c>
      <c r="K56" s="262" t="s">
        <v>151</v>
      </c>
      <c r="L56" s="262" t="s">
        <v>152</v>
      </c>
      <c r="M56" s="262" t="s">
        <v>153</v>
      </c>
      <c r="N56" s="262" t="s">
        <v>154</v>
      </c>
      <c r="O56" s="262" t="s">
        <v>155</v>
      </c>
      <c r="P56" s="262" t="s">
        <v>156</v>
      </c>
      <c r="Q56" s="262" t="s">
        <v>157</v>
      </c>
      <c r="R56" s="262" t="s">
        <v>158</v>
      </c>
      <c r="S56" s="262" t="s">
        <v>54</v>
      </c>
      <c r="T56" s="479"/>
    </row>
    <row r="57" spans="2:20" ht="15.95" customHeight="1" thickBot="1" x14ac:dyDescent="0.3">
      <c r="B57" s="133"/>
      <c r="D57" s="91"/>
      <c r="E57" s="91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488"/>
    </row>
    <row r="58" spans="2:20" ht="32.1" customHeight="1" x14ac:dyDescent="0.35">
      <c r="B58" s="1215" t="s">
        <v>0</v>
      </c>
      <c r="C58" s="264" t="s">
        <v>16</v>
      </c>
      <c r="D58" s="302"/>
      <c r="E58" s="266"/>
      <c r="F58" s="305"/>
      <c r="G58" s="303">
        <v>70</v>
      </c>
      <c r="H58" s="303">
        <v>48</v>
      </c>
      <c r="I58" s="303">
        <v>78</v>
      </c>
      <c r="J58" s="303">
        <v>70</v>
      </c>
      <c r="K58" s="303">
        <v>92</v>
      </c>
      <c r="L58" s="303">
        <v>102</v>
      </c>
      <c r="M58" s="303">
        <v>76</v>
      </c>
      <c r="N58" s="303">
        <v>74</v>
      </c>
      <c r="O58" s="303">
        <v>148</v>
      </c>
      <c r="P58" s="303">
        <v>114</v>
      </c>
      <c r="Q58" s="303">
        <v>86</v>
      </c>
      <c r="R58" s="303">
        <v>100</v>
      </c>
      <c r="S58" s="303">
        <f>SUM(G58:R58)</f>
        <v>1058</v>
      </c>
      <c r="T58" s="468"/>
    </row>
    <row r="59" spans="2:20" ht="32.1" customHeight="1" thickBot="1" x14ac:dyDescent="0.4">
      <c r="B59" s="1216"/>
      <c r="C59" s="272" t="s">
        <v>17</v>
      </c>
      <c r="D59" s="306"/>
      <c r="E59" s="266"/>
      <c r="F59" s="309"/>
      <c r="G59" s="307">
        <v>60</v>
      </c>
      <c r="H59" s="307">
        <v>75</v>
      </c>
      <c r="I59" s="307">
        <v>62</v>
      </c>
      <c r="J59" s="307">
        <v>66</v>
      </c>
      <c r="K59" s="307">
        <v>72</v>
      </c>
      <c r="L59" s="307">
        <v>139</v>
      </c>
      <c r="M59" s="307">
        <v>77</v>
      </c>
      <c r="N59" s="307">
        <v>93</v>
      </c>
      <c r="O59" s="307">
        <v>114</v>
      </c>
      <c r="P59" s="307">
        <v>101</v>
      </c>
      <c r="Q59" s="307">
        <v>83</v>
      </c>
      <c r="R59" s="307">
        <v>113</v>
      </c>
      <c r="S59" s="307">
        <f>SUM(G59:R59)</f>
        <v>1055</v>
      </c>
      <c r="T59" s="467"/>
    </row>
    <row r="60" spans="2:20" ht="23.1" customHeight="1" thickBot="1" x14ac:dyDescent="0.4">
      <c r="B60" s="310"/>
      <c r="C60" s="68"/>
      <c r="D60" s="282"/>
      <c r="E60" s="282"/>
      <c r="F60" s="282"/>
      <c r="G60" s="280"/>
      <c r="H60" s="280"/>
      <c r="I60" s="280"/>
      <c r="J60" s="280"/>
      <c r="K60" s="280"/>
      <c r="L60" s="280"/>
      <c r="M60" s="280"/>
      <c r="N60" s="280"/>
      <c r="O60" s="280"/>
      <c r="P60" s="280"/>
      <c r="Q60" s="280"/>
      <c r="R60" s="280"/>
      <c r="S60" s="280"/>
      <c r="T60" s="469"/>
    </row>
    <row r="61" spans="2:20" ht="32.1" customHeight="1" x14ac:dyDescent="0.35">
      <c r="B61" s="1215" t="s">
        <v>1</v>
      </c>
      <c r="C61" s="264" t="s">
        <v>16</v>
      </c>
      <c r="D61" s="302"/>
      <c r="E61" s="266"/>
      <c r="F61" s="305"/>
      <c r="G61" s="303">
        <v>12</v>
      </c>
      <c r="H61" s="303">
        <v>24</v>
      </c>
      <c r="I61" s="303">
        <v>30</v>
      </c>
      <c r="J61" s="303">
        <v>36</v>
      </c>
      <c r="K61" s="303">
        <v>24</v>
      </c>
      <c r="L61" s="303">
        <v>30</v>
      </c>
      <c r="M61" s="303">
        <v>12</v>
      </c>
      <c r="N61" s="303">
        <v>48</v>
      </c>
      <c r="O61" s="303">
        <v>48</v>
      </c>
      <c r="P61" s="303">
        <v>12</v>
      </c>
      <c r="Q61" s="303">
        <v>60</v>
      </c>
      <c r="R61" s="303">
        <v>42</v>
      </c>
      <c r="S61" s="303">
        <f>SUM(G61:R61)</f>
        <v>378</v>
      </c>
      <c r="T61" s="468"/>
    </row>
    <row r="62" spans="2:20" ht="32.1" customHeight="1" thickBot="1" x14ac:dyDescent="0.4">
      <c r="B62" s="1216"/>
      <c r="C62" s="272" t="s">
        <v>17</v>
      </c>
      <c r="D62" s="306"/>
      <c r="E62" s="266"/>
      <c r="F62" s="309"/>
      <c r="G62" s="307">
        <v>12</v>
      </c>
      <c r="H62" s="307">
        <v>24</v>
      </c>
      <c r="I62" s="307">
        <v>27</v>
      </c>
      <c r="J62" s="307">
        <v>32</v>
      </c>
      <c r="K62" s="307">
        <v>24</v>
      </c>
      <c r="L62" s="307">
        <v>30</v>
      </c>
      <c r="M62" s="307">
        <v>18</v>
      </c>
      <c r="N62" s="307">
        <v>48</v>
      </c>
      <c r="O62" s="307">
        <v>49</v>
      </c>
      <c r="P62" s="307">
        <v>12</v>
      </c>
      <c r="Q62" s="307">
        <v>55</v>
      </c>
      <c r="R62" s="307">
        <v>47</v>
      </c>
      <c r="S62" s="307">
        <f>SUM(G62:R62)</f>
        <v>378</v>
      </c>
      <c r="T62" s="467"/>
    </row>
    <row r="63" spans="2:20" ht="23.1" customHeight="1" thickBot="1" x14ac:dyDescent="0.4">
      <c r="B63" s="310"/>
      <c r="C63" s="68"/>
      <c r="D63" s="125"/>
      <c r="E63" s="125"/>
      <c r="F63" s="125"/>
      <c r="G63" s="300"/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R63" s="300"/>
      <c r="S63" s="300"/>
      <c r="T63" s="484"/>
    </row>
    <row r="64" spans="2:20" ht="32.1" customHeight="1" x14ac:dyDescent="0.35">
      <c r="B64" s="1215" t="s">
        <v>3</v>
      </c>
      <c r="C64" s="264" t="s">
        <v>16</v>
      </c>
      <c r="D64" s="302"/>
      <c r="E64" s="266"/>
      <c r="F64" s="305"/>
      <c r="G64" s="303">
        <v>30</v>
      </c>
      <c r="H64" s="303">
        <v>16</v>
      </c>
      <c r="I64" s="303">
        <v>48</v>
      </c>
      <c r="J64" s="303">
        <v>41</v>
      </c>
      <c r="K64" s="303">
        <v>40</v>
      </c>
      <c r="L64" s="303">
        <v>48</v>
      </c>
      <c r="M64" s="303">
        <v>40</v>
      </c>
      <c r="N64" s="303">
        <v>43</v>
      </c>
      <c r="O64" s="303">
        <v>63</v>
      </c>
      <c r="P64" s="303">
        <v>97</v>
      </c>
      <c r="Q64" s="303">
        <v>37</v>
      </c>
      <c r="R64" s="303">
        <v>138</v>
      </c>
      <c r="S64" s="303">
        <f>SUM(G64:R64)</f>
        <v>641</v>
      </c>
      <c r="T64" s="468"/>
    </row>
    <row r="65" spans="2:20" ht="32.1" customHeight="1" thickBot="1" x14ac:dyDescent="0.4">
      <c r="B65" s="1216"/>
      <c r="C65" s="272" t="s">
        <v>17</v>
      </c>
      <c r="D65" s="306"/>
      <c r="E65" s="266"/>
      <c r="F65" s="309"/>
      <c r="G65" s="307">
        <v>24</v>
      </c>
      <c r="H65" s="307">
        <v>26</v>
      </c>
      <c r="I65" s="307">
        <v>36</v>
      </c>
      <c r="J65" s="307">
        <v>39</v>
      </c>
      <c r="K65" s="307">
        <v>33</v>
      </c>
      <c r="L65" s="307">
        <v>62</v>
      </c>
      <c r="M65" s="307">
        <v>46</v>
      </c>
      <c r="N65" s="307">
        <v>65</v>
      </c>
      <c r="O65" s="307">
        <v>36</v>
      </c>
      <c r="P65" s="307">
        <v>53</v>
      </c>
      <c r="Q65" s="307">
        <v>50</v>
      </c>
      <c r="R65" s="307">
        <v>180</v>
      </c>
      <c r="S65" s="307">
        <f>SUM(G65:R65)</f>
        <v>650</v>
      </c>
      <c r="T65" s="467"/>
    </row>
    <row r="66" spans="2:20" ht="23.1" customHeight="1" thickBot="1" x14ac:dyDescent="0.4">
      <c r="B66" s="310"/>
      <c r="C66" s="68"/>
      <c r="D66" s="127"/>
      <c r="E66" s="127"/>
      <c r="F66" s="127"/>
      <c r="G66" s="257"/>
      <c r="H66" s="257"/>
      <c r="I66" s="257"/>
      <c r="J66" s="257"/>
      <c r="K66" s="257"/>
      <c r="L66" s="257"/>
      <c r="M66" s="257"/>
      <c r="N66" s="257"/>
      <c r="O66" s="257"/>
      <c r="P66" s="257"/>
      <c r="Q66" s="257"/>
      <c r="R66" s="257"/>
      <c r="S66" s="257"/>
      <c r="T66" s="487"/>
    </row>
    <row r="67" spans="2:20" ht="32.1" customHeight="1" x14ac:dyDescent="0.35">
      <c r="B67" s="1215" t="s">
        <v>4</v>
      </c>
      <c r="C67" s="264" t="s">
        <v>16</v>
      </c>
      <c r="D67" s="302"/>
      <c r="E67" s="266"/>
      <c r="F67" s="305"/>
      <c r="G67" s="303">
        <v>54</v>
      </c>
      <c r="H67" s="303">
        <v>30</v>
      </c>
      <c r="I67" s="303">
        <v>12</v>
      </c>
      <c r="J67" s="303">
        <v>42</v>
      </c>
      <c r="K67" s="303">
        <v>50</v>
      </c>
      <c r="L67" s="303">
        <v>37</v>
      </c>
      <c r="M67" s="303">
        <v>75</v>
      </c>
      <c r="N67" s="303">
        <v>72</v>
      </c>
      <c r="O67" s="303">
        <v>44</v>
      </c>
      <c r="P67" s="303">
        <v>33</v>
      </c>
      <c r="Q67" s="303">
        <v>70</v>
      </c>
      <c r="R67" s="303">
        <v>78</v>
      </c>
      <c r="S67" s="303">
        <f>SUM(G67:R67)</f>
        <v>597</v>
      </c>
      <c r="T67" s="468"/>
    </row>
    <row r="68" spans="2:20" ht="32.1" customHeight="1" thickBot="1" x14ac:dyDescent="0.4">
      <c r="B68" s="1216"/>
      <c r="C68" s="272" t="s">
        <v>17</v>
      </c>
      <c r="D68" s="306"/>
      <c r="E68" s="266"/>
      <c r="F68" s="309"/>
      <c r="G68" s="307">
        <v>22</v>
      </c>
      <c r="H68" s="307">
        <v>15</v>
      </c>
      <c r="I68" s="307">
        <v>34</v>
      </c>
      <c r="J68" s="307">
        <v>19</v>
      </c>
      <c r="K68" s="307">
        <v>40</v>
      </c>
      <c r="L68" s="307">
        <v>55</v>
      </c>
      <c r="M68" s="307">
        <v>80</v>
      </c>
      <c r="N68" s="307">
        <v>43</v>
      </c>
      <c r="O68" s="307">
        <v>54</v>
      </c>
      <c r="P68" s="307">
        <v>58</v>
      </c>
      <c r="Q68" s="307">
        <v>69</v>
      </c>
      <c r="R68" s="307">
        <v>91</v>
      </c>
      <c r="S68" s="307">
        <f>SUM(G68:R68)</f>
        <v>580</v>
      </c>
      <c r="T68" s="467"/>
    </row>
    <row r="69" spans="2:20" ht="23.1" customHeight="1" thickBot="1" x14ac:dyDescent="0.4">
      <c r="B69" s="310"/>
      <c r="C69" s="68"/>
      <c r="D69" s="266"/>
      <c r="E69" s="266"/>
      <c r="F69" s="282"/>
      <c r="G69" s="280"/>
      <c r="H69" s="280"/>
      <c r="I69" s="280"/>
      <c r="J69" s="280"/>
      <c r="K69" s="280"/>
      <c r="L69" s="280"/>
      <c r="M69" s="280"/>
      <c r="N69" s="280"/>
      <c r="O69" s="280"/>
      <c r="P69" s="280"/>
      <c r="Q69" s="280"/>
      <c r="R69" s="280"/>
      <c r="S69" s="280"/>
      <c r="T69" s="469"/>
    </row>
    <row r="70" spans="2:20" ht="32.1" customHeight="1" x14ac:dyDescent="0.4">
      <c r="B70" s="1217" t="s">
        <v>6</v>
      </c>
      <c r="C70" s="287" t="s">
        <v>16</v>
      </c>
      <c r="D70" s="318"/>
      <c r="E70" s="319"/>
      <c r="F70" s="320"/>
      <c r="G70" s="289">
        <f t="shared" ref="G70:S70" si="8">G58+G61+G64+G67</f>
        <v>166</v>
      </c>
      <c r="H70" s="289">
        <f t="shared" si="8"/>
        <v>118</v>
      </c>
      <c r="I70" s="289">
        <f t="shared" si="8"/>
        <v>168</v>
      </c>
      <c r="J70" s="289">
        <f t="shared" si="8"/>
        <v>189</v>
      </c>
      <c r="K70" s="289">
        <f t="shared" si="8"/>
        <v>206</v>
      </c>
      <c r="L70" s="289">
        <f t="shared" si="8"/>
        <v>217</v>
      </c>
      <c r="M70" s="289">
        <f t="shared" si="8"/>
        <v>203</v>
      </c>
      <c r="N70" s="289">
        <f t="shared" si="8"/>
        <v>237</v>
      </c>
      <c r="O70" s="289">
        <f t="shared" si="8"/>
        <v>303</v>
      </c>
      <c r="P70" s="289">
        <f t="shared" si="8"/>
        <v>256</v>
      </c>
      <c r="Q70" s="289">
        <f t="shared" si="8"/>
        <v>253</v>
      </c>
      <c r="R70" s="289">
        <f t="shared" si="8"/>
        <v>358</v>
      </c>
      <c r="S70" s="289">
        <f t="shared" si="8"/>
        <v>2674</v>
      </c>
      <c r="T70" s="465"/>
    </row>
    <row r="71" spans="2:20" ht="32.1" customHeight="1" thickBot="1" x14ac:dyDescent="0.45">
      <c r="B71" s="1218"/>
      <c r="C71" s="292" t="s">
        <v>17</v>
      </c>
      <c r="D71" s="321"/>
      <c r="E71" s="319"/>
      <c r="F71" s="322"/>
      <c r="G71" s="294">
        <f t="shared" ref="G71:S71" si="9">G59+G62+G65+G68</f>
        <v>118</v>
      </c>
      <c r="H71" s="294">
        <f t="shared" si="9"/>
        <v>140</v>
      </c>
      <c r="I71" s="294">
        <f t="shared" si="9"/>
        <v>159</v>
      </c>
      <c r="J71" s="294">
        <f t="shared" si="9"/>
        <v>156</v>
      </c>
      <c r="K71" s="294">
        <f t="shared" si="9"/>
        <v>169</v>
      </c>
      <c r="L71" s="294">
        <f t="shared" si="9"/>
        <v>286</v>
      </c>
      <c r="M71" s="294">
        <f t="shared" si="9"/>
        <v>221</v>
      </c>
      <c r="N71" s="294">
        <f t="shared" si="9"/>
        <v>249</v>
      </c>
      <c r="O71" s="294">
        <f t="shared" si="9"/>
        <v>253</v>
      </c>
      <c r="P71" s="294">
        <f t="shared" si="9"/>
        <v>224</v>
      </c>
      <c r="Q71" s="294">
        <f t="shared" si="9"/>
        <v>257</v>
      </c>
      <c r="R71" s="294">
        <f t="shared" si="9"/>
        <v>431</v>
      </c>
      <c r="S71" s="294">
        <f t="shared" si="9"/>
        <v>2663</v>
      </c>
      <c r="T71" s="464"/>
    </row>
    <row r="72" spans="2:20" ht="15.95" customHeight="1" thickBot="1" x14ac:dyDescent="0.3">
      <c r="C72" s="68"/>
      <c r="D72" s="327"/>
      <c r="E72" s="327"/>
      <c r="F72" s="323"/>
      <c r="G72" s="323"/>
      <c r="H72" s="323"/>
      <c r="I72" s="323"/>
      <c r="J72" s="323"/>
      <c r="K72" s="323"/>
      <c r="L72" s="323"/>
      <c r="M72" s="323"/>
      <c r="N72" s="323"/>
      <c r="O72" s="323"/>
      <c r="P72" s="323"/>
      <c r="Q72" s="323"/>
      <c r="R72" s="323"/>
      <c r="S72" s="323"/>
      <c r="T72" s="480"/>
    </row>
    <row r="73" spans="2:20" ht="25.5" customHeight="1" thickBot="1" x14ac:dyDescent="0.25">
      <c r="B73" s="1176" t="s">
        <v>29</v>
      </c>
      <c r="C73" s="1177"/>
      <c r="D73" s="1177"/>
      <c r="E73" s="1177"/>
      <c r="F73" s="1177"/>
      <c r="G73" s="1177"/>
      <c r="H73" s="1177"/>
      <c r="I73" s="1177"/>
      <c r="J73" s="1177"/>
      <c r="K73" s="1177"/>
      <c r="L73" s="1177"/>
      <c r="M73" s="1177"/>
      <c r="N73" s="1177"/>
      <c r="O73" s="1177"/>
      <c r="P73" s="1177"/>
      <c r="Q73" s="1177"/>
      <c r="R73" s="1177"/>
      <c r="S73" s="1177"/>
      <c r="T73" s="1177"/>
    </row>
    <row r="74" spans="2:20" ht="15.95" customHeight="1" thickBot="1" x14ac:dyDescent="0.3">
      <c r="B74" s="150"/>
      <c r="D74" s="327"/>
      <c r="E74" s="327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480"/>
    </row>
    <row r="75" spans="2:20" ht="32.1" customHeight="1" x14ac:dyDescent="0.35">
      <c r="B75" s="1215" t="s">
        <v>0</v>
      </c>
      <c r="C75" s="264" t="s">
        <v>16</v>
      </c>
      <c r="D75" s="302"/>
      <c r="E75" s="266"/>
      <c r="F75" s="305"/>
      <c r="G75" s="303">
        <v>28</v>
      </c>
      <c r="H75" s="303">
        <v>60</v>
      </c>
      <c r="I75" s="303">
        <v>46</v>
      </c>
      <c r="J75" s="303">
        <v>54</v>
      </c>
      <c r="K75" s="303">
        <v>22</v>
      </c>
      <c r="L75" s="303">
        <v>30</v>
      </c>
      <c r="M75" s="303">
        <v>48</v>
      </c>
      <c r="N75" s="303">
        <v>60</v>
      </c>
      <c r="O75" s="303">
        <v>35</v>
      </c>
      <c r="P75" s="303">
        <v>26</v>
      </c>
      <c r="Q75" s="303">
        <v>30</v>
      </c>
      <c r="R75" s="303">
        <v>38</v>
      </c>
      <c r="S75" s="303">
        <f>SUM(G75:R75)</f>
        <v>477</v>
      </c>
      <c r="T75" s="468"/>
    </row>
    <row r="76" spans="2:20" ht="32.1" customHeight="1" thickBot="1" x14ac:dyDescent="0.4">
      <c r="B76" s="1216"/>
      <c r="C76" s="272" t="s">
        <v>17</v>
      </c>
      <c r="D76" s="306"/>
      <c r="E76" s="266"/>
      <c r="F76" s="309"/>
      <c r="G76" s="307">
        <v>40</v>
      </c>
      <c r="H76" s="307">
        <v>45</v>
      </c>
      <c r="I76" s="307">
        <v>55</v>
      </c>
      <c r="J76" s="307">
        <v>15</v>
      </c>
      <c r="K76" s="307">
        <v>37</v>
      </c>
      <c r="L76" s="307">
        <v>44</v>
      </c>
      <c r="M76" s="307">
        <v>49</v>
      </c>
      <c r="N76" s="307">
        <v>50</v>
      </c>
      <c r="O76" s="307">
        <v>44</v>
      </c>
      <c r="P76" s="307">
        <v>43</v>
      </c>
      <c r="Q76" s="307">
        <v>47</v>
      </c>
      <c r="R76" s="307">
        <v>27</v>
      </c>
      <c r="S76" s="307">
        <f>SUM(G76:R76)</f>
        <v>496</v>
      </c>
      <c r="T76" s="467"/>
    </row>
    <row r="77" spans="2:20" ht="23.1" customHeight="1" thickBot="1" x14ac:dyDescent="0.4">
      <c r="B77" s="310"/>
      <c r="C77" s="68"/>
      <c r="D77" s="266"/>
      <c r="E77" s="266"/>
      <c r="F77" s="282"/>
      <c r="G77" s="280"/>
      <c r="H77" s="280"/>
      <c r="I77" s="280"/>
      <c r="J77" s="280"/>
      <c r="K77" s="280"/>
      <c r="L77" s="280"/>
      <c r="M77" s="280"/>
      <c r="N77" s="280"/>
      <c r="O77" s="280"/>
      <c r="P77" s="280"/>
      <c r="Q77" s="280"/>
      <c r="R77" s="280"/>
      <c r="S77" s="280"/>
      <c r="T77" s="469"/>
    </row>
    <row r="78" spans="2:20" ht="32.1" customHeight="1" x14ac:dyDescent="0.35">
      <c r="B78" s="1215" t="s">
        <v>1</v>
      </c>
      <c r="C78" s="264" t="s">
        <v>16</v>
      </c>
      <c r="D78" s="302"/>
      <c r="E78" s="266"/>
      <c r="F78" s="305"/>
      <c r="G78" s="303">
        <v>0</v>
      </c>
      <c r="H78" s="303">
        <v>0</v>
      </c>
      <c r="I78" s="303">
        <v>6</v>
      </c>
      <c r="J78" s="303">
        <v>0</v>
      </c>
      <c r="K78" s="303">
        <v>0</v>
      </c>
      <c r="L78" s="303">
        <v>0</v>
      </c>
      <c r="M78" s="303">
        <v>0</v>
      </c>
      <c r="N78" s="303">
        <v>0</v>
      </c>
      <c r="O78" s="303">
        <v>0</v>
      </c>
      <c r="P78" s="303">
        <v>0</v>
      </c>
      <c r="Q78" s="303">
        <v>0</v>
      </c>
      <c r="R78" s="303">
        <v>0</v>
      </c>
      <c r="S78" s="303">
        <f>SUM(G78:R78)</f>
        <v>6</v>
      </c>
      <c r="T78" s="468"/>
    </row>
    <row r="79" spans="2:20" ht="32.1" customHeight="1" thickBot="1" x14ac:dyDescent="0.4">
      <c r="B79" s="1216"/>
      <c r="C79" s="272" t="s">
        <v>17</v>
      </c>
      <c r="D79" s="306"/>
      <c r="E79" s="266"/>
      <c r="F79" s="309"/>
      <c r="G79" s="307">
        <v>0</v>
      </c>
      <c r="H79" s="307">
        <v>0</v>
      </c>
      <c r="I79" s="307">
        <v>6</v>
      </c>
      <c r="J79" s="307">
        <v>0</v>
      </c>
      <c r="K79" s="307">
        <v>0</v>
      </c>
      <c r="L79" s="307">
        <v>0</v>
      </c>
      <c r="M79" s="307">
        <v>0</v>
      </c>
      <c r="N79" s="307">
        <v>0</v>
      </c>
      <c r="O79" s="307">
        <v>0</v>
      </c>
      <c r="P79" s="307">
        <v>0</v>
      </c>
      <c r="Q79" s="307">
        <v>0</v>
      </c>
      <c r="R79" s="307">
        <v>0</v>
      </c>
      <c r="S79" s="307">
        <f>SUM(G79:R79)</f>
        <v>6</v>
      </c>
      <c r="T79" s="467"/>
    </row>
    <row r="80" spans="2:20" ht="23.1" customHeight="1" thickBot="1" x14ac:dyDescent="0.4">
      <c r="B80" s="310"/>
      <c r="C80" s="68"/>
      <c r="D80" s="266"/>
      <c r="E80" s="266"/>
      <c r="F80" s="282"/>
      <c r="G80" s="280"/>
      <c r="H80" s="280"/>
      <c r="I80" s="280"/>
      <c r="J80" s="280"/>
      <c r="K80" s="280"/>
      <c r="L80" s="280"/>
      <c r="M80" s="280"/>
      <c r="N80" s="280"/>
      <c r="O80" s="280"/>
      <c r="P80" s="280"/>
      <c r="Q80" s="280"/>
      <c r="R80" s="280"/>
      <c r="S80" s="280"/>
      <c r="T80" s="469"/>
    </row>
    <row r="81" spans="2:20" ht="32.1" customHeight="1" x14ac:dyDescent="0.35">
      <c r="B81" s="1215" t="s">
        <v>3</v>
      </c>
      <c r="C81" s="264" t="s">
        <v>16</v>
      </c>
      <c r="D81" s="302"/>
      <c r="E81" s="266"/>
      <c r="F81" s="305"/>
      <c r="G81" s="303">
        <v>0</v>
      </c>
      <c r="H81" s="303">
        <v>5</v>
      </c>
      <c r="I81" s="303">
        <v>4</v>
      </c>
      <c r="J81" s="303">
        <v>4</v>
      </c>
      <c r="K81" s="303">
        <v>0</v>
      </c>
      <c r="L81" s="303">
        <v>0</v>
      </c>
      <c r="M81" s="303">
        <v>0</v>
      </c>
      <c r="N81" s="303">
        <v>0</v>
      </c>
      <c r="O81" s="303">
        <v>0</v>
      </c>
      <c r="P81" s="303">
        <v>0</v>
      </c>
      <c r="Q81" s="303">
        <v>0</v>
      </c>
      <c r="R81" s="303">
        <v>1</v>
      </c>
      <c r="S81" s="303">
        <f>SUM(G81:R81)</f>
        <v>14</v>
      </c>
      <c r="T81" s="468"/>
    </row>
    <row r="82" spans="2:20" ht="32.1" customHeight="1" thickBot="1" x14ac:dyDescent="0.4">
      <c r="B82" s="1216"/>
      <c r="C82" s="272" t="s">
        <v>17</v>
      </c>
      <c r="D82" s="306"/>
      <c r="E82" s="266"/>
      <c r="F82" s="309"/>
      <c r="G82" s="307">
        <v>0</v>
      </c>
      <c r="H82" s="307">
        <v>0</v>
      </c>
      <c r="I82" s="307">
        <v>3</v>
      </c>
      <c r="J82" s="307">
        <v>0</v>
      </c>
      <c r="K82" s="307">
        <v>0</v>
      </c>
      <c r="L82" s="307">
        <v>0</v>
      </c>
      <c r="M82" s="307">
        <v>0</v>
      </c>
      <c r="N82" s="307">
        <v>1</v>
      </c>
      <c r="O82" s="307">
        <v>0</v>
      </c>
      <c r="P82" s="307">
        <v>1</v>
      </c>
      <c r="Q82" s="307">
        <v>0</v>
      </c>
      <c r="R82" s="307">
        <v>0</v>
      </c>
      <c r="S82" s="307">
        <f>SUM(G82:R82)</f>
        <v>5</v>
      </c>
      <c r="T82" s="467"/>
    </row>
    <row r="83" spans="2:20" ht="23.1" customHeight="1" thickBot="1" x14ac:dyDescent="0.4">
      <c r="B83" s="310"/>
      <c r="C83" s="68"/>
      <c r="D83" s="125"/>
      <c r="E83" s="125"/>
      <c r="F83" s="125"/>
      <c r="G83" s="300"/>
      <c r="H83" s="300"/>
      <c r="I83" s="300"/>
      <c r="J83" s="300"/>
      <c r="K83" s="300"/>
      <c r="L83" s="300"/>
      <c r="M83" s="300"/>
      <c r="N83" s="300"/>
      <c r="O83" s="300"/>
      <c r="P83" s="300"/>
      <c r="Q83" s="300"/>
      <c r="R83" s="300"/>
      <c r="S83" s="300"/>
      <c r="T83" s="484"/>
    </row>
    <row r="84" spans="2:20" ht="32.1" customHeight="1" x14ac:dyDescent="0.35">
      <c r="B84" s="1215" t="s">
        <v>4</v>
      </c>
      <c r="C84" s="264" t="s">
        <v>16</v>
      </c>
      <c r="D84" s="302"/>
      <c r="E84" s="266"/>
      <c r="F84" s="305"/>
      <c r="G84" s="303">
        <v>6</v>
      </c>
      <c r="H84" s="303">
        <v>0</v>
      </c>
      <c r="I84" s="303">
        <v>19</v>
      </c>
      <c r="J84" s="303">
        <v>12</v>
      </c>
      <c r="K84" s="303">
        <v>0</v>
      </c>
      <c r="L84" s="303">
        <v>0</v>
      </c>
      <c r="M84" s="303">
        <v>6</v>
      </c>
      <c r="N84" s="303">
        <v>0</v>
      </c>
      <c r="O84" s="303">
        <v>0</v>
      </c>
      <c r="P84" s="303">
        <v>0</v>
      </c>
      <c r="Q84" s="303">
        <v>0</v>
      </c>
      <c r="R84" s="303">
        <v>18</v>
      </c>
      <c r="S84" s="303">
        <f>SUM(G84:R84)</f>
        <v>61</v>
      </c>
      <c r="T84" s="468"/>
    </row>
    <row r="85" spans="2:20" ht="32.1" customHeight="1" thickBot="1" x14ac:dyDescent="0.4">
      <c r="B85" s="1216"/>
      <c r="C85" s="272" t="s">
        <v>17</v>
      </c>
      <c r="D85" s="306"/>
      <c r="E85" s="266"/>
      <c r="F85" s="309"/>
      <c r="G85" s="307">
        <v>3</v>
      </c>
      <c r="H85" s="307">
        <v>1</v>
      </c>
      <c r="I85" s="307">
        <v>13</v>
      </c>
      <c r="J85" s="307">
        <v>10</v>
      </c>
      <c r="K85" s="307">
        <v>4</v>
      </c>
      <c r="L85" s="307">
        <v>0</v>
      </c>
      <c r="M85" s="307">
        <v>5</v>
      </c>
      <c r="N85" s="307">
        <v>7</v>
      </c>
      <c r="O85" s="307">
        <v>1</v>
      </c>
      <c r="P85" s="307">
        <v>4</v>
      </c>
      <c r="Q85" s="307">
        <v>1</v>
      </c>
      <c r="R85" s="307">
        <v>21</v>
      </c>
      <c r="S85" s="307">
        <f>SUM(G85:R85)</f>
        <v>70</v>
      </c>
      <c r="T85" s="467"/>
    </row>
    <row r="86" spans="2:20" ht="23.1" customHeight="1" thickBot="1" x14ac:dyDescent="0.4">
      <c r="B86" s="310"/>
      <c r="C86" s="68"/>
      <c r="D86" s="127"/>
      <c r="E86" s="127"/>
      <c r="F86" s="127"/>
      <c r="G86" s="257"/>
      <c r="H86" s="257"/>
      <c r="I86" s="257"/>
      <c r="J86" s="257"/>
      <c r="K86" s="257"/>
      <c r="L86" s="257"/>
      <c r="M86" s="257"/>
      <c r="N86" s="257"/>
      <c r="O86" s="257"/>
      <c r="P86" s="257"/>
      <c r="Q86" s="257"/>
      <c r="R86" s="257"/>
      <c r="S86" s="257"/>
      <c r="T86" s="487"/>
    </row>
    <row r="87" spans="2:20" ht="32.1" customHeight="1" x14ac:dyDescent="0.4">
      <c r="B87" s="1217" t="s">
        <v>30</v>
      </c>
      <c r="C87" s="287" t="s">
        <v>16</v>
      </c>
      <c r="D87" s="318"/>
      <c r="E87" s="319"/>
      <c r="F87" s="320"/>
      <c r="G87" s="289">
        <f t="shared" ref="G87:S87" si="10">G75+G78+G81+G84</f>
        <v>34</v>
      </c>
      <c r="H87" s="289">
        <f t="shared" si="10"/>
        <v>65</v>
      </c>
      <c r="I87" s="289">
        <f t="shared" si="10"/>
        <v>75</v>
      </c>
      <c r="J87" s="289">
        <f t="shared" si="10"/>
        <v>70</v>
      </c>
      <c r="K87" s="289">
        <f t="shared" si="10"/>
        <v>22</v>
      </c>
      <c r="L87" s="289">
        <f t="shared" si="10"/>
        <v>30</v>
      </c>
      <c r="M87" s="289">
        <f t="shared" si="10"/>
        <v>54</v>
      </c>
      <c r="N87" s="289">
        <f t="shared" si="10"/>
        <v>60</v>
      </c>
      <c r="O87" s="289">
        <f t="shared" si="10"/>
        <v>35</v>
      </c>
      <c r="P87" s="289">
        <f t="shared" si="10"/>
        <v>26</v>
      </c>
      <c r="Q87" s="289">
        <f t="shared" si="10"/>
        <v>30</v>
      </c>
      <c r="R87" s="289">
        <f t="shared" si="10"/>
        <v>57</v>
      </c>
      <c r="S87" s="289">
        <f t="shared" si="10"/>
        <v>558</v>
      </c>
      <c r="T87" s="465"/>
    </row>
    <row r="88" spans="2:20" ht="32.1" customHeight="1" thickBot="1" x14ac:dyDescent="0.45">
      <c r="B88" s="1218"/>
      <c r="C88" s="292" t="s">
        <v>17</v>
      </c>
      <c r="D88" s="321"/>
      <c r="E88" s="319"/>
      <c r="F88" s="322"/>
      <c r="G88" s="294">
        <f t="shared" ref="G88:S88" si="11">G76+G79+G82+G85</f>
        <v>43</v>
      </c>
      <c r="H88" s="294">
        <f t="shared" si="11"/>
        <v>46</v>
      </c>
      <c r="I88" s="294">
        <f t="shared" si="11"/>
        <v>77</v>
      </c>
      <c r="J88" s="294">
        <f t="shared" si="11"/>
        <v>25</v>
      </c>
      <c r="K88" s="294">
        <f t="shared" si="11"/>
        <v>41</v>
      </c>
      <c r="L88" s="294">
        <f t="shared" si="11"/>
        <v>44</v>
      </c>
      <c r="M88" s="294">
        <f t="shared" si="11"/>
        <v>54</v>
      </c>
      <c r="N88" s="294">
        <f t="shared" si="11"/>
        <v>58</v>
      </c>
      <c r="O88" s="294">
        <f t="shared" si="11"/>
        <v>45</v>
      </c>
      <c r="P88" s="294">
        <f t="shared" si="11"/>
        <v>48</v>
      </c>
      <c r="Q88" s="294">
        <f t="shared" si="11"/>
        <v>48</v>
      </c>
      <c r="R88" s="294">
        <f t="shared" si="11"/>
        <v>48</v>
      </c>
      <c r="S88" s="294">
        <f t="shared" si="11"/>
        <v>577</v>
      </c>
      <c r="T88" s="464"/>
    </row>
    <row r="89" spans="2:20" ht="23.1" customHeight="1" thickBot="1" x14ac:dyDescent="0.4">
      <c r="B89" s="328"/>
      <c r="C89" s="68"/>
      <c r="D89" s="266"/>
      <c r="E89" s="266"/>
      <c r="F89" s="266"/>
      <c r="G89" s="317"/>
      <c r="H89" s="317"/>
      <c r="I89" s="317"/>
      <c r="J89" s="317"/>
      <c r="K89" s="317"/>
      <c r="L89" s="317"/>
      <c r="M89" s="317"/>
      <c r="N89" s="317"/>
      <c r="O89" s="317"/>
      <c r="P89" s="317"/>
      <c r="Q89" s="317"/>
      <c r="R89" s="317"/>
      <c r="S89" s="317"/>
      <c r="T89" s="486"/>
    </row>
    <row r="90" spans="2:20" ht="32.1" customHeight="1" x14ac:dyDescent="0.4">
      <c r="B90" s="1217" t="s">
        <v>31</v>
      </c>
      <c r="C90" s="287" t="s">
        <v>16</v>
      </c>
      <c r="D90" s="318"/>
      <c r="E90" s="319"/>
      <c r="F90" s="320"/>
      <c r="G90" s="289">
        <f t="shared" ref="G90:S90" si="12">G70+G87</f>
        <v>200</v>
      </c>
      <c r="H90" s="289">
        <f t="shared" si="12"/>
        <v>183</v>
      </c>
      <c r="I90" s="289">
        <f t="shared" si="12"/>
        <v>243</v>
      </c>
      <c r="J90" s="289">
        <f t="shared" si="12"/>
        <v>259</v>
      </c>
      <c r="K90" s="289">
        <f t="shared" si="12"/>
        <v>228</v>
      </c>
      <c r="L90" s="289">
        <f t="shared" si="12"/>
        <v>247</v>
      </c>
      <c r="M90" s="289">
        <f t="shared" si="12"/>
        <v>257</v>
      </c>
      <c r="N90" s="289">
        <f t="shared" si="12"/>
        <v>297</v>
      </c>
      <c r="O90" s="289">
        <f t="shared" si="12"/>
        <v>338</v>
      </c>
      <c r="P90" s="289">
        <f t="shared" si="12"/>
        <v>282</v>
      </c>
      <c r="Q90" s="289">
        <f t="shared" si="12"/>
        <v>283</v>
      </c>
      <c r="R90" s="289">
        <f t="shared" si="12"/>
        <v>415</v>
      </c>
      <c r="S90" s="289">
        <f t="shared" si="12"/>
        <v>3232</v>
      </c>
      <c r="T90" s="465"/>
    </row>
    <row r="91" spans="2:20" ht="32.1" customHeight="1" thickBot="1" x14ac:dyDescent="0.45">
      <c r="B91" s="1218"/>
      <c r="C91" s="292" t="s">
        <v>17</v>
      </c>
      <c r="D91" s="321"/>
      <c r="E91" s="319"/>
      <c r="F91" s="322"/>
      <c r="G91" s="294">
        <f t="shared" ref="G91:S91" si="13">G71+G88</f>
        <v>161</v>
      </c>
      <c r="H91" s="294">
        <f t="shared" si="13"/>
        <v>186</v>
      </c>
      <c r="I91" s="294">
        <f t="shared" si="13"/>
        <v>236</v>
      </c>
      <c r="J91" s="294">
        <f t="shared" si="13"/>
        <v>181</v>
      </c>
      <c r="K91" s="294">
        <f t="shared" si="13"/>
        <v>210</v>
      </c>
      <c r="L91" s="294">
        <f t="shared" si="13"/>
        <v>330</v>
      </c>
      <c r="M91" s="294">
        <f t="shared" si="13"/>
        <v>275</v>
      </c>
      <c r="N91" s="294">
        <f t="shared" si="13"/>
        <v>307</v>
      </c>
      <c r="O91" s="294">
        <f t="shared" si="13"/>
        <v>298</v>
      </c>
      <c r="P91" s="294">
        <f t="shared" si="13"/>
        <v>272</v>
      </c>
      <c r="Q91" s="294">
        <f t="shared" si="13"/>
        <v>305</v>
      </c>
      <c r="R91" s="294">
        <f t="shared" si="13"/>
        <v>479</v>
      </c>
      <c r="S91" s="294">
        <f t="shared" si="13"/>
        <v>3240</v>
      </c>
      <c r="T91" s="464"/>
    </row>
    <row r="92" spans="2:20" ht="15.75" x14ac:dyDescent="0.25">
      <c r="D92" s="327"/>
      <c r="E92" s="327"/>
      <c r="F92" s="323"/>
      <c r="G92" s="323"/>
      <c r="H92" s="323"/>
      <c r="I92" s="323"/>
      <c r="J92" s="323"/>
      <c r="K92" s="323"/>
      <c r="L92" s="323"/>
      <c r="M92" s="323"/>
      <c r="N92" s="323"/>
      <c r="O92" s="323"/>
      <c r="P92" s="323"/>
      <c r="Q92" s="323"/>
      <c r="R92" s="323"/>
      <c r="S92" s="323"/>
      <c r="T92" s="480"/>
    </row>
    <row r="93" spans="2:20" ht="16.5" thickBot="1" x14ac:dyDescent="0.3">
      <c r="D93" s="69"/>
      <c r="E93" s="69"/>
      <c r="F93" s="323"/>
      <c r="G93" s="323"/>
      <c r="H93" s="323"/>
      <c r="I93" s="323"/>
      <c r="J93" s="323"/>
      <c r="K93" s="323"/>
      <c r="L93" s="323"/>
      <c r="M93" s="323"/>
      <c r="N93" s="323"/>
      <c r="O93" s="323"/>
      <c r="P93" s="323"/>
      <c r="Q93" s="323"/>
      <c r="R93" s="323"/>
      <c r="S93" s="323"/>
      <c r="T93" s="480"/>
    </row>
    <row r="94" spans="2:20" ht="26.25" customHeight="1" thickBot="1" x14ac:dyDescent="0.4">
      <c r="B94" s="1171" t="s">
        <v>32</v>
      </c>
      <c r="C94" s="1172"/>
      <c r="D94" s="1172"/>
      <c r="E94" s="1172"/>
      <c r="F94" s="1172"/>
      <c r="G94" s="1172"/>
      <c r="H94" s="1172"/>
      <c r="I94" s="1172"/>
      <c r="J94" s="1172"/>
      <c r="K94" s="1172"/>
      <c r="L94" s="1172"/>
      <c r="M94" s="1172"/>
      <c r="N94" s="1172"/>
      <c r="O94" s="1172"/>
      <c r="P94" s="1172"/>
      <c r="Q94" s="1172"/>
      <c r="R94" s="1172"/>
      <c r="S94" s="1172"/>
      <c r="T94" s="1172"/>
    </row>
    <row r="95" spans="2:20" ht="12.75" customHeight="1" thickBot="1" x14ac:dyDescent="0.3">
      <c r="B95" s="68"/>
      <c r="C95" s="68"/>
      <c r="D95" s="327"/>
      <c r="E95" s="327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480"/>
    </row>
    <row r="96" spans="2:20" ht="33.75" customHeight="1" thickBot="1" x14ac:dyDescent="0.4">
      <c r="B96" s="46"/>
      <c r="C96" s="138"/>
      <c r="D96" s="151"/>
      <c r="E96" s="152"/>
      <c r="F96" s="154"/>
      <c r="G96" s="262" t="s">
        <v>147</v>
      </c>
      <c r="H96" s="262" t="s">
        <v>148</v>
      </c>
      <c r="I96" s="262" t="s">
        <v>149</v>
      </c>
      <c r="J96" s="262" t="s">
        <v>150</v>
      </c>
      <c r="K96" s="262" t="s">
        <v>151</v>
      </c>
      <c r="L96" s="262" t="s">
        <v>152</v>
      </c>
      <c r="M96" s="262" t="s">
        <v>153</v>
      </c>
      <c r="N96" s="262" t="s">
        <v>154</v>
      </c>
      <c r="O96" s="262" t="s">
        <v>155</v>
      </c>
      <c r="P96" s="262" t="s">
        <v>156</v>
      </c>
      <c r="Q96" s="262" t="s">
        <v>157</v>
      </c>
      <c r="R96" s="262" t="s">
        <v>158</v>
      </c>
      <c r="S96" s="262" t="s">
        <v>54</v>
      </c>
      <c r="T96" s="479"/>
    </row>
    <row r="97" spans="2:20" ht="23.1" customHeight="1" thickBot="1" x14ac:dyDescent="0.4">
      <c r="B97" s="329" t="s">
        <v>33</v>
      </c>
      <c r="D97" s="121"/>
      <c r="E97" s="121"/>
      <c r="F97" s="125"/>
      <c r="G97" s="125"/>
      <c r="H97" s="125"/>
      <c r="I97" s="125"/>
      <c r="J97" s="125"/>
      <c r="K97" s="125"/>
      <c r="L97" s="125"/>
      <c r="M97" s="125"/>
      <c r="N97" s="125"/>
      <c r="O97" s="125"/>
      <c r="P97" s="125"/>
      <c r="Q97" s="125"/>
      <c r="R97" s="125"/>
      <c r="S97" s="125"/>
      <c r="T97" s="485"/>
    </row>
    <row r="98" spans="2:20" ht="32.1" customHeight="1" x14ac:dyDescent="0.35">
      <c r="B98" s="1219" t="s">
        <v>143</v>
      </c>
      <c r="C98" s="264" t="s">
        <v>16</v>
      </c>
      <c r="D98" s="302"/>
      <c r="E98" s="266"/>
      <c r="F98" s="305"/>
      <c r="G98" s="303">
        <v>70</v>
      </c>
      <c r="H98" s="303">
        <v>31</v>
      </c>
      <c r="I98" s="303">
        <v>15</v>
      </c>
      <c r="J98" s="303">
        <v>48</v>
      </c>
      <c r="K98" s="303">
        <v>57</v>
      </c>
      <c r="L98" s="303">
        <v>5</v>
      </c>
      <c r="M98" s="303">
        <v>53</v>
      </c>
      <c r="N98" s="303">
        <v>11</v>
      </c>
      <c r="O98" s="303">
        <v>33</v>
      </c>
      <c r="P98" s="303">
        <v>29</v>
      </c>
      <c r="Q98" s="303">
        <v>31</v>
      </c>
      <c r="R98" s="303">
        <v>37</v>
      </c>
      <c r="S98" s="303">
        <f>SUM(G98:R98)</f>
        <v>420</v>
      </c>
      <c r="T98" s="468"/>
    </row>
    <row r="99" spans="2:20" ht="32.1" customHeight="1" thickBot="1" x14ac:dyDescent="0.4">
      <c r="B99" s="1220"/>
      <c r="C99" s="272" t="s">
        <v>17</v>
      </c>
      <c r="D99" s="306"/>
      <c r="E99" s="266"/>
      <c r="F99" s="309"/>
      <c r="G99" s="307">
        <v>45</v>
      </c>
      <c r="H99" s="307">
        <v>46</v>
      </c>
      <c r="I99" s="307">
        <v>29</v>
      </c>
      <c r="J99" s="307">
        <v>30</v>
      </c>
      <c r="K99" s="307">
        <v>25</v>
      </c>
      <c r="L99" s="307">
        <v>52</v>
      </c>
      <c r="M99" s="307">
        <v>40</v>
      </c>
      <c r="N99" s="307">
        <v>31</v>
      </c>
      <c r="O99" s="307">
        <v>31</v>
      </c>
      <c r="P99" s="307">
        <v>29</v>
      </c>
      <c r="Q99" s="307">
        <v>28</v>
      </c>
      <c r="R99" s="307">
        <v>4</v>
      </c>
      <c r="S99" s="307">
        <f>SUM(G99:R99)</f>
        <v>390</v>
      </c>
      <c r="T99" s="467"/>
    </row>
    <row r="100" spans="2:20" ht="23.1" customHeight="1" thickBot="1" x14ac:dyDescent="0.4">
      <c r="B100" s="256"/>
      <c r="C100" s="68"/>
      <c r="D100" s="121"/>
      <c r="E100" s="121"/>
      <c r="F100" s="125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484"/>
    </row>
    <row r="101" spans="2:20" ht="32.1" customHeight="1" x14ac:dyDescent="0.35">
      <c r="B101" s="1219" t="s">
        <v>34</v>
      </c>
      <c r="C101" s="264" t="s">
        <v>16</v>
      </c>
      <c r="D101" s="302"/>
      <c r="E101" s="266"/>
      <c r="F101" s="305"/>
      <c r="G101" s="303">
        <v>53</v>
      </c>
      <c r="H101" s="303">
        <v>50</v>
      </c>
      <c r="I101" s="303">
        <v>65</v>
      </c>
      <c r="J101" s="303">
        <v>44</v>
      </c>
      <c r="K101" s="303">
        <v>30</v>
      </c>
      <c r="L101" s="303">
        <v>56</v>
      </c>
      <c r="M101" s="303">
        <v>70</v>
      </c>
      <c r="N101" s="303">
        <v>60</v>
      </c>
      <c r="O101" s="303">
        <v>79</v>
      </c>
      <c r="P101" s="303">
        <v>50</v>
      </c>
      <c r="Q101" s="303">
        <v>150</v>
      </c>
      <c r="R101" s="303">
        <v>90</v>
      </c>
      <c r="S101" s="303">
        <f>SUM(G101:R101)</f>
        <v>797</v>
      </c>
      <c r="T101" s="468"/>
    </row>
    <row r="102" spans="2:20" ht="32.1" customHeight="1" thickBot="1" x14ac:dyDescent="0.4">
      <c r="B102" s="1220"/>
      <c r="C102" s="272" t="s">
        <v>17</v>
      </c>
      <c r="D102" s="306"/>
      <c r="E102" s="266"/>
      <c r="F102" s="309"/>
      <c r="G102" s="307">
        <v>26</v>
      </c>
      <c r="H102" s="307">
        <v>62</v>
      </c>
      <c r="I102" s="307">
        <v>59</v>
      </c>
      <c r="J102" s="307">
        <v>36</v>
      </c>
      <c r="K102" s="307">
        <v>6</v>
      </c>
      <c r="L102" s="307">
        <v>54</v>
      </c>
      <c r="M102" s="307">
        <v>48</v>
      </c>
      <c r="N102" s="307">
        <v>48</v>
      </c>
      <c r="O102" s="307">
        <v>103</v>
      </c>
      <c r="P102" s="307">
        <v>63</v>
      </c>
      <c r="Q102" s="307">
        <v>116</v>
      </c>
      <c r="R102" s="307">
        <v>140</v>
      </c>
      <c r="S102" s="307">
        <f>SUM(G102:R102)</f>
        <v>761</v>
      </c>
      <c r="T102" s="467"/>
    </row>
    <row r="103" spans="2:20" ht="23.1" customHeight="1" thickBot="1" x14ac:dyDescent="0.4">
      <c r="B103" s="278"/>
      <c r="C103" s="279"/>
      <c r="D103" s="266"/>
      <c r="E103" s="266"/>
      <c r="F103" s="282"/>
      <c r="G103" s="280"/>
      <c r="H103" s="280"/>
      <c r="I103" s="280"/>
      <c r="J103" s="280"/>
      <c r="K103" s="280"/>
      <c r="L103" s="280"/>
      <c r="M103" s="280"/>
      <c r="N103" s="280"/>
      <c r="O103" s="280"/>
      <c r="P103" s="280"/>
      <c r="Q103" s="280"/>
      <c r="R103" s="280"/>
      <c r="S103" s="280"/>
      <c r="T103" s="469"/>
    </row>
    <row r="104" spans="2:20" ht="32.1" customHeight="1" x14ac:dyDescent="0.4">
      <c r="B104" s="1217" t="s">
        <v>36</v>
      </c>
      <c r="C104" s="287" t="s">
        <v>16</v>
      </c>
      <c r="D104" s="318"/>
      <c r="E104" s="319"/>
      <c r="F104" s="320"/>
      <c r="G104" s="289">
        <f t="shared" ref="G104:S104" si="14">G98+G101</f>
        <v>123</v>
      </c>
      <c r="H104" s="289">
        <f t="shared" si="14"/>
        <v>81</v>
      </c>
      <c r="I104" s="289">
        <f t="shared" si="14"/>
        <v>80</v>
      </c>
      <c r="J104" s="289">
        <f t="shared" si="14"/>
        <v>92</v>
      </c>
      <c r="K104" s="289">
        <f t="shared" si="14"/>
        <v>87</v>
      </c>
      <c r="L104" s="289">
        <f t="shared" si="14"/>
        <v>61</v>
      </c>
      <c r="M104" s="289">
        <f t="shared" si="14"/>
        <v>123</v>
      </c>
      <c r="N104" s="289">
        <f t="shared" si="14"/>
        <v>71</v>
      </c>
      <c r="O104" s="289">
        <f t="shared" si="14"/>
        <v>112</v>
      </c>
      <c r="P104" s="289">
        <f t="shared" si="14"/>
        <v>79</v>
      </c>
      <c r="Q104" s="289">
        <f t="shared" si="14"/>
        <v>181</v>
      </c>
      <c r="R104" s="289">
        <f t="shared" si="14"/>
        <v>127</v>
      </c>
      <c r="S104" s="289">
        <f t="shared" si="14"/>
        <v>1217</v>
      </c>
      <c r="T104" s="465"/>
    </row>
    <row r="105" spans="2:20" ht="32.1" customHeight="1" thickBot="1" x14ac:dyDescent="0.45">
      <c r="B105" s="1218"/>
      <c r="C105" s="292" t="s">
        <v>17</v>
      </c>
      <c r="D105" s="321"/>
      <c r="E105" s="319"/>
      <c r="F105" s="322"/>
      <c r="G105" s="294">
        <f t="shared" ref="G105:S105" si="15">G99+G102</f>
        <v>71</v>
      </c>
      <c r="H105" s="294">
        <f t="shared" si="15"/>
        <v>108</v>
      </c>
      <c r="I105" s="294">
        <f t="shared" si="15"/>
        <v>88</v>
      </c>
      <c r="J105" s="294">
        <f t="shared" si="15"/>
        <v>66</v>
      </c>
      <c r="K105" s="294">
        <f t="shared" si="15"/>
        <v>31</v>
      </c>
      <c r="L105" s="294">
        <f t="shared" si="15"/>
        <v>106</v>
      </c>
      <c r="M105" s="294">
        <f t="shared" si="15"/>
        <v>88</v>
      </c>
      <c r="N105" s="294">
        <f t="shared" si="15"/>
        <v>79</v>
      </c>
      <c r="O105" s="294">
        <f t="shared" si="15"/>
        <v>134</v>
      </c>
      <c r="P105" s="294">
        <f t="shared" si="15"/>
        <v>92</v>
      </c>
      <c r="Q105" s="294">
        <f t="shared" si="15"/>
        <v>144</v>
      </c>
      <c r="R105" s="294">
        <f t="shared" si="15"/>
        <v>144</v>
      </c>
      <c r="S105" s="294">
        <f t="shared" si="15"/>
        <v>1151</v>
      </c>
      <c r="T105" s="464"/>
    </row>
    <row r="106" spans="2:20" ht="23.1" customHeight="1" thickBot="1" x14ac:dyDescent="0.4">
      <c r="B106" s="145"/>
      <c r="C106" s="279"/>
      <c r="D106" s="282"/>
      <c r="E106" s="282"/>
      <c r="F106" s="282"/>
      <c r="G106" s="280"/>
      <c r="H106" s="280"/>
      <c r="I106" s="280"/>
      <c r="J106" s="280"/>
      <c r="K106" s="280"/>
      <c r="L106" s="280"/>
      <c r="M106" s="280"/>
      <c r="N106" s="280"/>
      <c r="O106" s="280"/>
      <c r="P106" s="280"/>
      <c r="Q106" s="280"/>
      <c r="R106" s="280"/>
      <c r="S106" s="280"/>
      <c r="T106" s="469"/>
    </row>
    <row r="107" spans="2:20" ht="23.1" customHeight="1" thickBot="1" x14ac:dyDescent="0.4">
      <c r="B107" s="331" t="s">
        <v>40</v>
      </c>
      <c r="C107" s="176"/>
      <c r="D107" s="125"/>
      <c r="E107" s="125"/>
      <c r="F107" s="125"/>
      <c r="G107" s="300"/>
      <c r="H107" s="300"/>
      <c r="I107" s="300"/>
      <c r="J107" s="300"/>
      <c r="K107" s="300"/>
      <c r="L107" s="300"/>
      <c r="M107" s="300"/>
      <c r="N107" s="300"/>
      <c r="O107" s="300"/>
      <c r="P107" s="300"/>
      <c r="Q107" s="300"/>
      <c r="R107" s="300"/>
      <c r="S107" s="300"/>
      <c r="T107" s="484"/>
    </row>
    <row r="108" spans="2:20" ht="32.1" customHeight="1" x14ac:dyDescent="0.35">
      <c r="B108" s="1219" t="s">
        <v>37</v>
      </c>
      <c r="C108" s="264" t="s">
        <v>16</v>
      </c>
      <c r="D108" s="302"/>
      <c r="E108" s="266"/>
      <c r="F108" s="305"/>
      <c r="G108" s="303">
        <v>849</v>
      </c>
      <c r="H108" s="303">
        <v>1140</v>
      </c>
      <c r="I108" s="303">
        <v>896</v>
      </c>
      <c r="J108" s="303">
        <v>1238</v>
      </c>
      <c r="K108" s="303">
        <v>884</v>
      </c>
      <c r="L108" s="303">
        <v>909</v>
      </c>
      <c r="M108" s="303">
        <v>1097</v>
      </c>
      <c r="N108" s="303">
        <v>1103</v>
      </c>
      <c r="O108" s="303">
        <v>1216</v>
      </c>
      <c r="P108" s="303">
        <v>1076</v>
      </c>
      <c r="Q108" s="303">
        <v>896</v>
      </c>
      <c r="R108" s="303">
        <v>996</v>
      </c>
      <c r="S108" s="303">
        <f>SUM(G108:R108)</f>
        <v>12300</v>
      </c>
      <c r="T108" s="468"/>
    </row>
    <row r="109" spans="2:20" ht="32.1" customHeight="1" thickBot="1" x14ac:dyDescent="0.4">
      <c r="B109" s="1220"/>
      <c r="C109" s="272" t="s">
        <v>17</v>
      </c>
      <c r="D109" s="306"/>
      <c r="E109" s="266"/>
      <c r="F109" s="309"/>
      <c r="G109" s="307">
        <v>739</v>
      </c>
      <c r="H109" s="307">
        <v>1144</v>
      </c>
      <c r="I109" s="307">
        <v>957</v>
      </c>
      <c r="J109" s="307">
        <v>852</v>
      </c>
      <c r="K109" s="307">
        <v>828</v>
      </c>
      <c r="L109" s="307">
        <v>957</v>
      </c>
      <c r="M109" s="307">
        <v>1363</v>
      </c>
      <c r="N109" s="307">
        <v>1122</v>
      </c>
      <c r="O109" s="307">
        <v>1074</v>
      </c>
      <c r="P109" s="307">
        <v>1139</v>
      </c>
      <c r="Q109" s="307">
        <v>1154</v>
      </c>
      <c r="R109" s="307">
        <v>1090</v>
      </c>
      <c r="S109" s="307">
        <f>SUM(G109:R109)</f>
        <v>12419</v>
      </c>
      <c r="T109" s="467"/>
    </row>
    <row r="110" spans="2:20" ht="23.1" customHeight="1" thickBot="1" x14ac:dyDescent="0.4">
      <c r="B110" s="310"/>
      <c r="C110" s="68"/>
      <c r="D110" s="282"/>
      <c r="E110" s="282"/>
      <c r="F110" s="282"/>
      <c r="G110" s="280"/>
      <c r="H110" s="280"/>
      <c r="I110" s="280"/>
      <c r="J110" s="280"/>
      <c r="K110" s="280"/>
      <c r="L110" s="280"/>
      <c r="M110" s="280"/>
      <c r="N110" s="280"/>
      <c r="O110" s="280"/>
      <c r="P110" s="280"/>
      <c r="Q110" s="280"/>
      <c r="R110" s="280"/>
      <c r="S110" s="280"/>
      <c r="T110" s="469"/>
    </row>
    <row r="111" spans="2:20" ht="32.1" customHeight="1" x14ac:dyDescent="0.35">
      <c r="B111" s="1215" t="s">
        <v>38</v>
      </c>
      <c r="C111" s="264" t="s">
        <v>16</v>
      </c>
      <c r="D111" s="302"/>
      <c r="E111" s="266"/>
      <c r="F111" s="305"/>
      <c r="G111" s="303">
        <v>391</v>
      </c>
      <c r="H111" s="303">
        <v>369</v>
      </c>
      <c r="I111" s="303">
        <v>438</v>
      </c>
      <c r="J111" s="303">
        <v>505</v>
      </c>
      <c r="K111" s="303">
        <v>307</v>
      </c>
      <c r="L111" s="303">
        <v>164</v>
      </c>
      <c r="M111" s="303">
        <v>332</v>
      </c>
      <c r="N111" s="303">
        <v>401</v>
      </c>
      <c r="O111" s="303">
        <v>409</v>
      </c>
      <c r="P111" s="303">
        <v>272</v>
      </c>
      <c r="Q111" s="303">
        <v>411</v>
      </c>
      <c r="R111" s="303">
        <v>469</v>
      </c>
      <c r="S111" s="303">
        <f>SUM(G111:R111)</f>
        <v>4468</v>
      </c>
      <c r="T111" s="468"/>
    </row>
    <row r="112" spans="2:20" ht="32.1" customHeight="1" thickBot="1" x14ac:dyDescent="0.4">
      <c r="B112" s="1216"/>
      <c r="C112" s="272" t="s">
        <v>17</v>
      </c>
      <c r="D112" s="306"/>
      <c r="E112" s="266"/>
      <c r="F112" s="309"/>
      <c r="G112" s="307">
        <v>481</v>
      </c>
      <c r="H112" s="307">
        <v>250</v>
      </c>
      <c r="I112" s="307">
        <v>459</v>
      </c>
      <c r="J112" s="307">
        <v>299</v>
      </c>
      <c r="K112" s="307">
        <v>192</v>
      </c>
      <c r="L112" s="307">
        <v>396</v>
      </c>
      <c r="M112" s="307">
        <v>341</v>
      </c>
      <c r="N112" s="307">
        <v>333</v>
      </c>
      <c r="O112" s="307">
        <v>621</v>
      </c>
      <c r="P112" s="307">
        <v>177</v>
      </c>
      <c r="Q112" s="307">
        <v>446</v>
      </c>
      <c r="R112" s="307">
        <v>525</v>
      </c>
      <c r="S112" s="307">
        <f>SUM(G112:R112)</f>
        <v>4520</v>
      </c>
      <c r="T112" s="467"/>
    </row>
    <row r="113" spans="2:20" ht="23.1" customHeight="1" thickBot="1" x14ac:dyDescent="0.4">
      <c r="B113" s="310"/>
      <c r="C113" s="68"/>
      <c r="D113" s="91"/>
      <c r="E113" s="91"/>
      <c r="F113" s="187"/>
      <c r="G113" s="332"/>
      <c r="H113" s="332"/>
      <c r="I113" s="332"/>
      <c r="J113" s="332"/>
      <c r="K113" s="332"/>
      <c r="L113" s="332"/>
      <c r="M113" s="332"/>
      <c r="N113" s="332"/>
      <c r="O113" s="332"/>
      <c r="P113" s="332"/>
      <c r="Q113" s="332"/>
      <c r="R113" s="332"/>
      <c r="S113" s="332"/>
      <c r="T113" s="473"/>
    </row>
    <row r="114" spans="2:20" ht="32.1" customHeight="1" x14ac:dyDescent="0.35">
      <c r="B114" s="1219" t="s">
        <v>39</v>
      </c>
      <c r="C114" s="264" t="s">
        <v>16</v>
      </c>
      <c r="D114" s="302"/>
      <c r="E114" s="266"/>
      <c r="F114" s="305"/>
      <c r="G114" s="303">
        <v>0</v>
      </c>
      <c r="H114" s="303">
        <v>0</v>
      </c>
      <c r="I114" s="303">
        <v>150</v>
      </c>
      <c r="J114" s="303">
        <v>300</v>
      </c>
      <c r="K114" s="303">
        <v>200</v>
      </c>
      <c r="L114" s="303">
        <v>48</v>
      </c>
      <c r="M114" s="303">
        <v>0</v>
      </c>
      <c r="N114" s="303">
        <v>0</v>
      </c>
      <c r="O114" s="303">
        <v>0</v>
      </c>
      <c r="P114" s="303">
        <v>0</v>
      </c>
      <c r="Q114" s="303">
        <v>0</v>
      </c>
      <c r="R114" s="303">
        <v>0</v>
      </c>
      <c r="S114" s="303">
        <f>SUM(G114:R114)</f>
        <v>698</v>
      </c>
      <c r="T114" s="468"/>
    </row>
    <row r="115" spans="2:20" ht="32.1" customHeight="1" thickBot="1" x14ac:dyDescent="0.4">
      <c r="B115" s="1220"/>
      <c r="C115" s="272" t="s">
        <v>17</v>
      </c>
      <c r="D115" s="306"/>
      <c r="E115" s="266"/>
      <c r="F115" s="309"/>
      <c r="G115" s="307">
        <v>0</v>
      </c>
      <c r="H115" s="307">
        <v>0</v>
      </c>
      <c r="I115" s="307">
        <v>0</v>
      </c>
      <c r="J115" s="307">
        <v>47</v>
      </c>
      <c r="K115" s="307">
        <v>100</v>
      </c>
      <c r="L115" s="307">
        <v>194</v>
      </c>
      <c r="M115" s="307">
        <v>160</v>
      </c>
      <c r="N115" s="307">
        <v>17</v>
      </c>
      <c r="O115" s="307">
        <v>114</v>
      </c>
      <c r="P115" s="307">
        <v>5</v>
      </c>
      <c r="Q115" s="307">
        <v>34</v>
      </c>
      <c r="R115" s="307">
        <v>9</v>
      </c>
      <c r="S115" s="307">
        <f>SUM(G115:R115)</f>
        <v>680</v>
      </c>
      <c r="T115" s="467"/>
    </row>
    <row r="116" spans="2:20" ht="23.1" customHeight="1" thickBot="1" x14ac:dyDescent="0.4">
      <c r="B116" s="310"/>
      <c r="C116" s="68"/>
      <c r="D116" s="266"/>
      <c r="E116" s="266"/>
      <c r="F116" s="282"/>
      <c r="G116" s="280"/>
      <c r="H116" s="280"/>
      <c r="I116" s="280"/>
      <c r="J116" s="280"/>
      <c r="K116" s="280"/>
      <c r="L116" s="280"/>
      <c r="M116" s="280"/>
      <c r="N116" s="280"/>
      <c r="O116" s="280"/>
      <c r="P116" s="280"/>
      <c r="Q116" s="280"/>
      <c r="R116" s="280"/>
      <c r="S116" s="280"/>
      <c r="T116" s="469"/>
    </row>
    <row r="117" spans="2:20" ht="32.1" customHeight="1" x14ac:dyDescent="0.35">
      <c r="B117" s="1215" t="s">
        <v>3</v>
      </c>
      <c r="C117" s="264" t="s">
        <v>16</v>
      </c>
      <c r="D117" s="302"/>
      <c r="E117" s="266"/>
      <c r="F117" s="305"/>
      <c r="G117" s="303">
        <v>1</v>
      </c>
      <c r="H117" s="303">
        <v>0</v>
      </c>
      <c r="I117" s="303">
        <v>1</v>
      </c>
      <c r="J117" s="303">
        <v>4</v>
      </c>
      <c r="K117" s="303">
        <v>0</v>
      </c>
      <c r="L117" s="303">
        <v>0</v>
      </c>
      <c r="M117" s="303">
        <v>0</v>
      </c>
      <c r="N117" s="303">
        <v>0</v>
      </c>
      <c r="O117" s="303">
        <v>3</v>
      </c>
      <c r="P117" s="303">
        <v>1</v>
      </c>
      <c r="Q117" s="303">
        <v>1</v>
      </c>
      <c r="R117" s="303">
        <v>0</v>
      </c>
      <c r="S117" s="303">
        <f>SUM(G117:R117)</f>
        <v>11</v>
      </c>
      <c r="T117" s="468"/>
    </row>
    <row r="118" spans="2:20" ht="32.1" customHeight="1" thickBot="1" x14ac:dyDescent="0.4">
      <c r="B118" s="1216"/>
      <c r="C118" s="272" t="s">
        <v>17</v>
      </c>
      <c r="D118" s="306"/>
      <c r="E118" s="266"/>
      <c r="F118" s="309"/>
      <c r="G118" s="307">
        <v>0</v>
      </c>
      <c r="H118" s="307">
        <v>2</v>
      </c>
      <c r="I118" s="307">
        <v>3</v>
      </c>
      <c r="J118" s="307">
        <v>1</v>
      </c>
      <c r="K118" s="307">
        <v>0</v>
      </c>
      <c r="L118" s="307">
        <v>2</v>
      </c>
      <c r="M118" s="307">
        <v>3</v>
      </c>
      <c r="N118" s="307">
        <v>0</v>
      </c>
      <c r="O118" s="307">
        <v>3</v>
      </c>
      <c r="P118" s="307">
        <v>0</v>
      </c>
      <c r="Q118" s="307">
        <v>2</v>
      </c>
      <c r="R118" s="307">
        <v>0</v>
      </c>
      <c r="S118" s="307">
        <f>SUM(G118:R118)</f>
        <v>16</v>
      </c>
      <c r="T118" s="467"/>
    </row>
    <row r="119" spans="2:20" ht="23.1" customHeight="1" thickBot="1" x14ac:dyDescent="0.4">
      <c r="B119" s="334"/>
      <c r="C119" s="68"/>
      <c r="D119" s="266"/>
      <c r="E119" s="266"/>
      <c r="F119" s="266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483"/>
    </row>
    <row r="120" spans="2:20" ht="32.1" customHeight="1" x14ac:dyDescent="0.4">
      <c r="B120" s="1217" t="s">
        <v>44</v>
      </c>
      <c r="C120" s="287" t="s">
        <v>16</v>
      </c>
      <c r="D120" s="318"/>
      <c r="E120" s="319"/>
      <c r="F120" s="320"/>
      <c r="G120" s="289">
        <f t="shared" ref="G120:S120" si="16">G108+G111+G114+G117</f>
        <v>1241</v>
      </c>
      <c r="H120" s="289">
        <f t="shared" si="16"/>
        <v>1509</v>
      </c>
      <c r="I120" s="289">
        <f t="shared" si="16"/>
        <v>1485</v>
      </c>
      <c r="J120" s="289">
        <f t="shared" si="16"/>
        <v>2047</v>
      </c>
      <c r="K120" s="289">
        <f t="shared" si="16"/>
        <v>1391</v>
      </c>
      <c r="L120" s="289">
        <f t="shared" si="16"/>
        <v>1121</v>
      </c>
      <c r="M120" s="289">
        <f t="shared" si="16"/>
        <v>1429</v>
      </c>
      <c r="N120" s="289">
        <f t="shared" si="16"/>
        <v>1504</v>
      </c>
      <c r="O120" s="289">
        <f t="shared" si="16"/>
        <v>1628</v>
      </c>
      <c r="P120" s="289">
        <f t="shared" si="16"/>
        <v>1349</v>
      </c>
      <c r="Q120" s="289">
        <f t="shared" si="16"/>
        <v>1308</v>
      </c>
      <c r="R120" s="289">
        <f t="shared" si="16"/>
        <v>1465</v>
      </c>
      <c r="S120" s="289">
        <f t="shared" si="16"/>
        <v>17477</v>
      </c>
      <c r="T120" s="465"/>
    </row>
    <row r="121" spans="2:20" ht="32.1" customHeight="1" thickBot="1" x14ac:dyDescent="0.45">
      <c r="B121" s="1218"/>
      <c r="C121" s="292" t="s">
        <v>17</v>
      </c>
      <c r="D121" s="321"/>
      <c r="E121" s="319"/>
      <c r="F121" s="322"/>
      <c r="G121" s="294">
        <f t="shared" ref="G121:S121" si="17">G109+G112+G115+G118</f>
        <v>1220</v>
      </c>
      <c r="H121" s="294">
        <f t="shared" si="17"/>
        <v>1396</v>
      </c>
      <c r="I121" s="294">
        <f t="shared" si="17"/>
        <v>1419</v>
      </c>
      <c r="J121" s="294">
        <f t="shared" si="17"/>
        <v>1199</v>
      </c>
      <c r="K121" s="294">
        <f t="shared" si="17"/>
        <v>1120</v>
      </c>
      <c r="L121" s="294">
        <f t="shared" si="17"/>
        <v>1549</v>
      </c>
      <c r="M121" s="294">
        <f t="shared" si="17"/>
        <v>1867</v>
      </c>
      <c r="N121" s="294">
        <f t="shared" si="17"/>
        <v>1472</v>
      </c>
      <c r="O121" s="294">
        <f t="shared" si="17"/>
        <v>1812</v>
      </c>
      <c r="P121" s="294">
        <f t="shared" si="17"/>
        <v>1321</v>
      </c>
      <c r="Q121" s="294">
        <f t="shared" si="17"/>
        <v>1636</v>
      </c>
      <c r="R121" s="294">
        <f t="shared" si="17"/>
        <v>1624</v>
      </c>
      <c r="S121" s="294">
        <f t="shared" si="17"/>
        <v>17635</v>
      </c>
      <c r="T121" s="464"/>
    </row>
    <row r="122" spans="2:20" ht="18" customHeight="1" x14ac:dyDescent="0.25">
      <c r="D122" s="297"/>
      <c r="E122" s="297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480"/>
    </row>
    <row r="123" spans="2:20" ht="18" customHeight="1" thickBot="1" x14ac:dyDescent="0.3">
      <c r="D123" s="327"/>
      <c r="E123" s="327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480"/>
    </row>
    <row r="124" spans="2:20" ht="24.75" customHeight="1" thickBot="1" x14ac:dyDescent="0.25">
      <c r="B124" s="1176" t="s">
        <v>41</v>
      </c>
      <c r="C124" s="1177"/>
      <c r="D124" s="1177"/>
      <c r="E124" s="1177"/>
      <c r="F124" s="1177"/>
      <c r="G124" s="1177"/>
      <c r="H124" s="1177"/>
      <c r="I124" s="1177"/>
      <c r="J124" s="1177"/>
      <c r="K124" s="1177"/>
      <c r="L124" s="1177"/>
      <c r="M124" s="1177"/>
      <c r="N124" s="1177"/>
      <c r="O124" s="1177"/>
      <c r="P124" s="1177"/>
      <c r="Q124" s="1177"/>
      <c r="R124" s="1177"/>
      <c r="S124" s="1177"/>
      <c r="T124" s="1177"/>
    </row>
    <row r="125" spans="2:20" ht="18" customHeight="1" thickBot="1" x14ac:dyDescent="0.3">
      <c r="B125" s="68"/>
      <c r="C125" s="68"/>
      <c r="D125" s="327"/>
      <c r="E125" s="327"/>
      <c r="F125" s="323"/>
      <c r="G125" s="323"/>
      <c r="H125" s="323"/>
      <c r="I125" s="323"/>
      <c r="J125" s="323"/>
      <c r="K125" s="323"/>
      <c r="L125" s="323"/>
      <c r="M125" s="323"/>
      <c r="N125" s="323"/>
      <c r="O125" s="323"/>
      <c r="P125" s="323"/>
      <c r="Q125" s="323"/>
      <c r="R125" s="323"/>
      <c r="S125" s="323"/>
      <c r="T125" s="480"/>
    </row>
    <row r="126" spans="2:20" ht="32.1" customHeight="1" x14ac:dyDescent="0.35">
      <c r="B126" s="1215" t="s">
        <v>7</v>
      </c>
      <c r="C126" s="264" t="s">
        <v>16</v>
      </c>
      <c r="D126" s="302"/>
      <c r="E126" s="266"/>
      <c r="F126" s="305"/>
      <c r="G126" s="303">
        <v>717</v>
      </c>
      <c r="H126" s="303">
        <v>460</v>
      </c>
      <c r="I126" s="303">
        <v>445</v>
      </c>
      <c r="J126" s="303">
        <v>1606</v>
      </c>
      <c r="K126" s="303">
        <v>1812</v>
      </c>
      <c r="L126" s="303">
        <v>1526</v>
      </c>
      <c r="M126" s="303">
        <v>561</v>
      </c>
      <c r="N126" s="303">
        <v>585</v>
      </c>
      <c r="O126" s="303">
        <v>1225</v>
      </c>
      <c r="P126" s="303">
        <v>1419</v>
      </c>
      <c r="Q126" s="303">
        <v>1212</v>
      </c>
      <c r="R126" s="303">
        <v>352</v>
      </c>
      <c r="S126" s="303">
        <f>SUM(G126:R126)</f>
        <v>11920</v>
      </c>
      <c r="T126" s="468"/>
    </row>
    <row r="127" spans="2:20" ht="32.1" customHeight="1" thickBot="1" x14ac:dyDescent="0.4">
      <c r="B127" s="1216"/>
      <c r="C127" s="272" t="s">
        <v>17</v>
      </c>
      <c r="D127" s="306"/>
      <c r="E127" s="266"/>
      <c r="F127" s="309"/>
      <c r="G127" s="307">
        <v>578</v>
      </c>
      <c r="H127" s="307">
        <v>516</v>
      </c>
      <c r="I127" s="307">
        <v>620</v>
      </c>
      <c r="J127" s="307">
        <v>1810</v>
      </c>
      <c r="K127" s="307">
        <v>1814</v>
      </c>
      <c r="L127" s="307">
        <v>1565</v>
      </c>
      <c r="M127" s="307">
        <v>315</v>
      </c>
      <c r="N127" s="307">
        <v>545</v>
      </c>
      <c r="O127" s="307">
        <v>932</v>
      </c>
      <c r="P127" s="307">
        <v>1553</v>
      </c>
      <c r="Q127" s="307">
        <v>752</v>
      </c>
      <c r="R127" s="307">
        <v>608</v>
      </c>
      <c r="S127" s="307">
        <f>SUM(G127:R127)</f>
        <v>11608</v>
      </c>
      <c r="T127" s="467"/>
    </row>
    <row r="128" spans="2:20" ht="23.1" customHeight="1" thickBot="1" x14ac:dyDescent="0.4">
      <c r="B128" s="310"/>
      <c r="C128" s="68"/>
      <c r="D128" s="91"/>
      <c r="E128" s="91"/>
      <c r="F128" s="187"/>
      <c r="G128" s="332"/>
      <c r="H128" s="332"/>
      <c r="I128" s="332"/>
      <c r="J128" s="332"/>
      <c r="K128" s="332"/>
      <c r="L128" s="332"/>
      <c r="M128" s="332"/>
      <c r="N128" s="332"/>
      <c r="O128" s="332"/>
      <c r="P128" s="332"/>
      <c r="Q128" s="332"/>
      <c r="R128" s="332"/>
      <c r="S128" s="332"/>
      <c r="T128" s="473"/>
    </row>
    <row r="129" spans="2:20" ht="32.1" customHeight="1" x14ac:dyDescent="0.35">
      <c r="B129" s="1219" t="s">
        <v>8</v>
      </c>
      <c r="C129" s="264" t="s">
        <v>16</v>
      </c>
      <c r="D129" s="302"/>
      <c r="E129" s="266"/>
      <c r="F129" s="305"/>
      <c r="G129" s="303">
        <v>1146</v>
      </c>
      <c r="H129" s="303">
        <v>1352</v>
      </c>
      <c r="I129" s="303">
        <v>2058</v>
      </c>
      <c r="J129" s="303">
        <v>1604</v>
      </c>
      <c r="K129" s="303">
        <v>1908</v>
      </c>
      <c r="L129" s="303">
        <v>3171</v>
      </c>
      <c r="M129" s="303">
        <v>1040</v>
      </c>
      <c r="N129" s="303">
        <v>647</v>
      </c>
      <c r="O129" s="303">
        <v>2137</v>
      </c>
      <c r="P129" s="303">
        <v>2525</v>
      </c>
      <c r="Q129" s="303">
        <v>2706</v>
      </c>
      <c r="R129" s="303">
        <v>1306</v>
      </c>
      <c r="S129" s="303">
        <f>SUM(G129:R129)</f>
        <v>21600</v>
      </c>
      <c r="T129" s="468"/>
    </row>
    <row r="130" spans="2:20" ht="32.1" customHeight="1" thickBot="1" x14ac:dyDescent="0.4">
      <c r="B130" s="1220"/>
      <c r="C130" s="272" t="s">
        <v>17</v>
      </c>
      <c r="D130" s="306"/>
      <c r="E130" s="266"/>
      <c r="F130" s="309"/>
      <c r="G130" s="307">
        <v>724</v>
      </c>
      <c r="H130" s="307">
        <v>1422</v>
      </c>
      <c r="I130" s="307">
        <v>1135</v>
      </c>
      <c r="J130" s="307">
        <v>1482</v>
      </c>
      <c r="K130" s="307">
        <v>2505</v>
      </c>
      <c r="L130" s="307">
        <v>4205</v>
      </c>
      <c r="M130" s="307">
        <v>189</v>
      </c>
      <c r="N130" s="307">
        <v>1060</v>
      </c>
      <c r="O130" s="307">
        <v>2066</v>
      </c>
      <c r="P130" s="307">
        <v>2907</v>
      </c>
      <c r="Q130" s="307">
        <v>2365</v>
      </c>
      <c r="R130" s="307">
        <v>980</v>
      </c>
      <c r="S130" s="307">
        <f>SUM(G130:R130)</f>
        <v>21040</v>
      </c>
      <c r="T130" s="467"/>
    </row>
    <row r="131" spans="2:20" ht="18.75" customHeight="1" thickBot="1" x14ac:dyDescent="0.4">
      <c r="B131" s="482"/>
      <c r="C131" s="279"/>
      <c r="D131" s="266"/>
      <c r="E131" s="266"/>
      <c r="F131" s="282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469"/>
    </row>
    <row r="132" spans="2:20" ht="32.1" customHeight="1" x14ac:dyDescent="0.35">
      <c r="B132" s="1219" t="s">
        <v>160</v>
      </c>
      <c r="C132" s="264" t="s">
        <v>16</v>
      </c>
      <c r="D132" s="302"/>
      <c r="E132" s="266"/>
      <c r="F132" s="305"/>
      <c r="G132" s="303">
        <v>64</v>
      </c>
      <c r="H132" s="303">
        <v>88</v>
      </c>
      <c r="I132" s="303">
        <v>89</v>
      </c>
      <c r="J132" s="303">
        <v>92</v>
      </c>
      <c r="K132" s="303">
        <v>96</v>
      </c>
      <c r="L132" s="303">
        <v>153</v>
      </c>
      <c r="M132" s="303">
        <v>50</v>
      </c>
      <c r="N132" s="303">
        <v>43</v>
      </c>
      <c r="O132" s="303">
        <v>39</v>
      </c>
      <c r="P132" s="303">
        <v>63</v>
      </c>
      <c r="Q132" s="303">
        <v>107</v>
      </c>
      <c r="R132" s="303">
        <v>117</v>
      </c>
      <c r="S132" s="303">
        <f>SUM(G132:R132)</f>
        <v>1001</v>
      </c>
      <c r="T132" s="468"/>
    </row>
    <row r="133" spans="2:20" ht="32.1" customHeight="1" thickBot="1" x14ac:dyDescent="0.4">
      <c r="B133" s="1220"/>
      <c r="C133" s="272" t="s">
        <v>17</v>
      </c>
      <c r="D133" s="306"/>
      <c r="E133" s="266"/>
      <c r="F133" s="309"/>
      <c r="G133" s="307">
        <v>0</v>
      </c>
      <c r="H133" s="307">
        <v>11</v>
      </c>
      <c r="I133" s="307">
        <v>53</v>
      </c>
      <c r="J133" s="307">
        <v>41</v>
      </c>
      <c r="K133" s="307">
        <v>47</v>
      </c>
      <c r="L133" s="307">
        <v>529</v>
      </c>
      <c r="M133" s="307">
        <v>3</v>
      </c>
      <c r="N133" s="307">
        <v>3</v>
      </c>
      <c r="O133" s="307">
        <v>8</v>
      </c>
      <c r="P133" s="307">
        <v>56</v>
      </c>
      <c r="Q133" s="307">
        <v>31</v>
      </c>
      <c r="R133" s="307">
        <v>154</v>
      </c>
      <c r="S133" s="307">
        <f>SUM(G133:R133)</f>
        <v>936</v>
      </c>
      <c r="T133" s="467"/>
    </row>
    <row r="134" spans="2:20" ht="23.1" customHeight="1" thickBot="1" x14ac:dyDescent="0.4">
      <c r="B134" s="310"/>
      <c r="C134" s="68"/>
      <c r="D134" s="121"/>
      <c r="E134" s="121"/>
      <c r="F134" s="121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481"/>
    </row>
    <row r="135" spans="2:20" ht="32.1" customHeight="1" x14ac:dyDescent="0.4">
      <c r="B135" s="1217" t="s">
        <v>42</v>
      </c>
      <c r="C135" s="287" t="s">
        <v>16</v>
      </c>
      <c r="D135" s="318"/>
      <c r="E135" s="319"/>
      <c r="F135" s="320"/>
      <c r="G135" s="289">
        <f t="shared" ref="G135:S135" si="18">G126+G129+G132</f>
        <v>1927</v>
      </c>
      <c r="H135" s="289">
        <f t="shared" si="18"/>
        <v>1900</v>
      </c>
      <c r="I135" s="289">
        <f t="shared" si="18"/>
        <v>2592</v>
      </c>
      <c r="J135" s="289">
        <f t="shared" si="18"/>
        <v>3302</v>
      </c>
      <c r="K135" s="289">
        <f t="shared" si="18"/>
        <v>3816</v>
      </c>
      <c r="L135" s="289">
        <f t="shared" si="18"/>
        <v>4850</v>
      </c>
      <c r="M135" s="289">
        <f t="shared" si="18"/>
        <v>1651</v>
      </c>
      <c r="N135" s="289">
        <f t="shared" si="18"/>
        <v>1275</v>
      </c>
      <c r="O135" s="289">
        <f t="shared" si="18"/>
        <v>3401</v>
      </c>
      <c r="P135" s="289">
        <f t="shared" si="18"/>
        <v>4007</v>
      </c>
      <c r="Q135" s="289">
        <f t="shared" si="18"/>
        <v>4025</v>
      </c>
      <c r="R135" s="289">
        <f t="shared" si="18"/>
        <v>1775</v>
      </c>
      <c r="S135" s="289">
        <f t="shared" si="18"/>
        <v>34521</v>
      </c>
      <c r="T135" s="465"/>
    </row>
    <row r="136" spans="2:20" ht="32.1" customHeight="1" thickBot="1" x14ac:dyDescent="0.45">
      <c r="B136" s="1218"/>
      <c r="C136" s="292" t="s">
        <v>17</v>
      </c>
      <c r="D136" s="321"/>
      <c r="E136" s="319"/>
      <c r="F136" s="322"/>
      <c r="G136" s="294">
        <f t="shared" ref="G136:S136" si="19">G127+G130+G133</f>
        <v>1302</v>
      </c>
      <c r="H136" s="294">
        <f t="shared" si="19"/>
        <v>1949</v>
      </c>
      <c r="I136" s="294">
        <f t="shared" si="19"/>
        <v>1808</v>
      </c>
      <c r="J136" s="294">
        <f t="shared" si="19"/>
        <v>3333</v>
      </c>
      <c r="K136" s="294">
        <f t="shared" si="19"/>
        <v>4366</v>
      </c>
      <c r="L136" s="294">
        <f t="shared" si="19"/>
        <v>6299</v>
      </c>
      <c r="M136" s="294">
        <f t="shared" si="19"/>
        <v>507</v>
      </c>
      <c r="N136" s="294">
        <f t="shared" si="19"/>
        <v>1608</v>
      </c>
      <c r="O136" s="294">
        <f t="shared" si="19"/>
        <v>3006</v>
      </c>
      <c r="P136" s="294">
        <f t="shared" si="19"/>
        <v>4516</v>
      </c>
      <c r="Q136" s="294">
        <f t="shared" si="19"/>
        <v>3148</v>
      </c>
      <c r="R136" s="294">
        <f t="shared" si="19"/>
        <v>1742</v>
      </c>
      <c r="S136" s="294">
        <f t="shared" si="19"/>
        <v>33584</v>
      </c>
      <c r="T136" s="464"/>
    </row>
    <row r="137" spans="2:20" ht="16.5" customHeight="1" x14ac:dyDescent="0.25">
      <c r="D137" s="69"/>
      <c r="E137" s="69"/>
      <c r="F137" s="323"/>
      <c r="G137" s="323"/>
      <c r="H137" s="323"/>
      <c r="I137" s="323"/>
      <c r="J137" s="323"/>
      <c r="K137" s="323"/>
      <c r="L137" s="323"/>
      <c r="M137" s="323"/>
      <c r="N137" s="323"/>
      <c r="O137" s="323"/>
      <c r="P137" s="323"/>
      <c r="Q137" s="323"/>
      <c r="R137" s="323"/>
      <c r="S137" s="323"/>
      <c r="T137" s="480"/>
    </row>
    <row r="138" spans="2:20" ht="16.5" thickBot="1" x14ac:dyDescent="0.3">
      <c r="D138" s="69"/>
      <c r="E138" s="69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480"/>
    </row>
    <row r="139" spans="2:20" ht="27.75" customHeight="1" thickBot="1" x14ac:dyDescent="0.4">
      <c r="B139" s="1171" t="s">
        <v>52</v>
      </c>
      <c r="C139" s="1172"/>
      <c r="D139" s="1172"/>
      <c r="E139" s="1172"/>
      <c r="F139" s="1172"/>
      <c r="G139" s="1172"/>
      <c r="H139" s="1172"/>
      <c r="I139" s="1172"/>
      <c r="J139" s="1172"/>
      <c r="K139" s="1172"/>
      <c r="L139" s="1172"/>
      <c r="M139" s="1172"/>
      <c r="N139" s="1172"/>
      <c r="O139" s="1172"/>
      <c r="P139" s="1172"/>
      <c r="Q139" s="1172"/>
      <c r="R139" s="1172"/>
      <c r="S139" s="1172"/>
      <c r="T139" s="1172"/>
    </row>
    <row r="140" spans="2:20" ht="13.5" customHeight="1" thickBot="1" x14ac:dyDescent="0.3">
      <c r="B140" s="129"/>
      <c r="C140" s="129"/>
      <c r="D140" s="69"/>
      <c r="E140" s="69"/>
      <c r="F140" s="323"/>
      <c r="G140" s="323"/>
      <c r="H140" s="323"/>
      <c r="I140" s="323"/>
      <c r="J140" s="323"/>
      <c r="K140" s="323"/>
      <c r="L140" s="323"/>
      <c r="M140" s="323"/>
      <c r="N140" s="323"/>
      <c r="O140" s="323"/>
      <c r="P140" s="323"/>
      <c r="Q140" s="323"/>
      <c r="R140" s="323"/>
      <c r="S140" s="323"/>
      <c r="T140" s="480"/>
    </row>
    <row r="141" spans="2:20" ht="31.5" customHeight="1" thickBot="1" x14ac:dyDescent="0.4">
      <c r="B141" s="140"/>
      <c r="C141" s="337"/>
      <c r="D141" s="182"/>
      <c r="E141" s="152"/>
      <c r="F141" s="154"/>
      <c r="G141" s="262" t="s">
        <v>147</v>
      </c>
      <c r="H141" s="262" t="s">
        <v>148</v>
      </c>
      <c r="I141" s="262" t="s">
        <v>149</v>
      </c>
      <c r="J141" s="262" t="s">
        <v>150</v>
      </c>
      <c r="K141" s="262" t="s">
        <v>151</v>
      </c>
      <c r="L141" s="262" t="s">
        <v>152</v>
      </c>
      <c r="M141" s="262" t="s">
        <v>153</v>
      </c>
      <c r="N141" s="262" t="s">
        <v>154</v>
      </c>
      <c r="O141" s="262" t="s">
        <v>155</v>
      </c>
      <c r="P141" s="262" t="s">
        <v>156</v>
      </c>
      <c r="Q141" s="262" t="s">
        <v>157</v>
      </c>
      <c r="R141" s="262" t="s">
        <v>158</v>
      </c>
      <c r="S141" s="262" t="s">
        <v>54</v>
      </c>
      <c r="T141" s="479"/>
    </row>
    <row r="142" spans="2:20" ht="23.1" customHeight="1" thickBot="1" x14ac:dyDescent="0.3">
      <c r="B142" s="90"/>
      <c r="C142" s="142"/>
      <c r="D142" s="266"/>
      <c r="E142" s="266"/>
      <c r="F142" s="282"/>
      <c r="G142" s="282"/>
      <c r="H142" s="282"/>
      <c r="I142" s="282"/>
      <c r="J142" s="282"/>
      <c r="K142" s="282"/>
      <c r="L142" s="282"/>
      <c r="M142" s="282"/>
      <c r="N142" s="282"/>
      <c r="O142" s="282"/>
      <c r="P142" s="282"/>
      <c r="Q142" s="282"/>
      <c r="R142" s="282"/>
      <c r="S142" s="282"/>
      <c r="T142" s="478"/>
    </row>
    <row r="143" spans="2:20" ht="32.1" customHeight="1" x14ac:dyDescent="0.35">
      <c r="B143" s="1221" t="s">
        <v>9</v>
      </c>
      <c r="C143" s="338" t="s">
        <v>16</v>
      </c>
      <c r="D143" s="265"/>
      <c r="E143" s="266"/>
      <c r="F143" s="340"/>
      <c r="G143" s="267">
        <v>51745</v>
      </c>
      <c r="H143" s="267">
        <v>50695</v>
      </c>
      <c r="I143" s="267">
        <v>54579</v>
      </c>
      <c r="J143" s="267">
        <v>54011</v>
      </c>
      <c r="K143" s="267">
        <v>54430</v>
      </c>
      <c r="L143" s="267">
        <v>51071</v>
      </c>
      <c r="M143" s="267">
        <v>57872</v>
      </c>
      <c r="N143" s="267">
        <v>55160</v>
      </c>
      <c r="O143" s="267">
        <v>53193</v>
      </c>
      <c r="P143" s="267">
        <v>52110</v>
      </c>
      <c r="Q143" s="267">
        <v>53200</v>
      </c>
      <c r="R143" s="267">
        <v>51000</v>
      </c>
      <c r="S143" s="267">
        <f>SUM(G143:R143)</f>
        <v>639066</v>
      </c>
      <c r="T143" s="477"/>
    </row>
    <row r="144" spans="2:20" ht="32.1" customHeight="1" thickBot="1" x14ac:dyDescent="0.4">
      <c r="B144" s="1222"/>
      <c r="C144" s="341" t="s">
        <v>17</v>
      </c>
      <c r="D144" s="273"/>
      <c r="E144" s="266"/>
      <c r="F144" s="343"/>
      <c r="G144" s="274">
        <v>53010</v>
      </c>
      <c r="H144" s="274">
        <v>51008</v>
      </c>
      <c r="I144" s="274">
        <v>53011</v>
      </c>
      <c r="J144" s="274">
        <v>55722</v>
      </c>
      <c r="K144" s="274">
        <v>53158</v>
      </c>
      <c r="L144" s="274">
        <v>51092</v>
      </c>
      <c r="M144" s="274">
        <v>59002</v>
      </c>
      <c r="N144" s="274">
        <v>52056</v>
      </c>
      <c r="O144" s="274">
        <v>55965</v>
      </c>
      <c r="P144" s="274">
        <v>51054</v>
      </c>
      <c r="Q144" s="274">
        <v>53289</v>
      </c>
      <c r="R144" s="274">
        <v>51132</v>
      </c>
      <c r="S144" s="274">
        <f>SUM(G144:R144)</f>
        <v>639499</v>
      </c>
      <c r="T144" s="476"/>
    </row>
    <row r="145" spans="2:20" ht="23.1" customHeight="1" thickBot="1" x14ac:dyDescent="0.4">
      <c r="B145" s="310"/>
      <c r="C145" s="68"/>
      <c r="D145" s="266"/>
      <c r="E145" s="266"/>
      <c r="F145" s="282"/>
      <c r="G145" s="280"/>
      <c r="H145" s="280"/>
      <c r="I145" s="280"/>
      <c r="J145" s="280"/>
      <c r="K145" s="280"/>
      <c r="L145" s="280"/>
      <c r="M145" s="280"/>
      <c r="N145" s="280"/>
      <c r="O145" s="280"/>
      <c r="P145" s="280"/>
      <c r="Q145" s="280"/>
      <c r="R145" s="280"/>
      <c r="S145" s="280"/>
      <c r="T145" s="469"/>
    </row>
    <row r="146" spans="2:20" ht="32.1" customHeight="1" x14ac:dyDescent="0.35">
      <c r="B146" s="1219" t="s">
        <v>144</v>
      </c>
      <c r="C146" s="338" t="s">
        <v>16</v>
      </c>
      <c r="D146" s="265"/>
      <c r="E146" s="266"/>
      <c r="F146" s="270"/>
      <c r="G146" s="268">
        <v>3161</v>
      </c>
      <c r="H146" s="268">
        <v>2000</v>
      </c>
      <c r="I146" s="268">
        <v>1250</v>
      </c>
      <c r="J146" s="268">
        <v>1164</v>
      </c>
      <c r="K146" s="268">
        <v>951</v>
      </c>
      <c r="L146" s="268">
        <v>383</v>
      </c>
      <c r="M146" s="268">
        <v>429</v>
      </c>
      <c r="N146" s="268">
        <v>350</v>
      </c>
      <c r="O146" s="268">
        <v>191</v>
      </c>
      <c r="P146" s="268">
        <v>548</v>
      </c>
      <c r="Q146" s="268">
        <v>640</v>
      </c>
      <c r="R146" s="268">
        <v>775</v>
      </c>
      <c r="S146" s="268">
        <f>SUM(G146:R146)</f>
        <v>11842</v>
      </c>
      <c r="T146" s="475"/>
    </row>
    <row r="147" spans="2:20" ht="32.1" customHeight="1" thickBot="1" x14ac:dyDescent="0.4">
      <c r="B147" s="1220"/>
      <c r="C147" s="341" t="s">
        <v>17</v>
      </c>
      <c r="D147" s="273"/>
      <c r="E147" s="266"/>
      <c r="F147" s="277"/>
      <c r="G147" s="275">
        <v>3436</v>
      </c>
      <c r="H147" s="275">
        <v>1840</v>
      </c>
      <c r="I147" s="275">
        <v>1326</v>
      </c>
      <c r="J147" s="275">
        <v>1128</v>
      </c>
      <c r="K147" s="275">
        <v>776</v>
      </c>
      <c r="L147" s="275">
        <v>650</v>
      </c>
      <c r="M147" s="275">
        <v>436</v>
      </c>
      <c r="N147" s="275">
        <v>111</v>
      </c>
      <c r="O147" s="275">
        <v>422</v>
      </c>
      <c r="P147" s="275">
        <v>594</v>
      </c>
      <c r="Q147" s="275">
        <v>642</v>
      </c>
      <c r="R147" s="275">
        <v>777</v>
      </c>
      <c r="S147" s="275">
        <f>SUM(G147:R147)</f>
        <v>12138</v>
      </c>
      <c r="T147" s="474"/>
    </row>
    <row r="148" spans="2:20" ht="23.1" customHeight="1" thickBot="1" x14ac:dyDescent="0.4">
      <c r="B148" s="310"/>
      <c r="C148" s="68"/>
      <c r="D148" s="282"/>
      <c r="E148" s="282"/>
      <c r="F148" s="282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469"/>
    </row>
    <row r="149" spans="2:20" ht="32.1" customHeight="1" x14ac:dyDescent="0.35">
      <c r="B149" s="1221" t="s">
        <v>11</v>
      </c>
      <c r="C149" s="338" t="s">
        <v>16</v>
      </c>
      <c r="D149" s="265"/>
      <c r="E149" s="266"/>
      <c r="F149" s="305"/>
      <c r="G149" s="303">
        <v>1726</v>
      </c>
      <c r="H149" s="303">
        <v>1743</v>
      </c>
      <c r="I149" s="303">
        <v>1876</v>
      </c>
      <c r="J149" s="303">
        <v>1944</v>
      </c>
      <c r="K149" s="303">
        <v>2000</v>
      </c>
      <c r="L149" s="303">
        <v>2271</v>
      </c>
      <c r="M149" s="303">
        <v>2233</v>
      </c>
      <c r="N149" s="303">
        <v>2065</v>
      </c>
      <c r="O149" s="303">
        <v>2340</v>
      </c>
      <c r="P149" s="303">
        <v>2365</v>
      </c>
      <c r="Q149" s="303">
        <v>1864</v>
      </c>
      <c r="R149" s="303">
        <v>2074</v>
      </c>
      <c r="S149" s="303">
        <f>SUM(G149:R149)</f>
        <v>24501</v>
      </c>
      <c r="T149" s="468"/>
    </row>
    <row r="150" spans="2:20" ht="32.1" customHeight="1" thickBot="1" x14ac:dyDescent="0.4">
      <c r="B150" s="1222"/>
      <c r="C150" s="341" t="s">
        <v>17</v>
      </c>
      <c r="D150" s="273"/>
      <c r="E150" s="266"/>
      <c r="F150" s="309"/>
      <c r="G150" s="307">
        <v>1904</v>
      </c>
      <c r="H150" s="307">
        <v>1990</v>
      </c>
      <c r="I150" s="307">
        <v>2091</v>
      </c>
      <c r="J150" s="307">
        <v>1965</v>
      </c>
      <c r="K150" s="307">
        <v>2021</v>
      </c>
      <c r="L150" s="307">
        <v>1767</v>
      </c>
      <c r="M150" s="307">
        <v>2114</v>
      </c>
      <c r="N150" s="307">
        <v>2106</v>
      </c>
      <c r="O150" s="307">
        <v>2112</v>
      </c>
      <c r="P150" s="307">
        <v>2106</v>
      </c>
      <c r="Q150" s="307">
        <v>2015</v>
      </c>
      <c r="R150" s="307">
        <v>2165</v>
      </c>
      <c r="S150" s="307">
        <f>SUM(G150:R150)</f>
        <v>24356</v>
      </c>
      <c r="T150" s="467"/>
    </row>
    <row r="151" spans="2:20" ht="23.1" customHeight="1" thickBot="1" x14ac:dyDescent="0.4">
      <c r="B151" s="310"/>
      <c r="C151" s="68"/>
      <c r="D151" s="91"/>
      <c r="E151" s="91"/>
      <c r="F151" s="187"/>
      <c r="G151" s="332"/>
      <c r="H151" s="332"/>
      <c r="I151" s="332"/>
      <c r="J151" s="332"/>
      <c r="K151" s="332"/>
      <c r="L151" s="332"/>
      <c r="M151" s="332"/>
      <c r="N151" s="332"/>
      <c r="O151" s="332"/>
      <c r="P151" s="332"/>
      <c r="Q151" s="332"/>
      <c r="R151" s="332"/>
      <c r="S151" s="332"/>
      <c r="T151" s="473"/>
    </row>
    <row r="152" spans="2:20" ht="32.1" customHeight="1" x14ac:dyDescent="0.35">
      <c r="B152" s="1215" t="s">
        <v>12</v>
      </c>
      <c r="C152" s="264" t="s">
        <v>16</v>
      </c>
      <c r="D152" s="302"/>
      <c r="E152" s="266"/>
      <c r="F152" s="305"/>
      <c r="G152" s="303">
        <v>640</v>
      </c>
      <c r="H152" s="303">
        <v>330</v>
      </c>
      <c r="I152" s="303">
        <v>359</v>
      </c>
      <c r="J152" s="303">
        <v>377</v>
      </c>
      <c r="K152" s="303">
        <v>456</v>
      </c>
      <c r="L152" s="303">
        <v>276</v>
      </c>
      <c r="M152" s="303">
        <v>760</v>
      </c>
      <c r="N152" s="303">
        <v>0</v>
      </c>
      <c r="O152" s="303">
        <v>712</v>
      </c>
      <c r="P152" s="303">
        <v>1</v>
      </c>
      <c r="Q152" s="303">
        <v>655</v>
      </c>
      <c r="R152" s="303">
        <v>739</v>
      </c>
      <c r="S152" s="303">
        <f>SUM(G152:R152)</f>
        <v>5305</v>
      </c>
      <c r="T152" s="468"/>
    </row>
    <row r="153" spans="2:20" ht="32.1" customHeight="1" thickBot="1" x14ac:dyDescent="0.4">
      <c r="B153" s="1216"/>
      <c r="C153" s="272" t="s">
        <v>17</v>
      </c>
      <c r="D153" s="306"/>
      <c r="E153" s="266"/>
      <c r="F153" s="309"/>
      <c r="G153" s="307">
        <v>646</v>
      </c>
      <c r="H153" s="307">
        <v>307</v>
      </c>
      <c r="I153" s="307">
        <v>173</v>
      </c>
      <c r="J153" s="307">
        <v>300</v>
      </c>
      <c r="K153" s="307">
        <v>332</v>
      </c>
      <c r="L153" s="307">
        <v>276</v>
      </c>
      <c r="M153" s="307">
        <v>800</v>
      </c>
      <c r="N153" s="307">
        <v>0</v>
      </c>
      <c r="O153" s="307">
        <v>585</v>
      </c>
      <c r="P153" s="307">
        <v>4</v>
      </c>
      <c r="Q153" s="307">
        <v>655</v>
      </c>
      <c r="R153" s="307">
        <v>739</v>
      </c>
      <c r="S153" s="307">
        <f>SUM(G153:R153)</f>
        <v>4817</v>
      </c>
      <c r="T153" s="467"/>
    </row>
    <row r="154" spans="2:20" ht="23.1" customHeight="1" thickBot="1" x14ac:dyDescent="0.4">
      <c r="B154" s="310"/>
      <c r="C154" s="68"/>
      <c r="D154" s="91"/>
      <c r="E154" s="91"/>
      <c r="F154" s="187"/>
      <c r="G154" s="344"/>
      <c r="H154" s="344"/>
      <c r="I154" s="344"/>
      <c r="J154" s="344"/>
      <c r="K154" s="344"/>
      <c r="L154" s="344"/>
      <c r="M154" s="344"/>
      <c r="N154" s="344"/>
      <c r="O154" s="344"/>
      <c r="P154" s="344"/>
      <c r="Q154" s="344"/>
      <c r="R154" s="344"/>
      <c r="S154" s="344"/>
      <c r="T154" s="472"/>
    </row>
    <row r="155" spans="2:20" ht="32.1" customHeight="1" x14ac:dyDescent="0.35">
      <c r="B155" s="1225" t="s">
        <v>45</v>
      </c>
      <c r="C155" s="338" t="s">
        <v>16</v>
      </c>
      <c r="D155" s="265"/>
      <c r="E155" s="266"/>
      <c r="F155" s="305"/>
      <c r="G155" s="303">
        <v>0</v>
      </c>
      <c r="H155" s="303">
        <v>0</v>
      </c>
      <c r="I155" s="303">
        <v>0</v>
      </c>
      <c r="J155" s="303">
        <v>0</v>
      </c>
      <c r="K155" s="303">
        <v>0</v>
      </c>
      <c r="L155" s="303">
        <v>0</v>
      </c>
      <c r="M155" s="303">
        <v>0</v>
      </c>
      <c r="N155" s="303">
        <v>0</v>
      </c>
      <c r="O155" s="303">
        <v>0</v>
      </c>
      <c r="P155" s="303">
        <v>0</v>
      </c>
      <c r="Q155" s="303">
        <v>0</v>
      </c>
      <c r="R155" s="303">
        <v>900</v>
      </c>
      <c r="S155" s="303">
        <f>SUM(G155:R155)</f>
        <v>900</v>
      </c>
      <c r="T155" s="468"/>
    </row>
    <row r="156" spans="2:20" ht="32.1" customHeight="1" thickBot="1" x14ac:dyDescent="0.4">
      <c r="B156" s="1226"/>
      <c r="C156" s="341" t="s">
        <v>17</v>
      </c>
      <c r="D156" s="273"/>
      <c r="E156" s="266"/>
      <c r="F156" s="309"/>
      <c r="G156" s="307">
        <v>0</v>
      </c>
      <c r="H156" s="307">
        <v>0</v>
      </c>
      <c r="I156" s="307">
        <v>0</v>
      </c>
      <c r="J156" s="307">
        <v>0</v>
      </c>
      <c r="K156" s="307">
        <v>0</v>
      </c>
      <c r="L156" s="307">
        <v>0</v>
      </c>
      <c r="M156" s="307">
        <v>0</v>
      </c>
      <c r="N156" s="307">
        <v>0</v>
      </c>
      <c r="O156" s="307">
        <v>0</v>
      </c>
      <c r="P156" s="307">
        <v>0</v>
      </c>
      <c r="Q156" s="307">
        <v>0</v>
      </c>
      <c r="R156" s="307">
        <v>900</v>
      </c>
      <c r="S156" s="307">
        <f>SUM(G156:R156)</f>
        <v>900</v>
      </c>
      <c r="T156" s="467"/>
    </row>
    <row r="157" spans="2:20" ht="23.1" customHeight="1" thickBot="1" x14ac:dyDescent="0.4">
      <c r="B157" s="310"/>
      <c r="C157" s="68"/>
      <c r="D157" s="144"/>
      <c r="E157" s="144"/>
      <c r="F157" s="144"/>
      <c r="G157" s="345"/>
      <c r="H157" s="345"/>
      <c r="I157" s="345"/>
      <c r="J157" s="345"/>
      <c r="K157" s="345"/>
      <c r="L157" s="345"/>
      <c r="M157" s="345"/>
      <c r="N157" s="345"/>
      <c r="O157" s="345"/>
      <c r="P157" s="345"/>
      <c r="Q157" s="345"/>
      <c r="R157" s="345"/>
      <c r="S157" s="345"/>
      <c r="T157" s="471"/>
    </row>
    <row r="158" spans="2:20" ht="32.1" customHeight="1" x14ac:dyDescent="0.35">
      <c r="B158" s="1221" t="s">
        <v>13</v>
      </c>
      <c r="C158" s="338" t="s">
        <v>16</v>
      </c>
      <c r="D158" s="265"/>
      <c r="E158" s="266"/>
      <c r="F158" s="305"/>
      <c r="G158" s="303">
        <v>405</v>
      </c>
      <c r="H158" s="303">
        <v>327</v>
      </c>
      <c r="I158" s="303">
        <v>440</v>
      </c>
      <c r="J158" s="303">
        <v>309</v>
      </c>
      <c r="K158" s="303">
        <v>302</v>
      </c>
      <c r="L158" s="303">
        <v>537</v>
      </c>
      <c r="M158" s="303">
        <v>418</v>
      </c>
      <c r="N158" s="303">
        <v>378</v>
      </c>
      <c r="O158" s="303">
        <v>609</v>
      </c>
      <c r="P158" s="303">
        <v>109</v>
      </c>
      <c r="Q158" s="303">
        <v>344</v>
      </c>
      <c r="R158" s="303">
        <v>421</v>
      </c>
      <c r="S158" s="303">
        <f>SUM(G158:R158)</f>
        <v>4599</v>
      </c>
      <c r="T158" s="468"/>
    </row>
    <row r="159" spans="2:20" ht="32.1" customHeight="1" thickBot="1" x14ac:dyDescent="0.4">
      <c r="B159" s="1222"/>
      <c r="C159" s="341" t="s">
        <v>17</v>
      </c>
      <c r="D159" s="273"/>
      <c r="E159" s="266"/>
      <c r="F159" s="309"/>
      <c r="G159" s="307">
        <v>334</v>
      </c>
      <c r="H159" s="307">
        <v>258</v>
      </c>
      <c r="I159" s="307">
        <v>407</v>
      </c>
      <c r="J159" s="307">
        <v>279</v>
      </c>
      <c r="K159" s="307">
        <v>348</v>
      </c>
      <c r="L159" s="307">
        <v>492</v>
      </c>
      <c r="M159" s="307">
        <v>406</v>
      </c>
      <c r="N159" s="307">
        <v>347</v>
      </c>
      <c r="O159" s="307">
        <v>360</v>
      </c>
      <c r="P159" s="307">
        <v>342</v>
      </c>
      <c r="Q159" s="307">
        <v>344</v>
      </c>
      <c r="R159" s="307">
        <v>363</v>
      </c>
      <c r="S159" s="307">
        <f>SUM(G159:R159)</f>
        <v>4280</v>
      </c>
      <c r="T159" s="467"/>
    </row>
    <row r="160" spans="2:20" ht="23.1" customHeight="1" thickBot="1" x14ac:dyDescent="0.4">
      <c r="B160" s="310"/>
      <c r="C160" s="68"/>
      <c r="D160" s="124"/>
      <c r="E160" s="124"/>
      <c r="F160" s="122"/>
      <c r="G160" s="311"/>
      <c r="H160" s="311"/>
      <c r="I160" s="311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470"/>
    </row>
    <row r="161" spans="2:20" ht="32.1" customHeight="1" x14ac:dyDescent="0.35">
      <c r="B161" s="1225" t="s">
        <v>60</v>
      </c>
      <c r="C161" s="338" t="s">
        <v>16</v>
      </c>
      <c r="D161" s="265"/>
      <c r="E161" s="266"/>
      <c r="F161" s="305"/>
      <c r="G161" s="303">
        <v>1624</v>
      </c>
      <c r="H161" s="303">
        <v>1742</v>
      </c>
      <c r="I161" s="303">
        <v>2094</v>
      </c>
      <c r="J161" s="303">
        <v>1934</v>
      </c>
      <c r="K161" s="303">
        <v>1781</v>
      </c>
      <c r="L161" s="303">
        <v>1857</v>
      </c>
      <c r="M161" s="303">
        <v>1994</v>
      </c>
      <c r="N161" s="303">
        <v>2062</v>
      </c>
      <c r="O161" s="303">
        <v>2224</v>
      </c>
      <c r="P161" s="303">
        <v>1411</v>
      </c>
      <c r="Q161" s="303">
        <v>1696</v>
      </c>
      <c r="R161" s="303">
        <v>1709</v>
      </c>
      <c r="S161" s="303">
        <f>SUM(G161:R161)</f>
        <v>22128</v>
      </c>
      <c r="T161" s="468"/>
    </row>
    <row r="162" spans="2:20" ht="32.1" customHeight="1" thickBot="1" x14ac:dyDescent="0.4">
      <c r="B162" s="1226"/>
      <c r="C162" s="341" t="s">
        <v>17</v>
      </c>
      <c r="D162" s="273"/>
      <c r="E162" s="266"/>
      <c r="F162" s="309"/>
      <c r="G162" s="307">
        <v>1927</v>
      </c>
      <c r="H162" s="307">
        <v>1773</v>
      </c>
      <c r="I162" s="307">
        <v>1985</v>
      </c>
      <c r="J162" s="307">
        <v>1714</v>
      </c>
      <c r="K162" s="307">
        <v>1830</v>
      </c>
      <c r="L162" s="307">
        <v>1933</v>
      </c>
      <c r="M162" s="307">
        <v>2165</v>
      </c>
      <c r="N162" s="307">
        <v>2016</v>
      </c>
      <c r="O162" s="307">
        <v>1873</v>
      </c>
      <c r="P162" s="307">
        <v>1467</v>
      </c>
      <c r="Q162" s="307">
        <v>1717</v>
      </c>
      <c r="R162" s="307">
        <v>1642</v>
      </c>
      <c r="S162" s="307">
        <f>SUM(G162:R162)</f>
        <v>22042</v>
      </c>
      <c r="T162" s="467"/>
    </row>
    <row r="163" spans="2:20" ht="23.1" customHeight="1" thickBot="1" x14ac:dyDescent="0.4">
      <c r="B163" s="310"/>
      <c r="C163" s="68"/>
      <c r="D163" s="124"/>
      <c r="E163" s="124"/>
      <c r="F163" s="122"/>
      <c r="G163" s="311"/>
      <c r="H163" s="311"/>
      <c r="I163" s="311"/>
      <c r="J163" s="311"/>
      <c r="K163" s="311"/>
      <c r="L163" s="311"/>
      <c r="M163" s="311"/>
      <c r="N163" s="311"/>
      <c r="O163" s="311"/>
      <c r="P163" s="311"/>
      <c r="Q163" s="311"/>
      <c r="R163" s="311"/>
      <c r="S163" s="311"/>
      <c r="T163" s="470"/>
    </row>
    <row r="164" spans="2:20" ht="32.1" customHeight="1" x14ac:dyDescent="0.35">
      <c r="B164" s="1221" t="s">
        <v>56</v>
      </c>
      <c r="C164" s="338" t="s">
        <v>16</v>
      </c>
      <c r="D164" s="265"/>
      <c r="E164" s="266"/>
      <c r="F164" s="305"/>
      <c r="G164" s="303">
        <v>1711</v>
      </c>
      <c r="H164" s="303">
        <v>929</v>
      </c>
      <c r="I164" s="303">
        <v>1610</v>
      </c>
      <c r="J164" s="303">
        <v>1595</v>
      </c>
      <c r="K164" s="303">
        <v>1005</v>
      </c>
      <c r="L164" s="303">
        <v>995</v>
      </c>
      <c r="M164" s="303">
        <v>1005</v>
      </c>
      <c r="N164" s="303">
        <v>1010</v>
      </c>
      <c r="O164" s="303">
        <v>1000</v>
      </c>
      <c r="P164" s="303">
        <v>290</v>
      </c>
      <c r="Q164" s="303">
        <v>220</v>
      </c>
      <c r="R164" s="303">
        <v>155</v>
      </c>
      <c r="S164" s="303">
        <f>SUM(G164:R164)</f>
        <v>11525</v>
      </c>
      <c r="T164" s="468"/>
    </row>
    <row r="165" spans="2:20" ht="32.1" customHeight="1" thickBot="1" x14ac:dyDescent="0.4">
      <c r="B165" s="1222"/>
      <c r="C165" s="341" t="s">
        <v>17</v>
      </c>
      <c r="D165" s="273"/>
      <c r="E165" s="266"/>
      <c r="F165" s="309"/>
      <c r="G165" s="307">
        <v>1606</v>
      </c>
      <c r="H165" s="307">
        <v>1009</v>
      </c>
      <c r="I165" s="307">
        <v>1604</v>
      </c>
      <c r="J165" s="307">
        <v>1600</v>
      </c>
      <c r="K165" s="307">
        <v>1000</v>
      </c>
      <c r="L165" s="307">
        <v>1004</v>
      </c>
      <c r="M165" s="307">
        <v>1000</v>
      </c>
      <c r="N165" s="307">
        <v>1000</v>
      </c>
      <c r="O165" s="307">
        <v>1010</v>
      </c>
      <c r="P165" s="307">
        <v>300</v>
      </c>
      <c r="Q165" s="307">
        <v>200</v>
      </c>
      <c r="R165" s="307">
        <v>178</v>
      </c>
      <c r="S165" s="307">
        <f>SUM(G165:R165)</f>
        <v>11511</v>
      </c>
      <c r="T165" s="467"/>
    </row>
    <row r="166" spans="2:20" ht="23.1" customHeight="1" thickBot="1" x14ac:dyDescent="0.4">
      <c r="B166" s="278"/>
      <c r="C166" s="279"/>
      <c r="D166" s="124"/>
      <c r="E166" s="124"/>
      <c r="F166" s="122"/>
      <c r="G166" s="311"/>
      <c r="H166" s="311"/>
      <c r="I166" s="311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470"/>
    </row>
    <row r="167" spans="2:20" ht="32.1" customHeight="1" x14ac:dyDescent="0.35">
      <c r="B167" s="1221" t="s">
        <v>57</v>
      </c>
      <c r="C167" s="338" t="s">
        <v>16</v>
      </c>
      <c r="D167" s="265"/>
      <c r="E167" s="266"/>
      <c r="F167" s="305"/>
      <c r="G167" s="303">
        <v>1648</v>
      </c>
      <c r="H167" s="303">
        <v>1506</v>
      </c>
      <c r="I167" s="303">
        <v>1842</v>
      </c>
      <c r="J167" s="303">
        <v>1652</v>
      </c>
      <c r="K167" s="303">
        <v>1005</v>
      </c>
      <c r="L167" s="303">
        <v>1823</v>
      </c>
      <c r="M167" s="303">
        <v>1649</v>
      </c>
      <c r="N167" s="303">
        <v>1642</v>
      </c>
      <c r="O167" s="303">
        <v>2055</v>
      </c>
      <c r="P167" s="303">
        <v>2246</v>
      </c>
      <c r="Q167" s="303">
        <v>2559</v>
      </c>
      <c r="R167" s="303">
        <v>2221</v>
      </c>
      <c r="S167" s="303">
        <f>SUM(G167:R167)</f>
        <v>21848</v>
      </c>
      <c r="T167" s="468"/>
    </row>
    <row r="168" spans="2:20" ht="32.1" customHeight="1" thickBot="1" x14ac:dyDescent="0.4">
      <c r="B168" s="1222"/>
      <c r="C168" s="341" t="s">
        <v>17</v>
      </c>
      <c r="D168" s="273"/>
      <c r="E168" s="266"/>
      <c r="F168" s="309"/>
      <c r="G168" s="307">
        <v>2278</v>
      </c>
      <c r="H168" s="307">
        <v>2000</v>
      </c>
      <c r="I168" s="307">
        <v>1295</v>
      </c>
      <c r="J168" s="307">
        <v>1652</v>
      </c>
      <c r="K168" s="307">
        <v>1005</v>
      </c>
      <c r="L168" s="307">
        <v>1823</v>
      </c>
      <c r="M168" s="307">
        <v>1649</v>
      </c>
      <c r="N168" s="307">
        <v>1642</v>
      </c>
      <c r="O168" s="307">
        <v>2055</v>
      </c>
      <c r="P168" s="307">
        <v>2246</v>
      </c>
      <c r="Q168" s="307">
        <v>2559</v>
      </c>
      <c r="R168" s="307">
        <v>2221</v>
      </c>
      <c r="S168" s="307">
        <f>SUM(G168:R168)</f>
        <v>22425</v>
      </c>
      <c r="T168" s="467"/>
    </row>
    <row r="169" spans="2:20" ht="23.1" customHeight="1" thickBot="1" x14ac:dyDescent="0.4">
      <c r="B169" s="347"/>
      <c r="C169" s="279"/>
      <c r="D169" s="282"/>
      <c r="E169" s="282"/>
      <c r="F169" s="282"/>
      <c r="G169" s="280"/>
      <c r="H169" s="280"/>
      <c r="I169" s="280"/>
      <c r="J169" s="280"/>
      <c r="K169" s="280"/>
      <c r="L169" s="280"/>
      <c r="M169" s="280"/>
      <c r="N169" s="280"/>
      <c r="O169" s="280"/>
      <c r="P169" s="280"/>
      <c r="Q169" s="280"/>
      <c r="R169" s="280"/>
      <c r="S169" s="280"/>
      <c r="T169" s="469"/>
    </row>
    <row r="170" spans="2:20" ht="32.1" customHeight="1" x14ac:dyDescent="0.35">
      <c r="B170" s="1225" t="s">
        <v>65</v>
      </c>
      <c r="C170" s="338" t="s">
        <v>16</v>
      </c>
      <c r="D170" s="265"/>
      <c r="E170" s="266"/>
      <c r="F170" s="305"/>
      <c r="G170" s="303">
        <v>1054</v>
      </c>
      <c r="H170" s="303">
        <v>770</v>
      </c>
      <c r="I170" s="303">
        <v>1352</v>
      </c>
      <c r="J170" s="303">
        <v>827</v>
      </c>
      <c r="K170" s="303">
        <v>888</v>
      </c>
      <c r="L170" s="303">
        <v>1587</v>
      </c>
      <c r="M170" s="303">
        <v>1448</v>
      </c>
      <c r="N170" s="303">
        <v>1312</v>
      </c>
      <c r="O170" s="303">
        <v>1336</v>
      </c>
      <c r="P170" s="303">
        <v>1093</v>
      </c>
      <c r="Q170" s="303">
        <v>787</v>
      </c>
      <c r="R170" s="303">
        <v>960</v>
      </c>
      <c r="S170" s="303">
        <f>SUM(G170:R170)</f>
        <v>13414</v>
      </c>
      <c r="T170" s="468"/>
    </row>
    <row r="171" spans="2:20" ht="32.1" customHeight="1" thickBot="1" x14ac:dyDescent="0.4">
      <c r="B171" s="1226"/>
      <c r="C171" s="341" t="s">
        <v>17</v>
      </c>
      <c r="D171" s="273"/>
      <c r="E171" s="266"/>
      <c r="F171" s="309"/>
      <c r="G171" s="307">
        <v>910</v>
      </c>
      <c r="H171" s="307">
        <v>714</v>
      </c>
      <c r="I171" s="307">
        <v>1231</v>
      </c>
      <c r="J171" s="307">
        <v>803</v>
      </c>
      <c r="K171" s="307">
        <v>948</v>
      </c>
      <c r="L171" s="307">
        <v>1283</v>
      </c>
      <c r="M171" s="307">
        <v>1516</v>
      </c>
      <c r="N171" s="307">
        <v>1551</v>
      </c>
      <c r="O171" s="307">
        <v>1166</v>
      </c>
      <c r="P171" s="307">
        <v>1015</v>
      </c>
      <c r="Q171" s="307">
        <v>1024</v>
      </c>
      <c r="R171" s="307">
        <v>946</v>
      </c>
      <c r="S171" s="307">
        <f>SUM(G171:R171)</f>
        <v>13107</v>
      </c>
      <c r="T171" s="467"/>
    </row>
    <row r="172" spans="2:20" ht="23.1" customHeight="1" thickBot="1" x14ac:dyDescent="0.4">
      <c r="B172" s="347"/>
      <c r="C172" s="279"/>
      <c r="D172" s="134"/>
      <c r="E172" s="134"/>
      <c r="F172" s="134"/>
      <c r="G172" s="348"/>
      <c r="H172" s="348"/>
      <c r="I172" s="348"/>
      <c r="J172" s="348"/>
      <c r="K172" s="348"/>
      <c r="L172" s="348"/>
      <c r="M172" s="348"/>
      <c r="N172" s="348"/>
      <c r="O172" s="348"/>
      <c r="P172" s="348"/>
      <c r="Q172" s="348"/>
      <c r="R172" s="348"/>
      <c r="S172" s="348"/>
      <c r="T172" s="466"/>
    </row>
    <row r="173" spans="2:20" ht="32.1" customHeight="1" x14ac:dyDescent="0.35">
      <c r="B173" s="1221" t="s">
        <v>101</v>
      </c>
      <c r="C173" s="338" t="s">
        <v>16</v>
      </c>
      <c r="D173" s="265"/>
      <c r="E173" s="266"/>
      <c r="F173" s="305"/>
      <c r="G173" s="303">
        <v>1533</v>
      </c>
      <c r="H173" s="303">
        <v>2623</v>
      </c>
      <c r="I173" s="303">
        <v>2184</v>
      </c>
      <c r="J173" s="303">
        <v>1221</v>
      </c>
      <c r="K173" s="303">
        <v>2183</v>
      </c>
      <c r="L173" s="303">
        <v>1185</v>
      </c>
      <c r="M173" s="303">
        <v>1114</v>
      </c>
      <c r="N173" s="303">
        <v>1283</v>
      </c>
      <c r="O173" s="303">
        <v>1218</v>
      </c>
      <c r="P173" s="303">
        <v>1061</v>
      </c>
      <c r="Q173" s="303">
        <v>774</v>
      </c>
      <c r="R173" s="303">
        <v>0</v>
      </c>
      <c r="S173" s="303">
        <f>SUM(G173:R173)</f>
        <v>16379</v>
      </c>
      <c r="T173" s="468"/>
    </row>
    <row r="174" spans="2:20" ht="32.1" customHeight="1" thickBot="1" x14ac:dyDescent="0.4">
      <c r="B174" s="1222"/>
      <c r="C174" s="341" t="s">
        <v>17</v>
      </c>
      <c r="D174" s="273"/>
      <c r="E174" s="266"/>
      <c r="F174" s="309"/>
      <c r="G174" s="307">
        <v>2014</v>
      </c>
      <c r="H174" s="307">
        <v>2169</v>
      </c>
      <c r="I174" s="307">
        <v>1790</v>
      </c>
      <c r="J174" s="307">
        <v>2166</v>
      </c>
      <c r="K174" s="307">
        <v>1705</v>
      </c>
      <c r="L174" s="307">
        <v>987</v>
      </c>
      <c r="M174" s="307">
        <v>1416</v>
      </c>
      <c r="N174" s="307">
        <v>1383</v>
      </c>
      <c r="O174" s="307">
        <v>1017</v>
      </c>
      <c r="P174" s="307">
        <v>1032</v>
      </c>
      <c r="Q174" s="307">
        <v>986</v>
      </c>
      <c r="R174" s="307">
        <v>306</v>
      </c>
      <c r="S174" s="307">
        <f>SUM(G174:R174)</f>
        <v>16971</v>
      </c>
      <c r="T174" s="467"/>
    </row>
    <row r="175" spans="2:20" ht="23.1" customHeight="1" thickBot="1" x14ac:dyDescent="0.4">
      <c r="B175" s="347"/>
      <c r="C175" s="279"/>
      <c r="D175" s="134"/>
      <c r="E175" s="134"/>
      <c r="F175" s="134"/>
      <c r="G175" s="348"/>
      <c r="H175" s="348"/>
      <c r="I175" s="348"/>
      <c r="J175" s="348"/>
      <c r="K175" s="348"/>
      <c r="L175" s="348"/>
      <c r="M175" s="348"/>
      <c r="N175" s="348"/>
      <c r="O175" s="348"/>
      <c r="P175" s="348"/>
      <c r="Q175" s="348"/>
      <c r="R175" s="348"/>
      <c r="S175" s="348"/>
      <c r="T175" s="466"/>
    </row>
    <row r="176" spans="2:20" ht="32.1" customHeight="1" x14ac:dyDescent="0.4">
      <c r="B176" s="1223" t="s">
        <v>53</v>
      </c>
      <c r="C176" s="351" t="s">
        <v>16</v>
      </c>
      <c r="D176" s="352"/>
      <c r="E176" s="319"/>
      <c r="F176" s="320"/>
      <c r="G176" s="289">
        <f t="shared" ref="G176:S176" si="20">G143+G146+G149+G152+G155+G158+G161+G164+G167+G170+G173</f>
        <v>65247</v>
      </c>
      <c r="H176" s="289">
        <f t="shared" si="20"/>
        <v>62665</v>
      </c>
      <c r="I176" s="289">
        <f t="shared" si="20"/>
        <v>67586</v>
      </c>
      <c r="J176" s="289">
        <f t="shared" si="20"/>
        <v>65034</v>
      </c>
      <c r="K176" s="289">
        <f t="shared" si="20"/>
        <v>65001</v>
      </c>
      <c r="L176" s="289">
        <f t="shared" si="20"/>
        <v>61985</v>
      </c>
      <c r="M176" s="289">
        <f t="shared" si="20"/>
        <v>68922</v>
      </c>
      <c r="N176" s="289">
        <f t="shared" si="20"/>
        <v>65262</v>
      </c>
      <c r="O176" s="289">
        <f t="shared" si="20"/>
        <v>64878</v>
      </c>
      <c r="P176" s="289">
        <f t="shared" si="20"/>
        <v>61234</v>
      </c>
      <c r="Q176" s="289">
        <f t="shared" si="20"/>
        <v>62739</v>
      </c>
      <c r="R176" s="289">
        <f t="shared" si="20"/>
        <v>60954</v>
      </c>
      <c r="S176" s="289">
        <f t="shared" si="20"/>
        <v>771507</v>
      </c>
      <c r="T176" s="465"/>
    </row>
    <row r="177" spans="2:21" ht="32.1" customHeight="1" thickBot="1" x14ac:dyDescent="0.45">
      <c r="B177" s="1224"/>
      <c r="C177" s="353" t="s">
        <v>17</v>
      </c>
      <c r="D177" s="354"/>
      <c r="E177" s="319"/>
      <c r="F177" s="322"/>
      <c r="G177" s="294">
        <f t="shared" ref="G177:S177" si="21">G144+G147+G150+G153+G156+G159+G162+G165+G168+G171+G174</f>
        <v>68065</v>
      </c>
      <c r="H177" s="294">
        <f t="shared" si="21"/>
        <v>63068</v>
      </c>
      <c r="I177" s="294">
        <f t="shared" si="21"/>
        <v>64913</v>
      </c>
      <c r="J177" s="294">
        <f t="shared" si="21"/>
        <v>67329</v>
      </c>
      <c r="K177" s="294">
        <f t="shared" si="21"/>
        <v>63123</v>
      </c>
      <c r="L177" s="294">
        <f t="shared" si="21"/>
        <v>61307</v>
      </c>
      <c r="M177" s="294">
        <f t="shared" si="21"/>
        <v>70504</v>
      </c>
      <c r="N177" s="294">
        <f t="shared" si="21"/>
        <v>62212</v>
      </c>
      <c r="O177" s="294">
        <f t="shared" si="21"/>
        <v>66565</v>
      </c>
      <c r="P177" s="294">
        <f t="shared" si="21"/>
        <v>60160</v>
      </c>
      <c r="Q177" s="294">
        <f t="shared" si="21"/>
        <v>63431</v>
      </c>
      <c r="R177" s="294">
        <f t="shared" si="21"/>
        <v>61369</v>
      </c>
      <c r="S177" s="294">
        <f t="shared" si="21"/>
        <v>772046</v>
      </c>
      <c r="T177" s="464"/>
    </row>
    <row r="178" spans="2:21" ht="15.75" x14ac:dyDescent="0.25">
      <c r="D178" s="77"/>
      <c r="E178" s="77"/>
    </row>
    <row r="179" spans="2:21" ht="15.75" x14ac:dyDescent="0.25">
      <c r="D179" s="77"/>
      <c r="E179" s="77"/>
    </row>
    <row r="180" spans="2:21" ht="15.75" x14ac:dyDescent="0.25">
      <c r="D180" s="77"/>
      <c r="E180" s="77"/>
    </row>
    <row r="181" spans="2:21" ht="15.75" x14ac:dyDescent="0.25">
      <c r="D181" s="77"/>
      <c r="E181" s="77"/>
    </row>
    <row r="182" spans="2:21" ht="15.75" x14ac:dyDescent="0.25">
      <c r="D182" s="77"/>
      <c r="E182" s="77"/>
    </row>
    <row r="183" spans="2:21" ht="18" customHeight="1" x14ac:dyDescent="0.25">
      <c r="B183" s="146"/>
      <c r="F183" s="355"/>
      <c r="G183" s="355"/>
      <c r="H183" s="355"/>
      <c r="I183" s="355"/>
      <c r="J183" s="355"/>
      <c r="K183" s="355"/>
      <c r="L183" s="355"/>
      <c r="M183" s="355"/>
      <c r="N183" s="355"/>
      <c r="O183" s="355"/>
      <c r="P183" s="355"/>
      <c r="Q183" s="355"/>
      <c r="R183" s="355"/>
      <c r="S183" s="355"/>
      <c r="T183" s="463"/>
    </row>
    <row r="184" spans="2:21" ht="20.25" x14ac:dyDescent="0.3">
      <c r="D184" s="68"/>
      <c r="E184" s="68"/>
      <c r="F184" s="319"/>
      <c r="G184" s="319"/>
      <c r="H184" s="319"/>
      <c r="I184" s="319"/>
      <c r="J184" s="319"/>
      <c r="K184" s="319"/>
      <c r="L184" s="319"/>
      <c r="M184" s="319"/>
      <c r="N184" s="319"/>
      <c r="O184" s="319"/>
      <c r="P184" s="319"/>
      <c r="Q184" s="319"/>
      <c r="R184" s="319"/>
      <c r="S184" s="319"/>
      <c r="T184" s="462"/>
    </row>
    <row r="185" spans="2:21" ht="15" customHeight="1" x14ac:dyDescent="0.25"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461"/>
    </row>
    <row r="186" spans="2:21" ht="15.75" x14ac:dyDescent="0.25">
      <c r="D186" s="327"/>
      <c r="E186" s="327"/>
      <c r="F186" s="297"/>
      <c r="G186" s="297"/>
      <c r="H186" s="297"/>
      <c r="I186" s="297"/>
      <c r="J186" s="297"/>
      <c r="K186" s="297"/>
      <c r="L186" s="297"/>
      <c r="M186" s="297"/>
      <c r="N186" s="297"/>
      <c r="O186" s="297"/>
      <c r="P186" s="297"/>
      <c r="Q186" s="297"/>
      <c r="R186" s="297"/>
      <c r="S186" s="297"/>
      <c r="T186" s="459"/>
      <c r="U186" s="178"/>
    </row>
    <row r="187" spans="2:21" ht="15.75" x14ac:dyDescent="0.25">
      <c r="D187" s="327"/>
      <c r="E187" s="327"/>
      <c r="F187" s="297"/>
      <c r="G187" s="297"/>
      <c r="H187" s="297"/>
      <c r="I187" s="297"/>
      <c r="J187" s="297"/>
      <c r="K187" s="297"/>
      <c r="L187" s="297"/>
      <c r="M187" s="297"/>
      <c r="N187" s="297"/>
      <c r="O187" s="297"/>
      <c r="P187" s="297"/>
      <c r="Q187" s="297"/>
      <c r="R187" s="297"/>
      <c r="S187" s="297"/>
      <c r="T187" s="459"/>
    </row>
    <row r="188" spans="2:21" ht="15.75" x14ac:dyDescent="0.25">
      <c r="D188" s="71"/>
      <c r="E188" s="71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460"/>
    </row>
    <row r="189" spans="2:21" ht="15.75" x14ac:dyDescent="0.25">
      <c r="D189" s="327"/>
      <c r="E189" s="327"/>
      <c r="F189" s="297"/>
      <c r="G189" s="297"/>
      <c r="H189" s="297"/>
      <c r="I189" s="297"/>
      <c r="J189" s="297"/>
      <c r="K189" s="297"/>
      <c r="L189" s="297"/>
      <c r="M189" s="297"/>
      <c r="N189" s="297"/>
      <c r="O189" s="297"/>
      <c r="P189" s="297"/>
      <c r="Q189" s="297"/>
      <c r="R189" s="297"/>
      <c r="S189" s="297"/>
      <c r="T189" s="459"/>
    </row>
    <row r="190" spans="2:21" ht="15.75" x14ac:dyDescent="0.25">
      <c r="D190" s="327"/>
      <c r="E190" s="327"/>
      <c r="F190" s="297"/>
      <c r="G190" s="297"/>
      <c r="H190" s="297"/>
      <c r="I190" s="297"/>
      <c r="J190" s="297"/>
      <c r="K190" s="297"/>
      <c r="L190" s="297"/>
      <c r="M190" s="297"/>
      <c r="N190" s="297"/>
      <c r="O190" s="297"/>
      <c r="P190" s="297"/>
      <c r="Q190" s="297"/>
      <c r="R190" s="297"/>
      <c r="S190" s="297"/>
      <c r="T190" s="459"/>
    </row>
    <row r="191" spans="2:21" ht="15.75" x14ac:dyDescent="0.25">
      <c r="D191" s="71"/>
      <c r="E191" s="71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460"/>
    </row>
    <row r="192" spans="2:21" ht="15.75" x14ac:dyDescent="0.25">
      <c r="D192" s="327"/>
      <c r="E192" s="327"/>
      <c r="F192" s="297"/>
      <c r="G192" s="297"/>
      <c r="H192" s="297"/>
      <c r="I192" s="297"/>
      <c r="J192" s="297"/>
      <c r="K192" s="297"/>
      <c r="L192" s="297"/>
      <c r="M192" s="297"/>
      <c r="N192" s="297"/>
      <c r="O192" s="297"/>
      <c r="P192" s="297"/>
      <c r="Q192" s="297"/>
      <c r="R192" s="297"/>
      <c r="S192" s="297"/>
      <c r="T192" s="459"/>
    </row>
    <row r="193" spans="4:20" ht="15.75" x14ac:dyDescent="0.25">
      <c r="D193" s="327"/>
      <c r="E193" s="327"/>
      <c r="F193" s="297"/>
      <c r="G193" s="297"/>
      <c r="H193" s="297"/>
      <c r="I193" s="297"/>
      <c r="J193" s="297"/>
      <c r="K193" s="297"/>
      <c r="L193" s="297"/>
      <c r="M193" s="297"/>
      <c r="N193" s="297"/>
      <c r="O193" s="297"/>
      <c r="P193" s="297"/>
      <c r="Q193" s="297"/>
      <c r="R193" s="297"/>
      <c r="S193" s="297"/>
      <c r="T193" s="459"/>
    </row>
    <row r="194" spans="4:20" ht="15.75" x14ac:dyDescent="0.25">
      <c r="D194" s="71"/>
      <c r="E194" s="71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460"/>
    </row>
    <row r="195" spans="4:20" ht="15.75" x14ac:dyDescent="0.25">
      <c r="D195" s="327"/>
      <c r="E195" s="327"/>
      <c r="F195" s="297"/>
      <c r="G195" s="297"/>
      <c r="H195" s="297"/>
      <c r="I195" s="297"/>
      <c r="J195" s="297"/>
      <c r="K195" s="297"/>
      <c r="L195" s="297"/>
      <c r="M195" s="297"/>
      <c r="N195" s="297"/>
      <c r="O195" s="297"/>
      <c r="P195" s="297"/>
      <c r="Q195" s="297"/>
      <c r="R195" s="297"/>
      <c r="S195" s="297"/>
      <c r="T195" s="459"/>
    </row>
    <row r="196" spans="4:20" ht="15.75" x14ac:dyDescent="0.25">
      <c r="D196" s="327"/>
      <c r="E196" s="327"/>
      <c r="F196" s="297"/>
      <c r="G196" s="297"/>
      <c r="H196" s="297"/>
      <c r="I196" s="297"/>
      <c r="J196" s="297"/>
      <c r="K196" s="297"/>
      <c r="L196" s="297"/>
      <c r="M196" s="297"/>
      <c r="N196" s="297"/>
      <c r="O196" s="297"/>
      <c r="P196" s="297"/>
      <c r="Q196" s="297"/>
      <c r="R196" s="297"/>
      <c r="S196" s="297"/>
      <c r="T196" s="459"/>
    </row>
    <row r="197" spans="4:20" ht="15.75" x14ac:dyDescent="0.25">
      <c r="D197" s="69"/>
      <c r="E197" s="69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460"/>
    </row>
    <row r="198" spans="4:20" ht="15.75" x14ac:dyDescent="0.25">
      <c r="D198" s="327"/>
      <c r="E198" s="327"/>
      <c r="F198" s="297"/>
      <c r="G198" s="297"/>
      <c r="H198" s="297"/>
      <c r="I198" s="297"/>
      <c r="J198" s="297"/>
      <c r="K198" s="297"/>
      <c r="L198" s="297"/>
      <c r="M198" s="297"/>
      <c r="N198" s="297"/>
      <c r="O198" s="297"/>
      <c r="P198" s="297"/>
      <c r="Q198" s="297"/>
      <c r="R198" s="297"/>
      <c r="S198" s="297"/>
      <c r="T198" s="459"/>
    </row>
    <row r="199" spans="4:20" ht="15.75" x14ac:dyDescent="0.25">
      <c r="D199" s="327"/>
      <c r="E199" s="327"/>
      <c r="F199" s="297"/>
      <c r="G199" s="297"/>
      <c r="H199" s="297"/>
      <c r="I199" s="297"/>
      <c r="J199" s="297"/>
      <c r="K199" s="297"/>
      <c r="L199" s="297"/>
      <c r="M199" s="297"/>
      <c r="N199" s="297"/>
      <c r="O199" s="297"/>
      <c r="P199" s="297"/>
      <c r="Q199" s="297"/>
      <c r="R199" s="297"/>
      <c r="S199" s="297"/>
      <c r="T199" s="459"/>
    </row>
    <row r="200" spans="4:20" ht="15.75" x14ac:dyDescent="0.25">
      <c r="D200" s="69"/>
      <c r="E200" s="69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460"/>
    </row>
    <row r="201" spans="4:20" ht="15.75" x14ac:dyDescent="0.25">
      <c r="D201" s="327"/>
      <c r="E201" s="327"/>
      <c r="F201" s="297"/>
      <c r="G201" s="297"/>
      <c r="H201" s="297"/>
      <c r="I201" s="297"/>
      <c r="J201" s="297"/>
      <c r="K201" s="297"/>
      <c r="L201" s="297"/>
      <c r="M201" s="297"/>
      <c r="N201" s="297"/>
      <c r="O201" s="297"/>
      <c r="P201" s="297"/>
      <c r="Q201" s="297"/>
      <c r="R201" s="297"/>
      <c r="S201" s="297"/>
      <c r="T201" s="459"/>
    </row>
    <row r="202" spans="4:20" ht="15.75" x14ac:dyDescent="0.25">
      <c r="D202" s="327"/>
      <c r="E202" s="327"/>
      <c r="F202" s="297"/>
      <c r="G202" s="297"/>
      <c r="H202" s="297"/>
      <c r="I202" s="297"/>
      <c r="J202" s="297"/>
      <c r="K202" s="297"/>
      <c r="L202" s="297"/>
      <c r="M202" s="297"/>
      <c r="N202" s="297"/>
      <c r="O202" s="297"/>
      <c r="P202" s="297"/>
      <c r="Q202" s="297"/>
      <c r="R202" s="297"/>
      <c r="S202" s="297"/>
      <c r="T202" s="459"/>
    </row>
    <row r="203" spans="4:20" ht="15.75" x14ac:dyDescent="0.25">
      <c r="D203" s="69"/>
      <c r="E203" s="69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460"/>
    </row>
    <row r="204" spans="4:20" ht="15.75" x14ac:dyDescent="0.25">
      <c r="D204" s="327"/>
      <c r="E204" s="327"/>
      <c r="F204" s="297"/>
      <c r="G204" s="297"/>
      <c r="H204" s="297"/>
      <c r="I204" s="297"/>
      <c r="J204" s="297"/>
      <c r="K204" s="297"/>
      <c r="L204" s="297"/>
      <c r="M204" s="297"/>
      <c r="N204" s="297"/>
      <c r="O204" s="297"/>
      <c r="P204" s="297"/>
      <c r="Q204" s="297"/>
      <c r="R204" s="297"/>
      <c r="S204" s="297"/>
      <c r="T204" s="459"/>
    </row>
    <row r="205" spans="4:20" ht="15.75" x14ac:dyDescent="0.25">
      <c r="D205" s="327"/>
      <c r="E205" s="327"/>
      <c r="F205" s="297"/>
      <c r="G205" s="297"/>
      <c r="H205" s="297"/>
      <c r="I205" s="297"/>
      <c r="J205" s="297"/>
      <c r="K205" s="297"/>
      <c r="L205" s="297"/>
      <c r="M205" s="297"/>
      <c r="N205" s="297"/>
      <c r="O205" s="297"/>
      <c r="P205" s="297"/>
      <c r="Q205" s="297"/>
      <c r="R205" s="297"/>
      <c r="S205" s="297"/>
      <c r="T205" s="459"/>
    </row>
    <row r="206" spans="4:20" ht="15.75" x14ac:dyDescent="0.25">
      <c r="D206" s="327"/>
      <c r="E206" s="327"/>
      <c r="F206" s="297"/>
      <c r="G206" s="297"/>
      <c r="H206" s="297"/>
      <c r="I206" s="297"/>
      <c r="J206" s="297"/>
      <c r="K206" s="297"/>
      <c r="L206" s="297"/>
      <c r="M206" s="297"/>
      <c r="N206" s="297"/>
      <c r="O206" s="297"/>
      <c r="P206" s="297"/>
      <c r="Q206" s="297"/>
      <c r="R206" s="297"/>
      <c r="S206" s="297"/>
      <c r="T206" s="459"/>
    </row>
    <row r="207" spans="4:20" ht="15.75" x14ac:dyDescent="0.25">
      <c r="D207" s="297"/>
      <c r="E207" s="297"/>
      <c r="F207" s="297"/>
      <c r="G207" s="297"/>
      <c r="H207" s="297"/>
      <c r="I207" s="297"/>
      <c r="J207" s="297"/>
      <c r="K207" s="297"/>
      <c r="L207" s="297"/>
      <c r="M207" s="297"/>
      <c r="N207" s="297"/>
      <c r="O207" s="297"/>
      <c r="P207" s="297"/>
      <c r="Q207" s="297"/>
      <c r="R207" s="297"/>
      <c r="S207" s="297"/>
      <c r="T207" s="459"/>
    </row>
    <row r="208" spans="4:20" ht="15.75" x14ac:dyDescent="0.25">
      <c r="D208" s="297"/>
      <c r="E208" s="297"/>
      <c r="F208" s="297"/>
      <c r="G208" s="297"/>
      <c r="H208" s="297"/>
      <c r="I208" s="297"/>
      <c r="J208" s="297"/>
      <c r="K208" s="297"/>
      <c r="L208" s="297"/>
      <c r="M208" s="297"/>
      <c r="N208" s="297"/>
      <c r="O208" s="297"/>
      <c r="P208" s="297"/>
      <c r="Q208" s="297"/>
      <c r="R208" s="297"/>
      <c r="S208" s="297"/>
      <c r="T208" s="459"/>
    </row>
    <row r="213" spans="6:20" x14ac:dyDescent="0.2"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458"/>
    </row>
    <row r="214" spans="6:20" x14ac:dyDescent="0.2"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458"/>
    </row>
    <row r="215" spans="6:20" x14ac:dyDescent="0.2"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458"/>
    </row>
    <row r="216" spans="6:20" x14ac:dyDescent="0.2"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458"/>
    </row>
    <row r="217" spans="6:20" x14ac:dyDescent="0.2"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458"/>
    </row>
    <row r="218" spans="6:20" x14ac:dyDescent="0.2"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458"/>
    </row>
    <row r="219" spans="6:20" x14ac:dyDescent="0.2"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458"/>
    </row>
  </sheetData>
  <mergeCells count="56">
    <mergeCell ref="B61:B62"/>
    <mergeCell ref="B64:B65"/>
    <mergeCell ref="B47:B48"/>
    <mergeCell ref="B50:B51"/>
    <mergeCell ref="B58:B59"/>
    <mergeCell ref="B176:B177"/>
    <mergeCell ref="B155:B156"/>
    <mergeCell ref="B158:B159"/>
    <mergeCell ref="B161:B162"/>
    <mergeCell ref="B164:B165"/>
    <mergeCell ref="B173:B174"/>
    <mergeCell ref="B170:B171"/>
    <mergeCell ref="B132:B133"/>
    <mergeCell ref="B167:B168"/>
    <mergeCell ref="B152:B153"/>
    <mergeCell ref="B149:B150"/>
    <mergeCell ref="B146:B147"/>
    <mergeCell ref="B90:B91"/>
    <mergeCell ref="B120:B121"/>
    <mergeCell ref="B126:B127"/>
    <mergeCell ref="B143:B144"/>
    <mergeCell ref="B108:B109"/>
    <mergeCell ref="B114:B115"/>
    <mergeCell ref="B101:B102"/>
    <mergeCell ref="B111:B112"/>
    <mergeCell ref="B135:B136"/>
    <mergeCell ref="B98:B99"/>
    <mergeCell ref="B94:T94"/>
    <mergeCell ref="B139:T139"/>
    <mergeCell ref="B104:B105"/>
    <mergeCell ref="B129:B130"/>
    <mergeCell ref="B124:T124"/>
    <mergeCell ref="B117:B118"/>
    <mergeCell ref="B87:B88"/>
    <mergeCell ref="B81:B82"/>
    <mergeCell ref="B84:B85"/>
    <mergeCell ref="B7:B8"/>
    <mergeCell ref="B10:B11"/>
    <mergeCell ref="B13:B14"/>
    <mergeCell ref="B16:B17"/>
    <mergeCell ref="B75:B76"/>
    <mergeCell ref="B78:B79"/>
    <mergeCell ref="B30:B31"/>
    <mergeCell ref="B73:T73"/>
    <mergeCell ref="B54:T54"/>
    <mergeCell ref="B67:B68"/>
    <mergeCell ref="B70:B71"/>
    <mergeCell ref="B41:B42"/>
    <mergeCell ref="B44:B45"/>
    <mergeCell ref="B2:T2"/>
    <mergeCell ref="B3:T3"/>
    <mergeCell ref="B33:B34"/>
    <mergeCell ref="B36:B37"/>
    <mergeCell ref="B22:B23"/>
    <mergeCell ref="B27:B28"/>
    <mergeCell ref="B19:B20"/>
  </mergeCells>
  <pageMargins left="0.2" right="0.2" top="0.52" bottom="0.28000000000000003" header="0.3" footer="0.3"/>
  <pageSetup scale="28" orientation="landscape" r:id="rId1"/>
  <headerFooter alignWithMargins="0">
    <oddFooter>&amp;RPage &amp;P of &amp;N&amp;LPakistan Automotive Manufacturers Association</oddFooter>
  </headerFooter>
  <rowBreaks count="3" manualBreakCount="3">
    <brk id="51" max="33" man="1"/>
    <brk id="91" max="16383" man="1"/>
    <brk id="136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AL219"/>
  <sheetViews>
    <sheetView zoomScale="70" zoomScaleNormal="70" zoomScaleSheetLayoutView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R1" sqref="R1"/>
    </sheetView>
  </sheetViews>
  <sheetFormatPr defaultRowHeight="15" x14ac:dyDescent="0.2"/>
  <cols>
    <col min="1" max="1" width="4.5703125" style="360" customWidth="1"/>
    <col min="2" max="2" width="26.42578125" style="360" customWidth="1"/>
    <col min="3" max="3" width="7.42578125" style="360" customWidth="1"/>
    <col min="4" max="4" width="0.42578125" style="360" hidden="1" customWidth="1"/>
    <col min="5" max="5" width="2" style="491" customWidth="1"/>
    <col min="6" max="17" width="16.7109375" style="360" customWidth="1"/>
    <col min="18" max="18" width="20.5703125" style="360" customWidth="1"/>
    <col min="19" max="19" width="2" style="360" customWidth="1"/>
    <col min="20" max="16384" width="9.140625" style="360"/>
  </cols>
  <sheetData>
    <row r="1" spans="1:19" ht="27" thickBot="1" x14ac:dyDescent="0.45">
      <c r="B1" s="361"/>
      <c r="C1" s="361"/>
      <c r="D1" s="361"/>
      <c r="F1" s="525" t="s">
        <v>174</v>
      </c>
      <c r="R1" s="525" t="s">
        <v>174</v>
      </c>
    </row>
    <row r="2" spans="1:19" ht="21" customHeight="1" thickBot="1" x14ac:dyDescent="0.25">
      <c r="B2" s="1247" t="s">
        <v>161</v>
      </c>
      <c r="C2" s="1248"/>
      <c r="D2" s="1248"/>
      <c r="E2" s="1248"/>
      <c r="F2" s="1248"/>
      <c r="G2" s="1248"/>
      <c r="H2" s="1248"/>
      <c r="I2" s="1248"/>
      <c r="J2" s="1248"/>
      <c r="K2" s="1248"/>
      <c r="L2" s="1248"/>
      <c r="M2" s="1248"/>
      <c r="N2" s="1248"/>
      <c r="O2" s="1248"/>
      <c r="P2" s="1248"/>
      <c r="Q2" s="1248"/>
      <c r="R2" s="1248"/>
      <c r="S2" s="1249"/>
    </row>
    <row r="3" spans="1:19" ht="30" customHeight="1" thickBot="1" x14ac:dyDescent="0.45">
      <c r="B3" s="1250" t="s">
        <v>46</v>
      </c>
      <c r="C3" s="1251"/>
      <c r="D3" s="1251"/>
      <c r="E3" s="1251"/>
      <c r="F3" s="1251"/>
      <c r="G3" s="1251"/>
      <c r="H3" s="1251"/>
      <c r="I3" s="1251"/>
      <c r="J3" s="1251"/>
      <c r="K3" s="1251"/>
      <c r="L3" s="1251"/>
      <c r="M3" s="1251"/>
      <c r="N3" s="1251"/>
      <c r="O3" s="1251"/>
      <c r="P3" s="1251"/>
      <c r="Q3" s="1251"/>
      <c r="R3" s="1251"/>
      <c r="S3" s="1252"/>
    </row>
    <row r="4" spans="1:19" ht="12.75" hidden="1" customHeight="1" thickBot="1" x14ac:dyDescent="0.3">
      <c r="B4" s="363"/>
    </row>
    <row r="5" spans="1:19" ht="34.5" customHeight="1" thickBot="1" x14ac:dyDescent="0.4">
      <c r="B5" s="364" t="s">
        <v>19</v>
      </c>
      <c r="C5" s="365"/>
      <c r="D5" s="366"/>
      <c r="E5" s="492"/>
      <c r="F5" s="368" t="s">
        <v>162</v>
      </c>
      <c r="G5" s="368" t="s">
        <v>163</v>
      </c>
      <c r="H5" s="368" t="s">
        <v>164</v>
      </c>
      <c r="I5" s="368" t="s">
        <v>165</v>
      </c>
      <c r="J5" s="368" t="s">
        <v>166</v>
      </c>
      <c r="K5" s="368" t="s">
        <v>167</v>
      </c>
      <c r="L5" s="368" t="s">
        <v>168</v>
      </c>
      <c r="M5" s="368" t="s">
        <v>169</v>
      </c>
      <c r="N5" s="368" t="s">
        <v>170</v>
      </c>
      <c r="O5" s="368" t="s">
        <v>171</v>
      </c>
      <c r="P5" s="367" t="s">
        <v>172</v>
      </c>
      <c r="Q5" s="367" t="s">
        <v>173</v>
      </c>
      <c r="R5" s="367" t="s">
        <v>54</v>
      </c>
      <c r="S5" s="368"/>
    </row>
    <row r="6" spans="1:19" ht="15.95" customHeight="1" thickBot="1" x14ac:dyDescent="0.3">
      <c r="B6" s="369"/>
      <c r="D6" s="370"/>
      <c r="E6" s="493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  <c r="S6" s="370"/>
    </row>
    <row r="7" spans="1:19" ht="32.1" customHeight="1" x14ac:dyDescent="0.35">
      <c r="A7" s="371"/>
      <c r="B7" s="1231" t="s">
        <v>15</v>
      </c>
      <c r="C7" s="439" t="s">
        <v>16</v>
      </c>
      <c r="D7" s="373"/>
      <c r="E7" s="494"/>
      <c r="F7" s="376">
        <v>755</v>
      </c>
      <c r="G7" s="376">
        <v>805</v>
      </c>
      <c r="H7" s="376">
        <v>661</v>
      </c>
      <c r="I7" s="376">
        <v>476</v>
      </c>
      <c r="J7" s="376">
        <v>379</v>
      </c>
      <c r="K7" s="376">
        <v>292</v>
      </c>
      <c r="L7" s="376">
        <v>996</v>
      </c>
      <c r="M7" s="376">
        <v>492</v>
      </c>
      <c r="N7" s="376">
        <v>906</v>
      </c>
      <c r="O7" s="376">
        <v>908</v>
      </c>
      <c r="P7" s="376">
        <v>898</v>
      </c>
      <c r="Q7" s="376">
        <v>773</v>
      </c>
      <c r="R7" s="376">
        <f>SUM(F7:Q7)</f>
        <v>8341</v>
      </c>
      <c r="S7" s="376"/>
    </row>
    <row r="8" spans="1:19" ht="32.1" customHeight="1" thickBot="1" x14ac:dyDescent="0.4">
      <c r="B8" s="1232"/>
      <c r="C8" s="440" t="s">
        <v>17</v>
      </c>
      <c r="D8" s="378"/>
      <c r="E8" s="495"/>
      <c r="F8" s="380">
        <v>631</v>
      </c>
      <c r="G8" s="380">
        <v>587</v>
      </c>
      <c r="H8" s="380">
        <v>671</v>
      </c>
      <c r="I8" s="380">
        <v>622</v>
      </c>
      <c r="J8" s="380">
        <v>342</v>
      </c>
      <c r="K8" s="380">
        <v>173</v>
      </c>
      <c r="L8" s="380">
        <v>1118</v>
      </c>
      <c r="M8" s="380">
        <v>715</v>
      </c>
      <c r="N8" s="380">
        <v>797</v>
      </c>
      <c r="O8" s="380">
        <v>743</v>
      </c>
      <c r="P8" s="380">
        <v>720</v>
      </c>
      <c r="Q8" s="380">
        <v>686</v>
      </c>
      <c r="R8" s="380">
        <f>SUM(F8:Q8)</f>
        <v>7805</v>
      </c>
      <c r="S8" s="380"/>
    </row>
    <row r="9" spans="1:19" ht="23.1" customHeight="1" thickBot="1" x14ac:dyDescent="0.4">
      <c r="B9" s="381"/>
      <c r="C9" s="382"/>
      <c r="D9" s="374"/>
      <c r="E9" s="496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3"/>
      <c r="S9" s="383"/>
    </row>
    <row r="10" spans="1:19" ht="32.1" customHeight="1" x14ac:dyDescent="0.35">
      <c r="B10" s="1231" t="s">
        <v>18</v>
      </c>
      <c r="C10" s="372" t="s">
        <v>16</v>
      </c>
      <c r="D10" s="373"/>
      <c r="E10" s="494"/>
      <c r="F10" s="376">
        <v>694</v>
      </c>
      <c r="G10" s="376">
        <v>1210</v>
      </c>
      <c r="H10" s="376">
        <v>1311</v>
      </c>
      <c r="I10" s="376">
        <v>1285</v>
      </c>
      <c r="J10" s="376">
        <v>995</v>
      </c>
      <c r="K10" s="376">
        <v>782</v>
      </c>
      <c r="L10" s="376">
        <v>1257</v>
      </c>
      <c r="M10" s="376">
        <v>1564</v>
      </c>
      <c r="N10" s="376">
        <v>1545</v>
      </c>
      <c r="O10" s="376">
        <v>1815</v>
      </c>
      <c r="P10" s="376">
        <v>1800</v>
      </c>
      <c r="Q10" s="376">
        <v>1672</v>
      </c>
      <c r="R10" s="376">
        <f>SUM(F10:Q10)</f>
        <v>15930</v>
      </c>
      <c r="S10" s="376"/>
    </row>
    <row r="11" spans="1:19" ht="32.1" customHeight="1" thickBot="1" x14ac:dyDescent="0.4">
      <c r="B11" s="1232"/>
      <c r="C11" s="377" t="s">
        <v>17</v>
      </c>
      <c r="D11" s="378"/>
      <c r="E11" s="495"/>
      <c r="F11" s="380">
        <v>874</v>
      </c>
      <c r="G11" s="380">
        <v>1047</v>
      </c>
      <c r="H11" s="380">
        <v>1077</v>
      </c>
      <c r="I11" s="380">
        <v>1113</v>
      </c>
      <c r="J11" s="380">
        <v>924</v>
      </c>
      <c r="K11" s="380">
        <v>517</v>
      </c>
      <c r="L11" s="380">
        <v>2103</v>
      </c>
      <c r="M11" s="380">
        <v>1527</v>
      </c>
      <c r="N11" s="380">
        <v>1567</v>
      </c>
      <c r="O11" s="380">
        <v>1633</v>
      </c>
      <c r="P11" s="380">
        <v>1633</v>
      </c>
      <c r="Q11" s="380">
        <v>1802</v>
      </c>
      <c r="R11" s="380">
        <f>SUM(F11:Q11)</f>
        <v>15817</v>
      </c>
      <c r="S11" s="380"/>
    </row>
    <row r="12" spans="1:19" ht="23.1" customHeight="1" thickBot="1" x14ac:dyDescent="0.4">
      <c r="B12" s="381"/>
      <c r="C12" s="382"/>
      <c r="D12" s="374"/>
      <c r="E12" s="496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  <c r="S12" s="383"/>
    </row>
    <row r="13" spans="1:19" ht="32.1" customHeight="1" x14ac:dyDescent="0.35">
      <c r="B13" s="1231" t="s">
        <v>20</v>
      </c>
      <c r="C13" s="372" t="s">
        <v>16</v>
      </c>
      <c r="D13" s="373"/>
      <c r="E13" s="494"/>
      <c r="F13" s="376">
        <v>0</v>
      </c>
      <c r="G13" s="376">
        <v>0</v>
      </c>
      <c r="H13" s="376">
        <v>0</v>
      </c>
      <c r="I13" s="376">
        <v>0</v>
      </c>
      <c r="J13" s="376">
        <v>0</v>
      </c>
      <c r="K13" s="376">
        <v>0</v>
      </c>
      <c r="L13" s="376">
        <v>0</v>
      </c>
      <c r="M13" s="376">
        <v>0</v>
      </c>
      <c r="N13" s="376">
        <v>0</v>
      </c>
      <c r="O13" s="376">
        <v>0</v>
      </c>
      <c r="P13" s="376">
        <v>0</v>
      </c>
      <c r="Q13" s="376">
        <v>0</v>
      </c>
      <c r="R13" s="376">
        <f>SUM(F13:Q13)</f>
        <v>0</v>
      </c>
      <c r="S13" s="376"/>
    </row>
    <row r="14" spans="1:19" ht="32.1" customHeight="1" thickBot="1" x14ac:dyDescent="0.4">
      <c r="B14" s="1232"/>
      <c r="C14" s="377" t="s">
        <v>17</v>
      </c>
      <c r="D14" s="378"/>
      <c r="E14" s="495"/>
      <c r="F14" s="380">
        <v>4</v>
      </c>
      <c r="G14" s="380">
        <v>4</v>
      </c>
      <c r="H14" s="380">
        <v>5</v>
      </c>
      <c r="I14" s="380">
        <v>1</v>
      </c>
      <c r="J14" s="380">
        <v>5</v>
      </c>
      <c r="K14" s="380">
        <v>0</v>
      </c>
      <c r="L14" s="380">
        <v>3</v>
      </c>
      <c r="M14" s="380">
        <v>0</v>
      </c>
      <c r="N14" s="380">
        <v>1</v>
      </c>
      <c r="O14" s="380">
        <v>0</v>
      </c>
      <c r="P14" s="380">
        <v>0</v>
      </c>
      <c r="Q14" s="380">
        <v>0</v>
      </c>
      <c r="R14" s="380">
        <f>SUM(F14:Q14)</f>
        <v>23</v>
      </c>
      <c r="S14" s="380"/>
    </row>
    <row r="15" spans="1:19" ht="23.1" customHeight="1" thickBot="1" x14ac:dyDescent="0.4">
      <c r="B15" s="381"/>
      <c r="C15" s="382"/>
      <c r="D15" s="374"/>
      <c r="E15" s="496"/>
      <c r="F15" s="383"/>
      <c r="G15" s="383"/>
      <c r="H15" s="383"/>
      <c r="I15" s="383"/>
      <c r="J15" s="383"/>
      <c r="K15" s="383"/>
      <c r="L15" s="383"/>
      <c r="M15" s="383"/>
      <c r="N15" s="383"/>
      <c r="O15" s="383"/>
      <c r="P15" s="383"/>
      <c r="Q15" s="383"/>
      <c r="R15" s="383"/>
      <c r="S15" s="383"/>
    </row>
    <row r="16" spans="1:19" ht="32.1" customHeight="1" x14ac:dyDescent="0.35">
      <c r="B16" s="1231" t="s">
        <v>98</v>
      </c>
      <c r="C16" s="372" t="s">
        <v>16</v>
      </c>
      <c r="D16" s="373"/>
      <c r="E16" s="494"/>
      <c r="F16" s="376">
        <v>315</v>
      </c>
      <c r="G16" s="376">
        <v>446</v>
      </c>
      <c r="H16" s="376">
        <v>501</v>
      </c>
      <c r="I16" s="376">
        <v>423</v>
      </c>
      <c r="J16" s="376">
        <v>382</v>
      </c>
      <c r="K16" s="376">
        <v>213</v>
      </c>
      <c r="L16" s="376">
        <v>131</v>
      </c>
      <c r="M16" s="376">
        <v>100</v>
      </c>
      <c r="N16" s="376">
        <v>116</v>
      </c>
      <c r="O16" s="376">
        <v>267</v>
      </c>
      <c r="P16" s="376">
        <v>240</v>
      </c>
      <c r="Q16" s="376">
        <v>185</v>
      </c>
      <c r="R16" s="376">
        <f>SUM(F16:Q16)</f>
        <v>3319</v>
      </c>
      <c r="S16" s="376"/>
    </row>
    <row r="17" spans="2:19" ht="32.1" customHeight="1" thickBot="1" x14ac:dyDescent="0.4">
      <c r="B17" s="1232"/>
      <c r="C17" s="377" t="s">
        <v>17</v>
      </c>
      <c r="D17" s="378"/>
      <c r="E17" s="495"/>
      <c r="F17" s="380">
        <v>262</v>
      </c>
      <c r="G17" s="380">
        <v>355</v>
      </c>
      <c r="H17" s="380">
        <v>333</v>
      </c>
      <c r="I17" s="380">
        <v>273</v>
      </c>
      <c r="J17" s="380">
        <v>237</v>
      </c>
      <c r="K17" s="380">
        <v>201</v>
      </c>
      <c r="L17" s="380">
        <v>313</v>
      </c>
      <c r="M17" s="380">
        <v>314</v>
      </c>
      <c r="N17" s="380">
        <v>301</v>
      </c>
      <c r="O17" s="380">
        <v>342</v>
      </c>
      <c r="P17" s="380">
        <v>289</v>
      </c>
      <c r="Q17" s="380">
        <v>270</v>
      </c>
      <c r="R17" s="380">
        <f>SUM(F17:Q17)</f>
        <v>3490</v>
      </c>
      <c r="S17" s="380"/>
    </row>
    <row r="18" spans="2:19" ht="23.1" customHeight="1" thickBot="1" x14ac:dyDescent="0.4">
      <c r="B18" s="384"/>
      <c r="C18" s="382"/>
      <c r="D18" s="374"/>
      <c r="E18" s="497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  <c r="S18" s="385"/>
    </row>
    <row r="19" spans="2:19" ht="32.1" customHeight="1" x14ac:dyDescent="0.35">
      <c r="B19" s="1231" t="s">
        <v>22</v>
      </c>
      <c r="C19" s="372" t="s">
        <v>99</v>
      </c>
      <c r="D19" s="374"/>
      <c r="E19" s="494"/>
      <c r="F19" s="376">
        <v>1055</v>
      </c>
      <c r="G19" s="376">
        <v>3141</v>
      </c>
      <c r="H19" s="376">
        <v>4463</v>
      </c>
      <c r="I19" s="376">
        <v>4152</v>
      </c>
      <c r="J19" s="376">
        <v>4311</v>
      </c>
      <c r="K19" s="376">
        <v>3620</v>
      </c>
      <c r="L19" s="376">
        <v>6016</v>
      </c>
      <c r="M19" s="376">
        <v>4685</v>
      </c>
      <c r="N19" s="376">
        <v>4860</v>
      </c>
      <c r="O19" s="376">
        <v>5461</v>
      </c>
      <c r="P19" s="376">
        <v>5002</v>
      </c>
      <c r="Q19" s="376">
        <v>4626</v>
      </c>
      <c r="R19" s="376">
        <f>SUM(F19:Q19)</f>
        <v>51392</v>
      </c>
      <c r="S19" s="376"/>
    </row>
    <row r="20" spans="2:19" ht="32.1" customHeight="1" thickBot="1" x14ac:dyDescent="0.4">
      <c r="B20" s="1232"/>
      <c r="C20" s="377" t="s">
        <v>17</v>
      </c>
      <c r="D20" s="374"/>
      <c r="E20" s="495"/>
      <c r="F20" s="380">
        <v>673</v>
      </c>
      <c r="G20" s="380">
        <v>3515</v>
      </c>
      <c r="H20" s="380">
        <v>4358</v>
      </c>
      <c r="I20" s="380">
        <v>4099</v>
      </c>
      <c r="J20" s="380">
        <v>4202</v>
      </c>
      <c r="K20" s="380">
        <v>3882</v>
      </c>
      <c r="L20" s="380">
        <v>5864</v>
      </c>
      <c r="M20" s="380">
        <v>4449</v>
      </c>
      <c r="N20" s="380">
        <v>5196</v>
      </c>
      <c r="O20" s="380">
        <v>5412</v>
      </c>
      <c r="P20" s="380">
        <v>5030</v>
      </c>
      <c r="Q20" s="380">
        <v>4718</v>
      </c>
      <c r="R20" s="380">
        <f>SUM(F20:Q20)</f>
        <v>51398</v>
      </c>
      <c r="S20" s="380"/>
    </row>
    <row r="21" spans="2:19" ht="23.1" customHeight="1" thickBot="1" x14ac:dyDescent="0.4">
      <c r="B21" s="384"/>
      <c r="C21" s="382"/>
      <c r="D21" s="374"/>
      <c r="E21" s="497"/>
      <c r="F21" s="385"/>
      <c r="G21" s="385"/>
      <c r="H21" s="385"/>
      <c r="I21" s="385"/>
      <c r="J21" s="385"/>
      <c r="K21" s="385"/>
      <c r="L21" s="385"/>
      <c r="M21" s="385"/>
      <c r="N21" s="385"/>
      <c r="O21" s="385"/>
      <c r="P21" s="385"/>
      <c r="Q21" s="385"/>
      <c r="R21" s="385"/>
      <c r="S21" s="385"/>
    </row>
    <row r="22" spans="2:19" ht="32.1" customHeight="1" x14ac:dyDescent="0.4">
      <c r="B22" s="1245" t="s">
        <v>21</v>
      </c>
      <c r="C22" s="386" t="s">
        <v>16</v>
      </c>
      <c r="D22" s="387"/>
      <c r="E22" s="498"/>
      <c r="F22" s="389">
        <f t="shared" ref="F22:R23" si="0">F7+F10+F13+F16+F19</f>
        <v>2819</v>
      </c>
      <c r="G22" s="389">
        <f t="shared" si="0"/>
        <v>5602</v>
      </c>
      <c r="H22" s="389">
        <f t="shared" si="0"/>
        <v>6936</v>
      </c>
      <c r="I22" s="389">
        <f t="shared" si="0"/>
        <v>6336</v>
      </c>
      <c r="J22" s="389">
        <f t="shared" si="0"/>
        <v>6067</v>
      </c>
      <c r="K22" s="389">
        <f t="shared" si="0"/>
        <v>4907</v>
      </c>
      <c r="L22" s="389">
        <f t="shared" si="0"/>
        <v>8400</v>
      </c>
      <c r="M22" s="389">
        <f t="shared" si="0"/>
        <v>6841</v>
      </c>
      <c r="N22" s="389">
        <f t="shared" si="0"/>
        <v>7427</v>
      </c>
      <c r="O22" s="389">
        <f t="shared" si="0"/>
        <v>8451</v>
      </c>
      <c r="P22" s="389">
        <f t="shared" si="0"/>
        <v>7940</v>
      </c>
      <c r="Q22" s="389">
        <f t="shared" si="0"/>
        <v>7256</v>
      </c>
      <c r="R22" s="389">
        <f t="shared" si="0"/>
        <v>78982</v>
      </c>
      <c r="S22" s="389"/>
    </row>
    <row r="23" spans="2:19" ht="32.1" customHeight="1" thickBot="1" x14ac:dyDescent="0.45">
      <c r="B23" s="1246"/>
      <c r="C23" s="390" t="s">
        <v>17</v>
      </c>
      <c r="D23" s="391"/>
      <c r="E23" s="499"/>
      <c r="F23" s="392">
        <f t="shared" si="0"/>
        <v>2444</v>
      </c>
      <c r="G23" s="392">
        <f t="shared" si="0"/>
        <v>5508</v>
      </c>
      <c r="H23" s="392">
        <f t="shared" si="0"/>
        <v>6444</v>
      </c>
      <c r="I23" s="392">
        <f t="shared" si="0"/>
        <v>6108</v>
      </c>
      <c r="J23" s="392">
        <f t="shared" si="0"/>
        <v>5710</v>
      </c>
      <c r="K23" s="392">
        <f t="shared" si="0"/>
        <v>4773</v>
      </c>
      <c r="L23" s="392">
        <f t="shared" si="0"/>
        <v>9401</v>
      </c>
      <c r="M23" s="392">
        <f t="shared" si="0"/>
        <v>7005</v>
      </c>
      <c r="N23" s="392">
        <f t="shared" si="0"/>
        <v>7862</v>
      </c>
      <c r="O23" s="392">
        <f t="shared" si="0"/>
        <v>8130</v>
      </c>
      <c r="P23" s="392">
        <f t="shared" si="0"/>
        <v>7672</v>
      </c>
      <c r="Q23" s="392">
        <f t="shared" si="0"/>
        <v>7476</v>
      </c>
      <c r="R23" s="392">
        <f t="shared" si="0"/>
        <v>78533</v>
      </c>
      <c r="S23" s="392"/>
    </row>
    <row r="24" spans="2:19" ht="22.5" customHeight="1" thickBot="1" x14ac:dyDescent="0.4">
      <c r="B24" s="393"/>
      <c r="C24" s="382"/>
      <c r="D24" s="388"/>
      <c r="E24" s="496"/>
      <c r="F24" s="383"/>
      <c r="G24" s="383"/>
      <c r="H24" s="383"/>
      <c r="I24" s="383"/>
      <c r="J24" s="383"/>
      <c r="K24" s="383"/>
      <c r="L24" s="383"/>
      <c r="M24" s="383"/>
      <c r="N24" s="383"/>
      <c r="O24" s="383"/>
      <c r="P24" s="383"/>
      <c r="Q24" s="383"/>
      <c r="R24" s="383"/>
      <c r="S24" s="383"/>
    </row>
    <row r="25" spans="2:19" ht="22.5" customHeight="1" thickBot="1" x14ac:dyDescent="0.4">
      <c r="B25" s="394" t="s">
        <v>50</v>
      </c>
      <c r="C25" s="395"/>
      <c r="D25" s="388"/>
      <c r="E25" s="496"/>
      <c r="F25" s="383"/>
      <c r="G25" s="383"/>
      <c r="H25" s="383"/>
      <c r="I25" s="383"/>
      <c r="J25" s="383"/>
      <c r="K25" s="383"/>
      <c r="L25" s="383"/>
      <c r="M25" s="383"/>
      <c r="N25" s="383"/>
      <c r="O25" s="383"/>
      <c r="P25" s="383"/>
      <c r="Q25" s="383"/>
      <c r="R25" s="383"/>
      <c r="S25" s="383"/>
    </row>
    <row r="26" spans="2:19" ht="23.1" customHeight="1" thickBot="1" x14ac:dyDescent="0.4">
      <c r="B26" s="396"/>
      <c r="C26" s="395"/>
      <c r="D26" s="388"/>
      <c r="E26" s="496"/>
      <c r="F26" s="383"/>
      <c r="G26" s="383"/>
      <c r="H26" s="383"/>
      <c r="I26" s="383"/>
      <c r="J26" s="383"/>
      <c r="K26" s="383"/>
      <c r="L26" s="383"/>
      <c r="M26" s="383"/>
      <c r="N26" s="383"/>
      <c r="O26" s="383"/>
      <c r="P26" s="383"/>
      <c r="Q26" s="383"/>
      <c r="R26" s="383"/>
      <c r="S26" s="383"/>
    </row>
    <row r="27" spans="2:19" ht="32.1" customHeight="1" x14ac:dyDescent="0.35">
      <c r="B27" s="1231" t="s">
        <v>23</v>
      </c>
      <c r="C27" s="372" t="s">
        <v>16</v>
      </c>
      <c r="D27" s="373"/>
      <c r="E27" s="494"/>
      <c r="F27" s="376">
        <v>805</v>
      </c>
      <c r="G27" s="376">
        <v>1289</v>
      </c>
      <c r="H27" s="376">
        <v>1167</v>
      </c>
      <c r="I27" s="376">
        <v>1281</v>
      </c>
      <c r="J27" s="376">
        <v>1189</v>
      </c>
      <c r="K27" s="376">
        <v>1335</v>
      </c>
      <c r="L27" s="376">
        <v>1089</v>
      </c>
      <c r="M27" s="376">
        <v>950</v>
      </c>
      <c r="N27" s="376">
        <v>1699</v>
      </c>
      <c r="O27" s="376">
        <v>1021</v>
      </c>
      <c r="P27" s="376">
        <v>1135</v>
      </c>
      <c r="Q27" s="376">
        <v>1182</v>
      </c>
      <c r="R27" s="376">
        <f>SUM(F27:Q27)</f>
        <v>14142</v>
      </c>
      <c r="S27" s="376"/>
    </row>
    <row r="28" spans="2:19" ht="32.1" customHeight="1" thickBot="1" x14ac:dyDescent="0.4">
      <c r="B28" s="1232"/>
      <c r="C28" s="377" t="s">
        <v>17</v>
      </c>
      <c r="D28" s="378"/>
      <c r="E28" s="495"/>
      <c r="F28" s="380">
        <v>807</v>
      </c>
      <c r="G28" s="380">
        <v>1257</v>
      </c>
      <c r="H28" s="380">
        <v>917</v>
      </c>
      <c r="I28" s="380">
        <v>1264</v>
      </c>
      <c r="J28" s="380">
        <v>1180</v>
      </c>
      <c r="K28" s="380">
        <v>1182</v>
      </c>
      <c r="L28" s="380">
        <v>1140</v>
      </c>
      <c r="M28" s="380">
        <v>1162</v>
      </c>
      <c r="N28" s="380">
        <v>1593</v>
      </c>
      <c r="O28" s="380">
        <v>895</v>
      </c>
      <c r="P28" s="380">
        <v>1353</v>
      </c>
      <c r="Q28" s="380">
        <v>1087</v>
      </c>
      <c r="R28" s="380">
        <f>SUM(F28:Q28)</f>
        <v>13837</v>
      </c>
      <c r="S28" s="380"/>
    </row>
    <row r="29" spans="2:19" ht="23.1" customHeight="1" thickBot="1" x14ac:dyDescent="0.4">
      <c r="B29" s="384"/>
      <c r="C29" s="395"/>
      <c r="D29" s="397"/>
      <c r="E29" s="500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</row>
    <row r="30" spans="2:19" ht="32.1" customHeight="1" x14ac:dyDescent="0.35">
      <c r="B30" s="1231" t="s">
        <v>159</v>
      </c>
      <c r="C30" s="372" t="s">
        <v>16</v>
      </c>
      <c r="D30" s="399"/>
      <c r="E30" s="501"/>
      <c r="F30" s="400">
        <v>714</v>
      </c>
      <c r="G30" s="400">
        <v>579</v>
      </c>
      <c r="H30" s="400">
        <v>427</v>
      </c>
      <c r="I30" s="400">
        <v>88</v>
      </c>
      <c r="J30" s="400">
        <v>17</v>
      </c>
      <c r="K30" s="400">
        <v>20</v>
      </c>
      <c r="L30" s="400">
        <v>170</v>
      </c>
      <c r="M30" s="400">
        <v>503</v>
      </c>
      <c r="N30" s="400">
        <v>660</v>
      </c>
      <c r="O30" s="400">
        <v>663</v>
      </c>
      <c r="P30" s="400">
        <v>646</v>
      </c>
      <c r="Q30" s="400">
        <v>580</v>
      </c>
      <c r="R30" s="400">
        <f>SUM(F30:Q30)</f>
        <v>5067</v>
      </c>
      <c r="S30" s="400"/>
    </row>
    <row r="31" spans="2:19" ht="32.1" customHeight="1" thickBot="1" x14ac:dyDescent="0.4">
      <c r="B31" s="1232"/>
      <c r="C31" s="377" t="s">
        <v>17</v>
      </c>
      <c r="D31" s="401"/>
      <c r="E31" s="502"/>
      <c r="F31" s="402">
        <v>364</v>
      </c>
      <c r="G31" s="402">
        <v>345</v>
      </c>
      <c r="H31" s="402">
        <v>258</v>
      </c>
      <c r="I31" s="402">
        <v>321</v>
      </c>
      <c r="J31" s="402">
        <v>222</v>
      </c>
      <c r="K31" s="402">
        <v>195</v>
      </c>
      <c r="L31" s="402">
        <v>475</v>
      </c>
      <c r="M31" s="402">
        <v>513</v>
      </c>
      <c r="N31" s="402">
        <v>644</v>
      </c>
      <c r="O31" s="402">
        <v>690</v>
      </c>
      <c r="P31" s="402">
        <v>680</v>
      </c>
      <c r="Q31" s="402">
        <v>539</v>
      </c>
      <c r="R31" s="402">
        <f>SUM(F31:Q31)</f>
        <v>5246</v>
      </c>
      <c r="S31" s="402"/>
    </row>
    <row r="32" spans="2:19" ht="23.1" customHeight="1" thickBot="1" x14ac:dyDescent="0.4">
      <c r="B32" s="403"/>
      <c r="C32" s="395"/>
      <c r="D32" s="404"/>
      <c r="E32" s="503"/>
      <c r="F32" s="405"/>
      <c r="G32" s="405"/>
      <c r="H32" s="405"/>
      <c r="I32" s="405"/>
      <c r="J32" s="405"/>
      <c r="K32" s="405"/>
      <c r="L32" s="405"/>
      <c r="M32" s="405"/>
      <c r="N32" s="405"/>
      <c r="O32" s="405"/>
      <c r="P32" s="405"/>
      <c r="Q32" s="405"/>
      <c r="R32" s="405"/>
      <c r="S32" s="405"/>
    </row>
    <row r="33" spans="2:38" ht="32.1" customHeight="1" x14ac:dyDescent="0.35">
      <c r="B33" s="1231" t="s">
        <v>25</v>
      </c>
      <c r="C33" s="372" t="s">
        <v>16</v>
      </c>
      <c r="D33" s="399"/>
      <c r="E33" s="501"/>
      <c r="F33" s="400">
        <v>0</v>
      </c>
      <c r="G33" s="400">
        <v>0</v>
      </c>
      <c r="H33" s="400">
        <v>0</v>
      </c>
      <c r="I33" s="400">
        <v>0</v>
      </c>
      <c r="J33" s="400">
        <v>0</v>
      </c>
      <c r="K33" s="400">
        <v>0</v>
      </c>
      <c r="L33" s="400">
        <v>0</v>
      </c>
      <c r="M33" s="400">
        <v>0</v>
      </c>
      <c r="N33" s="400">
        <v>0</v>
      </c>
      <c r="O33" s="400">
        <v>0</v>
      </c>
      <c r="P33" s="400">
        <v>0</v>
      </c>
      <c r="Q33" s="400">
        <v>0</v>
      </c>
      <c r="R33" s="400">
        <f>SUM(F33:Q33)</f>
        <v>0</v>
      </c>
      <c r="S33" s="400"/>
    </row>
    <row r="34" spans="2:38" ht="32.1" customHeight="1" thickBot="1" x14ac:dyDescent="0.4">
      <c r="B34" s="1232"/>
      <c r="C34" s="377" t="s">
        <v>17</v>
      </c>
      <c r="D34" s="401"/>
      <c r="E34" s="502"/>
      <c r="F34" s="402">
        <v>4</v>
      </c>
      <c r="G34" s="402">
        <v>10</v>
      </c>
      <c r="H34" s="402">
        <v>11</v>
      </c>
      <c r="I34" s="402">
        <v>8</v>
      </c>
      <c r="J34" s="402">
        <v>5</v>
      </c>
      <c r="K34" s="402">
        <v>6</v>
      </c>
      <c r="L34" s="402">
        <v>2</v>
      </c>
      <c r="M34" s="402">
        <v>1</v>
      </c>
      <c r="N34" s="402">
        <v>2</v>
      </c>
      <c r="O34" s="402">
        <v>1</v>
      </c>
      <c r="P34" s="402">
        <v>0</v>
      </c>
      <c r="Q34" s="402">
        <v>0</v>
      </c>
      <c r="R34" s="402">
        <f>SUM(F34:Q34)</f>
        <v>50</v>
      </c>
      <c r="S34" s="402"/>
    </row>
    <row r="35" spans="2:38" ht="23.1" customHeight="1" thickBot="1" x14ac:dyDescent="0.4">
      <c r="B35" s="403"/>
      <c r="C35" s="395"/>
      <c r="D35" s="404"/>
      <c r="E35" s="503"/>
      <c r="F35" s="405"/>
      <c r="G35" s="405"/>
      <c r="H35" s="405"/>
      <c r="I35" s="405"/>
      <c r="J35" s="405"/>
      <c r="K35" s="405"/>
      <c r="L35" s="405"/>
      <c r="M35" s="405"/>
      <c r="N35" s="405"/>
      <c r="O35" s="405"/>
      <c r="P35" s="405"/>
      <c r="Q35" s="405"/>
      <c r="R35" s="405"/>
      <c r="S35" s="405"/>
    </row>
    <row r="36" spans="2:38" ht="32.1" customHeight="1" x14ac:dyDescent="0.4">
      <c r="B36" s="1245" t="s">
        <v>21</v>
      </c>
      <c r="C36" s="386" t="s">
        <v>16</v>
      </c>
      <c r="D36" s="387"/>
      <c r="E36" s="498"/>
      <c r="F36" s="389">
        <f t="shared" ref="F36:R37" si="1">F27+F30+F33</f>
        <v>1519</v>
      </c>
      <c r="G36" s="389">
        <f t="shared" si="1"/>
        <v>1868</v>
      </c>
      <c r="H36" s="389">
        <f t="shared" si="1"/>
        <v>1594</v>
      </c>
      <c r="I36" s="389">
        <f t="shared" si="1"/>
        <v>1369</v>
      </c>
      <c r="J36" s="389">
        <f t="shared" si="1"/>
        <v>1206</v>
      </c>
      <c r="K36" s="389">
        <f t="shared" si="1"/>
        <v>1355</v>
      </c>
      <c r="L36" s="389">
        <f t="shared" si="1"/>
        <v>1259</v>
      </c>
      <c r="M36" s="389">
        <f t="shared" si="1"/>
        <v>1453</v>
      </c>
      <c r="N36" s="389">
        <f t="shared" si="1"/>
        <v>2359</v>
      </c>
      <c r="O36" s="389">
        <f t="shared" si="1"/>
        <v>1684</v>
      </c>
      <c r="P36" s="389">
        <f t="shared" si="1"/>
        <v>1781</v>
      </c>
      <c r="Q36" s="389">
        <f t="shared" si="1"/>
        <v>1762</v>
      </c>
      <c r="R36" s="389">
        <f t="shared" si="1"/>
        <v>19209</v>
      </c>
      <c r="S36" s="389"/>
      <c r="AB36" s="406"/>
      <c r="AC36" s="406"/>
      <c r="AD36" s="406"/>
      <c r="AE36" s="406"/>
      <c r="AF36" s="406"/>
      <c r="AG36" s="406"/>
      <c r="AH36" s="406"/>
      <c r="AI36" s="406"/>
      <c r="AJ36" s="406"/>
      <c r="AK36" s="406"/>
      <c r="AL36" s="406"/>
    </row>
    <row r="37" spans="2:38" ht="32.1" customHeight="1" thickBot="1" x14ac:dyDescent="0.45">
      <c r="B37" s="1246"/>
      <c r="C37" s="390" t="s">
        <v>17</v>
      </c>
      <c r="D37" s="391"/>
      <c r="E37" s="499"/>
      <c r="F37" s="392">
        <f t="shared" si="1"/>
        <v>1175</v>
      </c>
      <c r="G37" s="392">
        <f t="shared" si="1"/>
        <v>1612</v>
      </c>
      <c r="H37" s="392">
        <f t="shared" si="1"/>
        <v>1186</v>
      </c>
      <c r="I37" s="392">
        <f t="shared" si="1"/>
        <v>1593</v>
      </c>
      <c r="J37" s="392">
        <f t="shared" si="1"/>
        <v>1407</v>
      </c>
      <c r="K37" s="392">
        <f t="shared" si="1"/>
        <v>1383</v>
      </c>
      <c r="L37" s="392">
        <f t="shared" si="1"/>
        <v>1617</v>
      </c>
      <c r="M37" s="392">
        <f t="shared" si="1"/>
        <v>1676</v>
      </c>
      <c r="N37" s="392">
        <f t="shared" si="1"/>
        <v>2239</v>
      </c>
      <c r="O37" s="392">
        <f t="shared" si="1"/>
        <v>1586</v>
      </c>
      <c r="P37" s="392">
        <f t="shared" si="1"/>
        <v>2033</v>
      </c>
      <c r="Q37" s="392">
        <f t="shared" si="1"/>
        <v>1626</v>
      </c>
      <c r="R37" s="392">
        <f t="shared" si="1"/>
        <v>19133</v>
      </c>
      <c r="S37" s="392"/>
    </row>
    <row r="38" spans="2:38" ht="23.1" customHeight="1" thickBot="1" x14ac:dyDescent="0.4">
      <c r="B38" s="393"/>
      <c r="C38" s="382"/>
      <c r="D38" s="397"/>
      <c r="E38" s="503"/>
      <c r="F38" s="405"/>
      <c r="G38" s="405"/>
      <c r="H38" s="405"/>
      <c r="I38" s="405"/>
      <c r="J38" s="405"/>
      <c r="K38" s="405"/>
      <c r="L38" s="405"/>
      <c r="M38" s="405"/>
      <c r="N38" s="405"/>
      <c r="O38" s="405"/>
      <c r="P38" s="405"/>
      <c r="Q38" s="405"/>
      <c r="R38" s="405"/>
      <c r="S38" s="405"/>
    </row>
    <row r="39" spans="2:38" ht="23.1" customHeight="1" thickBot="1" x14ac:dyDescent="0.4">
      <c r="B39" s="394" t="s">
        <v>51</v>
      </c>
      <c r="C39" s="395"/>
      <c r="D39" s="388"/>
      <c r="E39" s="496"/>
      <c r="F39" s="383"/>
      <c r="G39" s="383"/>
      <c r="H39" s="383"/>
      <c r="I39" s="383"/>
      <c r="J39" s="383"/>
      <c r="K39" s="383"/>
      <c r="L39" s="383"/>
      <c r="M39" s="383"/>
      <c r="N39" s="383"/>
      <c r="O39" s="383"/>
      <c r="P39" s="383"/>
      <c r="Q39" s="383"/>
      <c r="R39" s="383"/>
      <c r="S39" s="383"/>
    </row>
    <row r="40" spans="2:38" ht="23.1" customHeight="1" thickBot="1" x14ac:dyDescent="0.4">
      <c r="B40" s="403"/>
      <c r="C40" s="395"/>
      <c r="D40" s="407"/>
      <c r="E40" s="504"/>
      <c r="F40" s="408"/>
      <c r="G40" s="408"/>
      <c r="H40" s="408"/>
      <c r="I40" s="408"/>
      <c r="J40" s="408"/>
      <c r="K40" s="408"/>
      <c r="L40" s="408"/>
      <c r="M40" s="408"/>
      <c r="N40" s="408"/>
      <c r="O40" s="408"/>
      <c r="P40" s="408"/>
      <c r="Q40" s="408"/>
      <c r="R40" s="408"/>
      <c r="S40" s="408"/>
    </row>
    <row r="41" spans="2:38" ht="32.1" customHeight="1" x14ac:dyDescent="0.35">
      <c r="B41" s="1231" t="s">
        <v>43</v>
      </c>
      <c r="C41" s="372" t="s">
        <v>16</v>
      </c>
      <c r="D41" s="399"/>
      <c r="E41" s="501"/>
      <c r="F41" s="400">
        <v>1882</v>
      </c>
      <c r="G41" s="400">
        <v>2488</v>
      </c>
      <c r="H41" s="400">
        <v>2560</v>
      </c>
      <c r="I41" s="400">
        <v>2191</v>
      </c>
      <c r="J41" s="400">
        <v>1966</v>
      </c>
      <c r="K41" s="400">
        <v>2730</v>
      </c>
      <c r="L41" s="400">
        <v>2582</v>
      </c>
      <c r="M41" s="400">
        <v>1858</v>
      </c>
      <c r="N41" s="400">
        <v>3554</v>
      </c>
      <c r="O41" s="400">
        <v>2876</v>
      </c>
      <c r="P41" s="400">
        <v>2794</v>
      </c>
      <c r="Q41" s="400">
        <v>2900</v>
      </c>
      <c r="R41" s="400">
        <f>SUM(F41:Q41)</f>
        <v>30381</v>
      </c>
      <c r="S41" s="400"/>
    </row>
    <row r="42" spans="2:38" ht="32.1" customHeight="1" thickBot="1" x14ac:dyDescent="0.4">
      <c r="B42" s="1232"/>
      <c r="C42" s="377" t="s">
        <v>17</v>
      </c>
      <c r="D42" s="401"/>
      <c r="E42" s="502"/>
      <c r="F42" s="402">
        <v>1475</v>
      </c>
      <c r="G42" s="402">
        <v>2330</v>
      </c>
      <c r="H42" s="402">
        <v>2436</v>
      </c>
      <c r="I42" s="402">
        <v>2323</v>
      </c>
      <c r="J42" s="402">
        <v>2040</v>
      </c>
      <c r="K42" s="402">
        <v>2093</v>
      </c>
      <c r="L42" s="402">
        <v>3467</v>
      </c>
      <c r="M42" s="402">
        <v>2921</v>
      </c>
      <c r="N42" s="402">
        <v>3184</v>
      </c>
      <c r="O42" s="402">
        <v>2634</v>
      </c>
      <c r="P42" s="402">
        <v>2677</v>
      </c>
      <c r="Q42" s="402">
        <v>2306</v>
      </c>
      <c r="R42" s="402">
        <f>SUM(F42:Q42)</f>
        <v>29886</v>
      </c>
      <c r="S42" s="402"/>
    </row>
    <row r="43" spans="2:38" ht="23.1" customHeight="1" thickBot="1" x14ac:dyDescent="0.4">
      <c r="B43" s="403"/>
      <c r="C43" s="395"/>
      <c r="D43" s="374"/>
      <c r="E43" s="496"/>
      <c r="F43" s="383"/>
      <c r="G43" s="383"/>
      <c r="H43" s="383"/>
      <c r="I43" s="383"/>
      <c r="J43" s="383"/>
      <c r="K43" s="383"/>
      <c r="L43" s="383"/>
      <c r="M43" s="383"/>
      <c r="N43" s="383"/>
      <c r="O43" s="383"/>
      <c r="P43" s="383"/>
      <c r="Q43" s="383"/>
      <c r="R43" s="383"/>
      <c r="S43" s="383"/>
    </row>
    <row r="44" spans="2:38" ht="32.1" customHeight="1" x14ac:dyDescent="0.35">
      <c r="B44" s="1231" t="s">
        <v>47</v>
      </c>
      <c r="C44" s="372" t="s">
        <v>16</v>
      </c>
      <c r="D44" s="399"/>
      <c r="E44" s="501"/>
      <c r="F44" s="400">
        <v>836</v>
      </c>
      <c r="G44" s="400">
        <v>1213</v>
      </c>
      <c r="H44" s="400">
        <v>1374</v>
      </c>
      <c r="I44" s="400">
        <v>1259</v>
      </c>
      <c r="J44" s="400">
        <v>1153</v>
      </c>
      <c r="K44" s="400">
        <v>1260</v>
      </c>
      <c r="L44" s="400">
        <v>1730</v>
      </c>
      <c r="M44" s="400">
        <v>1828</v>
      </c>
      <c r="N44" s="400">
        <v>3486</v>
      </c>
      <c r="O44" s="400">
        <v>3367</v>
      </c>
      <c r="P44" s="400">
        <v>3268</v>
      </c>
      <c r="Q44" s="400">
        <v>3178</v>
      </c>
      <c r="R44" s="400">
        <f>SUM(F44:Q44)</f>
        <v>23952</v>
      </c>
      <c r="S44" s="400"/>
    </row>
    <row r="45" spans="2:38" ht="32.1" customHeight="1" thickBot="1" x14ac:dyDescent="0.4">
      <c r="B45" s="1232"/>
      <c r="C45" s="377" t="s">
        <v>17</v>
      </c>
      <c r="D45" s="401"/>
      <c r="E45" s="502"/>
      <c r="F45" s="402">
        <v>817</v>
      </c>
      <c r="G45" s="402">
        <v>1105</v>
      </c>
      <c r="H45" s="402">
        <v>1098</v>
      </c>
      <c r="I45" s="402">
        <v>1208</v>
      </c>
      <c r="J45" s="402">
        <v>1186</v>
      </c>
      <c r="K45" s="402">
        <v>1273</v>
      </c>
      <c r="L45" s="402">
        <v>1285</v>
      </c>
      <c r="M45" s="402">
        <v>2439</v>
      </c>
      <c r="N45" s="402">
        <v>3521</v>
      </c>
      <c r="O45" s="402">
        <v>3248</v>
      </c>
      <c r="P45" s="402">
        <v>3399</v>
      </c>
      <c r="Q45" s="402">
        <v>3003</v>
      </c>
      <c r="R45" s="402">
        <f>SUM(F45:Q45)</f>
        <v>23582</v>
      </c>
      <c r="S45" s="402"/>
    </row>
    <row r="46" spans="2:38" ht="23.1" customHeight="1" thickBot="1" x14ac:dyDescent="0.4">
      <c r="B46" s="403"/>
      <c r="C46" s="395"/>
      <c r="D46" s="374"/>
      <c r="E46" s="505"/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</row>
    <row r="47" spans="2:38" ht="32.1" customHeight="1" x14ac:dyDescent="0.4">
      <c r="B47" s="1245" t="s">
        <v>21</v>
      </c>
      <c r="C47" s="386" t="s">
        <v>16</v>
      </c>
      <c r="D47" s="387"/>
      <c r="E47" s="498"/>
      <c r="F47" s="389">
        <f t="shared" ref="F47:R48" si="2">F41+F44</f>
        <v>2718</v>
      </c>
      <c r="G47" s="389">
        <f t="shared" si="2"/>
        <v>3701</v>
      </c>
      <c r="H47" s="389">
        <f t="shared" si="2"/>
        <v>3934</v>
      </c>
      <c r="I47" s="389">
        <f t="shared" si="2"/>
        <v>3450</v>
      </c>
      <c r="J47" s="389">
        <f t="shared" si="2"/>
        <v>3119</v>
      </c>
      <c r="K47" s="389">
        <f t="shared" si="2"/>
        <v>3990</v>
      </c>
      <c r="L47" s="389">
        <f t="shared" si="2"/>
        <v>4312</v>
      </c>
      <c r="M47" s="389">
        <f t="shared" si="2"/>
        <v>3686</v>
      </c>
      <c r="N47" s="389">
        <f t="shared" si="2"/>
        <v>7040</v>
      </c>
      <c r="O47" s="389">
        <f t="shared" si="2"/>
        <v>6243</v>
      </c>
      <c r="P47" s="389">
        <f t="shared" si="2"/>
        <v>6062</v>
      </c>
      <c r="Q47" s="389">
        <f t="shared" si="2"/>
        <v>6078</v>
      </c>
      <c r="R47" s="389">
        <f t="shared" si="2"/>
        <v>54333</v>
      </c>
      <c r="S47" s="389"/>
    </row>
    <row r="48" spans="2:38" ht="32.1" customHeight="1" thickBot="1" x14ac:dyDescent="0.45">
      <c r="B48" s="1246"/>
      <c r="C48" s="390" t="s">
        <v>17</v>
      </c>
      <c r="D48" s="391"/>
      <c r="E48" s="499"/>
      <c r="F48" s="392">
        <f t="shared" si="2"/>
        <v>2292</v>
      </c>
      <c r="G48" s="392">
        <f t="shared" si="2"/>
        <v>3435</v>
      </c>
      <c r="H48" s="392">
        <f t="shared" si="2"/>
        <v>3534</v>
      </c>
      <c r="I48" s="392">
        <f t="shared" si="2"/>
        <v>3531</v>
      </c>
      <c r="J48" s="392">
        <f t="shared" si="2"/>
        <v>3226</v>
      </c>
      <c r="K48" s="392">
        <f t="shared" si="2"/>
        <v>3366</v>
      </c>
      <c r="L48" s="392">
        <f t="shared" si="2"/>
        <v>4752</v>
      </c>
      <c r="M48" s="392">
        <f t="shared" si="2"/>
        <v>5360</v>
      </c>
      <c r="N48" s="392">
        <f t="shared" si="2"/>
        <v>6705</v>
      </c>
      <c r="O48" s="392">
        <f t="shared" si="2"/>
        <v>5882</v>
      </c>
      <c r="P48" s="392">
        <f t="shared" si="2"/>
        <v>6076</v>
      </c>
      <c r="Q48" s="392">
        <f t="shared" si="2"/>
        <v>5309</v>
      </c>
      <c r="R48" s="392">
        <f t="shared" si="2"/>
        <v>53468</v>
      </c>
      <c r="S48" s="392"/>
    </row>
    <row r="49" spans="2:19" ht="23.1" customHeight="1" thickBot="1" x14ac:dyDescent="0.4">
      <c r="B49" s="403"/>
      <c r="C49" s="395"/>
      <c r="D49" s="374"/>
      <c r="E49" s="506"/>
      <c r="F49" s="410"/>
      <c r="G49" s="410"/>
      <c r="H49" s="410"/>
      <c r="I49" s="410"/>
      <c r="J49" s="410"/>
      <c r="K49" s="410"/>
      <c r="L49" s="410"/>
      <c r="M49" s="410"/>
      <c r="N49" s="410"/>
      <c r="O49" s="410"/>
      <c r="P49" s="410"/>
      <c r="Q49" s="410"/>
      <c r="R49" s="410"/>
      <c r="S49" s="410"/>
    </row>
    <row r="50" spans="2:19" ht="32.1" customHeight="1" x14ac:dyDescent="0.4">
      <c r="B50" s="1237" t="s">
        <v>27</v>
      </c>
      <c r="C50" s="386" t="s">
        <v>16</v>
      </c>
      <c r="D50" s="411"/>
      <c r="E50" s="498"/>
      <c r="F50" s="389">
        <f t="shared" ref="F50:R51" si="3">F22+F36+F47</f>
        <v>7056</v>
      </c>
      <c r="G50" s="389">
        <f t="shared" si="3"/>
        <v>11171</v>
      </c>
      <c r="H50" s="389">
        <f t="shared" si="3"/>
        <v>12464</v>
      </c>
      <c r="I50" s="389">
        <f t="shared" si="3"/>
        <v>11155</v>
      </c>
      <c r="J50" s="389">
        <f t="shared" si="3"/>
        <v>10392</v>
      </c>
      <c r="K50" s="389">
        <f t="shared" si="3"/>
        <v>10252</v>
      </c>
      <c r="L50" s="389">
        <f t="shared" si="3"/>
        <v>13971</v>
      </c>
      <c r="M50" s="389">
        <f t="shared" si="3"/>
        <v>11980</v>
      </c>
      <c r="N50" s="389">
        <f t="shared" si="3"/>
        <v>16826</v>
      </c>
      <c r="O50" s="389">
        <f t="shared" si="3"/>
        <v>16378</v>
      </c>
      <c r="P50" s="389">
        <f t="shared" si="3"/>
        <v>15783</v>
      </c>
      <c r="Q50" s="389">
        <f t="shared" si="3"/>
        <v>15096</v>
      </c>
      <c r="R50" s="389">
        <f t="shared" si="3"/>
        <v>152524</v>
      </c>
      <c r="S50" s="389"/>
    </row>
    <row r="51" spans="2:19" ht="32.1" customHeight="1" thickBot="1" x14ac:dyDescent="0.45">
      <c r="B51" s="1238"/>
      <c r="C51" s="390" t="s">
        <v>17</v>
      </c>
      <c r="D51" s="413"/>
      <c r="E51" s="499"/>
      <c r="F51" s="392">
        <f t="shared" si="3"/>
        <v>5911</v>
      </c>
      <c r="G51" s="392">
        <f t="shared" si="3"/>
        <v>10555</v>
      </c>
      <c r="H51" s="392">
        <f t="shared" si="3"/>
        <v>11164</v>
      </c>
      <c r="I51" s="392">
        <f t="shared" si="3"/>
        <v>11232</v>
      </c>
      <c r="J51" s="392">
        <f t="shared" si="3"/>
        <v>10343</v>
      </c>
      <c r="K51" s="392">
        <f t="shared" si="3"/>
        <v>9522</v>
      </c>
      <c r="L51" s="392">
        <f t="shared" si="3"/>
        <v>15770</v>
      </c>
      <c r="M51" s="392">
        <f t="shared" si="3"/>
        <v>14041</v>
      </c>
      <c r="N51" s="392">
        <f t="shared" si="3"/>
        <v>16806</v>
      </c>
      <c r="O51" s="392">
        <f t="shared" si="3"/>
        <v>15598</v>
      </c>
      <c r="P51" s="392">
        <f t="shared" si="3"/>
        <v>15781</v>
      </c>
      <c r="Q51" s="392">
        <f t="shared" si="3"/>
        <v>14411</v>
      </c>
      <c r="R51" s="392">
        <f t="shared" si="3"/>
        <v>151134</v>
      </c>
      <c r="S51" s="392"/>
    </row>
    <row r="52" spans="2:19" ht="15.75" x14ac:dyDescent="0.25">
      <c r="C52" s="395"/>
      <c r="E52" s="507"/>
      <c r="F52" s="414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</row>
    <row r="53" spans="2:19" ht="16.5" thickBot="1" x14ac:dyDescent="0.3">
      <c r="C53" s="395"/>
      <c r="E53" s="507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</row>
    <row r="54" spans="2:19" ht="24" thickBot="1" x14ac:dyDescent="0.4">
      <c r="B54" s="1239" t="s">
        <v>28</v>
      </c>
      <c r="C54" s="1240"/>
      <c r="D54" s="1240"/>
      <c r="E54" s="1240"/>
      <c r="F54" s="1240"/>
      <c r="G54" s="1240"/>
      <c r="H54" s="1240"/>
      <c r="I54" s="1240"/>
      <c r="J54" s="1240"/>
      <c r="K54" s="1240"/>
      <c r="L54" s="1240"/>
      <c r="M54" s="1240"/>
      <c r="N54" s="1240"/>
      <c r="O54" s="1240"/>
      <c r="P54" s="1240"/>
      <c r="Q54" s="1240"/>
      <c r="R54" s="1240"/>
      <c r="S54" s="1241"/>
    </row>
    <row r="55" spans="2:19" ht="12" customHeight="1" thickBot="1" x14ac:dyDescent="0.3">
      <c r="B55" s="415"/>
      <c r="C55" s="415"/>
      <c r="E55" s="507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</row>
    <row r="56" spans="2:19" ht="33" customHeight="1" thickBot="1" x14ac:dyDescent="0.4">
      <c r="B56" s="416"/>
      <c r="C56" s="417"/>
      <c r="D56" s="418"/>
      <c r="E56" s="492"/>
      <c r="F56" s="368" t="s">
        <v>162</v>
      </c>
      <c r="G56" s="368" t="s">
        <v>163</v>
      </c>
      <c r="H56" s="368" t="s">
        <v>164</v>
      </c>
      <c r="I56" s="368" t="s">
        <v>165</v>
      </c>
      <c r="J56" s="368" t="s">
        <v>166</v>
      </c>
      <c r="K56" s="368" t="s">
        <v>167</v>
      </c>
      <c r="L56" s="368" t="s">
        <v>168</v>
      </c>
      <c r="M56" s="368" t="s">
        <v>169</v>
      </c>
      <c r="N56" s="368" t="s">
        <v>170</v>
      </c>
      <c r="O56" s="368" t="s">
        <v>171</v>
      </c>
      <c r="P56" s="368" t="s">
        <v>172</v>
      </c>
      <c r="Q56" s="368" t="s">
        <v>173</v>
      </c>
      <c r="R56" s="368" t="s">
        <v>54</v>
      </c>
      <c r="S56" s="368"/>
    </row>
    <row r="57" spans="2:19" ht="15.95" customHeight="1" thickBot="1" x14ac:dyDescent="0.3">
      <c r="B57" s="419"/>
      <c r="D57" s="370"/>
      <c r="E57" s="508"/>
      <c r="F57" s="420"/>
      <c r="G57" s="420"/>
      <c r="H57" s="420"/>
      <c r="I57" s="420"/>
      <c r="J57" s="420"/>
      <c r="K57" s="420"/>
      <c r="L57" s="420"/>
      <c r="M57" s="420"/>
      <c r="N57" s="420"/>
      <c r="O57" s="420"/>
      <c r="P57" s="420"/>
      <c r="Q57" s="420"/>
      <c r="R57" s="420"/>
      <c r="S57" s="420"/>
    </row>
    <row r="58" spans="2:19" ht="32.1" customHeight="1" x14ac:dyDescent="0.35">
      <c r="B58" s="1231" t="s">
        <v>0</v>
      </c>
      <c r="C58" s="372" t="s">
        <v>16</v>
      </c>
      <c r="D58" s="399"/>
      <c r="E58" s="501"/>
      <c r="F58" s="400">
        <v>76</v>
      </c>
      <c r="G58" s="400">
        <v>128</v>
      </c>
      <c r="H58" s="400">
        <v>138</v>
      </c>
      <c r="I58" s="400">
        <v>96</v>
      </c>
      <c r="J58" s="400">
        <v>140</v>
      </c>
      <c r="K58" s="400">
        <v>88</v>
      </c>
      <c r="L58" s="400">
        <v>68</v>
      </c>
      <c r="M58" s="400">
        <v>90</v>
      </c>
      <c r="N58" s="400">
        <v>150</v>
      </c>
      <c r="O58" s="400">
        <v>156</v>
      </c>
      <c r="P58" s="400">
        <v>180</v>
      </c>
      <c r="Q58" s="400">
        <v>166</v>
      </c>
      <c r="R58" s="400">
        <f>SUM(F58:Q58)</f>
        <v>1476</v>
      </c>
      <c r="S58" s="400"/>
    </row>
    <row r="59" spans="2:19" ht="32.1" customHeight="1" thickBot="1" x14ac:dyDescent="0.4">
      <c r="B59" s="1232"/>
      <c r="C59" s="377" t="s">
        <v>17</v>
      </c>
      <c r="D59" s="401"/>
      <c r="E59" s="502"/>
      <c r="F59" s="402">
        <v>74</v>
      </c>
      <c r="G59" s="402">
        <v>75</v>
      </c>
      <c r="H59" s="402">
        <v>120</v>
      </c>
      <c r="I59" s="402">
        <v>96</v>
      </c>
      <c r="J59" s="402">
        <v>106</v>
      </c>
      <c r="K59" s="402">
        <v>146</v>
      </c>
      <c r="L59" s="402">
        <v>124</v>
      </c>
      <c r="M59" s="402">
        <v>113</v>
      </c>
      <c r="N59" s="402">
        <v>146</v>
      </c>
      <c r="O59" s="402">
        <v>160</v>
      </c>
      <c r="P59" s="402">
        <v>171</v>
      </c>
      <c r="Q59" s="402">
        <v>179</v>
      </c>
      <c r="R59" s="402">
        <f>SUM(F59:Q59)</f>
        <v>1510</v>
      </c>
      <c r="S59" s="402"/>
    </row>
    <row r="60" spans="2:19" ht="23.1" customHeight="1" thickBot="1" x14ac:dyDescent="0.4">
      <c r="B60" s="403"/>
      <c r="C60" s="395"/>
      <c r="D60" s="388"/>
      <c r="E60" s="496"/>
      <c r="F60" s="383"/>
      <c r="G60" s="383"/>
      <c r="H60" s="383"/>
      <c r="I60" s="383"/>
      <c r="J60" s="383"/>
      <c r="K60" s="383"/>
      <c r="L60" s="383"/>
      <c r="M60" s="383"/>
      <c r="N60" s="383"/>
      <c r="O60" s="383"/>
      <c r="P60" s="383"/>
      <c r="Q60" s="383"/>
      <c r="R60" s="383"/>
      <c r="S60" s="383"/>
    </row>
    <row r="61" spans="2:19" ht="32.1" customHeight="1" x14ac:dyDescent="0.35">
      <c r="B61" s="1231" t="s">
        <v>1</v>
      </c>
      <c r="C61" s="372" t="s">
        <v>16</v>
      </c>
      <c r="D61" s="399"/>
      <c r="E61" s="501"/>
      <c r="F61" s="400">
        <v>30</v>
      </c>
      <c r="G61" s="400">
        <v>84</v>
      </c>
      <c r="H61" s="400">
        <v>80</v>
      </c>
      <c r="I61" s="400">
        <v>46</v>
      </c>
      <c r="J61" s="400">
        <v>30</v>
      </c>
      <c r="K61" s="400">
        <v>66</v>
      </c>
      <c r="L61" s="400">
        <v>96</v>
      </c>
      <c r="M61" s="400">
        <v>84</v>
      </c>
      <c r="N61" s="400">
        <v>90</v>
      </c>
      <c r="O61" s="400">
        <v>101</v>
      </c>
      <c r="P61" s="400">
        <v>108</v>
      </c>
      <c r="Q61" s="400">
        <v>42</v>
      </c>
      <c r="R61" s="400">
        <f>SUM(F61:Q61)</f>
        <v>857</v>
      </c>
      <c r="S61" s="400"/>
    </row>
    <row r="62" spans="2:19" ht="32.1" customHeight="1" thickBot="1" x14ac:dyDescent="0.4">
      <c r="B62" s="1232"/>
      <c r="C62" s="377" t="s">
        <v>17</v>
      </c>
      <c r="D62" s="401"/>
      <c r="E62" s="502"/>
      <c r="F62" s="402">
        <v>24</v>
      </c>
      <c r="G62" s="402">
        <v>72</v>
      </c>
      <c r="H62" s="402">
        <v>63</v>
      </c>
      <c r="I62" s="402">
        <v>44</v>
      </c>
      <c r="J62" s="402">
        <v>36</v>
      </c>
      <c r="K62" s="402">
        <v>59</v>
      </c>
      <c r="L62" s="402">
        <v>125</v>
      </c>
      <c r="M62" s="402">
        <v>86</v>
      </c>
      <c r="N62" s="402">
        <v>91</v>
      </c>
      <c r="O62" s="402">
        <v>92</v>
      </c>
      <c r="P62" s="402">
        <v>118</v>
      </c>
      <c r="Q62" s="402">
        <v>42</v>
      </c>
      <c r="R62" s="402">
        <f>SUM(F62:Q62)</f>
        <v>852</v>
      </c>
      <c r="S62" s="402"/>
    </row>
    <row r="63" spans="2:19" ht="23.1" customHeight="1" thickBot="1" x14ac:dyDescent="0.4">
      <c r="B63" s="403"/>
      <c r="C63" s="395"/>
      <c r="D63" s="421"/>
      <c r="E63" s="500"/>
      <c r="F63" s="398"/>
      <c r="G63" s="398"/>
      <c r="H63" s="398"/>
      <c r="I63" s="398"/>
      <c r="J63" s="398"/>
      <c r="K63" s="398"/>
      <c r="L63" s="398"/>
      <c r="M63" s="398"/>
      <c r="N63" s="398"/>
      <c r="O63" s="398"/>
      <c r="P63" s="398"/>
      <c r="Q63" s="398"/>
      <c r="R63" s="398"/>
      <c r="S63" s="398"/>
    </row>
    <row r="64" spans="2:19" ht="32.1" customHeight="1" x14ac:dyDescent="0.35">
      <c r="B64" s="1231" t="s">
        <v>3</v>
      </c>
      <c r="C64" s="372" t="s">
        <v>16</v>
      </c>
      <c r="D64" s="399"/>
      <c r="E64" s="501"/>
      <c r="F64" s="400">
        <v>37</v>
      </c>
      <c r="G64" s="400">
        <v>95</v>
      </c>
      <c r="H64" s="400">
        <v>86</v>
      </c>
      <c r="I64" s="400">
        <v>24</v>
      </c>
      <c r="J64" s="400">
        <v>24</v>
      </c>
      <c r="K64" s="400">
        <v>56</v>
      </c>
      <c r="L64" s="400">
        <v>94</v>
      </c>
      <c r="M64" s="400">
        <v>75</v>
      </c>
      <c r="N64" s="400">
        <v>82</v>
      </c>
      <c r="O64" s="400">
        <v>67</v>
      </c>
      <c r="P64" s="400">
        <v>85</v>
      </c>
      <c r="Q64" s="400">
        <v>59</v>
      </c>
      <c r="R64" s="400">
        <f>SUM(F64:Q64)</f>
        <v>784</v>
      </c>
      <c r="S64" s="400"/>
    </row>
    <row r="65" spans="2:19" ht="32.1" customHeight="1" thickBot="1" x14ac:dyDescent="0.4">
      <c r="B65" s="1232"/>
      <c r="C65" s="377" t="s">
        <v>17</v>
      </c>
      <c r="D65" s="401"/>
      <c r="E65" s="502"/>
      <c r="F65" s="402">
        <v>35</v>
      </c>
      <c r="G65" s="402">
        <v>47</v>
      </c>
      <c r="H65" s="402">
        <v>96</v>
      </c>
      <c r="I65" s="402">
        <v>58</v>
      </c>
      <c r="J65" s="402">
        <v>47</v>
      </c>
      <c r="K65" s="402">
        <v>55</v>
      </c>
      <c r="L65" s="402">
        <v>83</v>
      </c>
      <c r="M65" s="402">
        <v>78</v>
      </c>
      <c r="N65" s="402">
        <v>50</v>
      </c>
      <c r="O65" s="402">
        <v>81</v>
      </c>
      <c r="P65" s="402">
        <v>81</v>
      </c>
      <c r="Q65" s="402">
        <v>100</v>
      </c>
      <c r="R65" s="402">
        <f>SUM(F65:Q65)</f>
        <v>811</v>
      </c>
      <c r="S65" s="402"/>
    </row>
    <row r="66" spans="2:19" ht="23.1" customHeight="1" thickBot="1" x14ac:dyDescent="0.4">
      <c r="B66" s="403"/>
      <c r="C66" s="395"/>
      <c r="D66" s="407"/>
      <c r="E66" s="504"/>
      <c r="F66" s="408"/>
      <c r="G66" s="408"/>
      <c r="H66" s="408"/>
      <c r="I66" s="408"/>
      <c r="J66" s="408"/>
      <c r="K66" s="408"/>
      <c r="L66" s="408"/>
      <c r="M66" s="408"/>
      <c r="N66" s="408"/>
      <c r="O66" s="408"/>
      <c r="P66" s="408"/>
      <c r="Q66" s="408"/>
      <c r="R66" s="408"/>
      <c r="S66" s="408"/>
    </row>
    <row r="67" spans="2:19" ht="32.1" customHeight="1" x14ac:dyDescent="0.35">
      <c r="B67" s="1231" t="s">
        <v>4</v>
      </c>
      <c r="C67" s="372" t="s">
        <v>16</v>
      </c>
      <c r="D67" s="399"/>
      <c r="E67" s="501"/>
      <c r="F67" s="400">
        <v>73</v>
      </c>
      <c r="G67" s="400">
        <v>67</v>
      </c>
      <c r="H67" s="400">
        <v>126</v>
      </c>
      <c r="I67" s="400">
        <v>80</v>
      </c>
      <c r="J67" s="400">
        <v>33</v>
      </c>
      <c r="K67" s="400">
        <v>62</v>
      </c>
      <c r="L67" s="400">
        <v>75</v>
      </c>
      <c r="M67" s="400">
        <v>20</v>
      </c>
      <c r="N67" s="400">
        <v>92</v>
      </c>
      <c r="O67" s="400">
        <v>48</v>
      </c>
      <c r="P67" s="400">
        <v>168</v>
      </c>
      <c r="Q67" s="400">
        <v>78</v>
      </c>
      <c r="R67" s="400">
        <f>SUM(F67:Q67)</f>
        <v>922</v>
      </c>
      <c r="S67" s="400"/>
    </row>
    <row r="68" spans="2:19" ht="32.1" customHeight="1" thickBot="1" x14ac:dyDescent="0.4">
      <c r="B68" s="1232"/>
      <c r="C68" s="377" t="s">
        <v>17</v>
      </c>
      <c r="D68" s="401"/>
      <c r="E68" s="502"/>
      <c r="F68" s="402">
        <v>41</v>
      </c>
      <c r="G68" s="402">
        <v>50</v>
      </c>
      <c r="H68" s="402">
        <v>133</v>
      </c>
      <c r="I68" s="402">
        <v>50</v>
      </c>
      <c r="J68" s="402">
        <v>48</v>
      </c>
      <c r="K68" s="402">
        <v>54</v>
      </c>
      <c r="L68" s="402">
        <v>66</v>
      </c>
      <c r="M68" s="402">
        <v>57</v>
      </c>
      <c r="N68" s="402">
        <v>79</v>
      </c>
      <c r="O68" s="402">
        <v>70</v>
      </c>
      <c r="P68" s="402">
        <v>98</v>
      </c>
      <c r="Q68" s="402">
        <v>192</v>
      </c>
      <c r="R68" s="402">
        <f>SUM(F68:Q68)</f>
        <v>938</v>
      </c>
      <c r="S68" s="402"/>
    </row>
    <row r="69" spans="2:19" ht="23.1" customHeight="1" thickBot="1" x14ac:dyDescent="0.4">
      <c r="B69" s="403"/>
      <c r="C69" s="395"/>
      <c r="D69" s="374"/>
      <c r="E69" s="496"/>
      <c r="F69" s="383"/>
      <c r="G69" s="383"/>
      <c r="H69" s="383"/>
      <c r="I69" s="383"/>
      <c r="J69" s="383"/>
      <c r="K69" s="383"/>
      <c r="L69" s="383"/>
      <c r="M69" s="383"/>
      <c r="N69" s="383"/>
      <c r="O69" s="383"/>
      <c r="P69" s="383"/>
      <c r="Q69" s="383"/>
      <c r="R69" s="383"/>
      <c r="S69" s="383"/>
    </row>
    <row r="70" spans="2:19" ht="32.1" customHeight="1" x14ac:dyDescent="0.4">
      <c r="B70" s="1237" t="s">
        <v>6</v>
      </c>
      <c r="C70" s="386" t="s">
        <v>16</v>
      </c>
      <c r="D70" s="411"/>
      <c r="E70" s="498"/>
      <c r="F70" s="389">
        <f t="shared" ref="F70:R71" si="4">F58+F61+F64+F67</f>
        <v>216</v>
      </c>
      <c r="G70" s="389">
        <f t="shared" si="4"/>
        <v>374</v>
      </c>
      <c r="H70" s="389">
        <f t="shared" si="4"/>
        <v>430</v>
      </c>
      <c r="I70" s="389">
        <f t="shared" si="4"/>
        <v>246</v>
      </c>
      <c r="J70" s="389">
        <f t="shared" si="4"/>
        <v>227</v>
      </c>
      <c r="K70" s="389">
        <f t="shared" si="4"/>
        <v>272</v>
      </c>
      <c r="L70" s="389">
        <f t="shared" si="4"/>
        <v>333</v>
      </c>
      <c r="M70" s="389">
        <f t="shared" si="4"/>
        <v>269</v>
      </c>
      <c r="N70" s="389">
        <f t="shared" si="4"/>
        <v>414</v>
      </c>
      <c r="O70" s="389">
        <f t="shared" si="4"/>
        <v>372</v>
      </c>
      <c r="P70" s="389">
        <f t="shared" si="4"/>
        <v>541</v>
      </c>
      <c r="Q70" s="389">
        <f t="shared" si="4"/>
        <v>345</v>
      </c>
      <c r="R70" s="389">
        <f t="shared" si="4"/>
        <v>4039</v>
      </c>
      <c r="S70" s="389"/>
    </row>
    <row r="71" spans="2:19" ht="32.1" customHeight="1" thickBot="1" x14ac:dyDescent="0.45">
      <c r="B71" s="1238"/>
      <c r="C71" s="390" t="s">
        <v>17</v>
      </c>
      <c r="D71" s="413"/>
      <c r="E71" s="499"/>
      <c r="F71" s="392">
        <f t="shared" si="4"/>
        <v>174</v>
      </c>
      <c r="G71" s="392">
        <f t="shared" si="4"/>
        <v>244</v>
      </c>
      <c r="H71" s="392">
        <f t="shared" si="4"/>
        <v>412</v>
      </c>
      <c r="I71" s="392">
        <f t="shared" si="4"/>
        <v>248</v>
      </c>
      <c r="J71" s="392">
        <f t="shared" si="4"/>
        <v>237</v>
      </c>
      <c r="K71" s="392">
        <f t="shared" si="4"/>
        <v>314</v>
      </c>
      <c r="L71" s="392">
        <f t="shared" si="4"/>
        <v>398</v>
      </c>
      <c r="M71" s="392">
        <f t="shared" si="4"/>
        <v>334</v>
      </c>
      <c r="N71" s="392">
        <f t="shared" si="4"/>
        <v>366</v>
      </c>
      <c r="O71" s="392">
        <f t="shared" si="4"/>
        <v>403</v>
      </c>
      <c r="P71" s="392">
        <f t="shared" si="4"/>
        <v>468</v>
      </c>
      <c r="Q71" s="392">
        <f t="shared" si="4"/>
        <v>513</v>
      </c>
      <c r="R71" s="392">
        <f t="shared" si="4"/>
        <v>4111</v>
      </c>
      <c r="S71" s="392"/>
    </row>
    <row r="72" spans="2:19" ht="15.95" customHeight="1" thickBot="1" x14ac:dyDescent="0.3">
      <c r="C72" s="395"/>
      <c r="D72" s="422"/>
      <c r="E72" s="507"/>
      <c r="F72" s="414"/>
      <c r="G72" s="414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</row>
    <row r="73" spans="2:19" ht="25.5" customHeight="1" thickBot="1" x14ac:dyDescent="0.25">
      <c r="B73" s="1242" t="s">
        <v>29</v>
      </c>
      <c r="C73" s="1243"/>
      <c r="D73" s="1243"/>
      <c r="E73" s="1243"/>
      <c r="F73" s="1243"/>
      <c r="G73" s="1243"/>
      <c r="H73" s="1243"/>
      <c r="I73" s="1243"/>
      <c r="J73" s="1243"/>
      <c r="K73" s="1243"/>
      <c r="L73" s="1243"/>
      <c r="M73" s="1243"/>
      <c r="N73" s="1243"/>
      <c r="O73" s="1243"/>
      <c r="P73" s="1243"/>
      <c r="Q73" s="1243"/>
      <c r="R73" s="1243"/>
      <c r="S73" s="1244"/>
    </row>
    <row r="74" spans="2:19" ht="15.95" customHeight="1" thickBot="1" x14ac:dyDescent="0.3">
      <c r="B74" s="361"/>
      <c r="D74" s="422"/>
      <c r="E74" s="507"/>
      <c r="F74" s="414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</row>
    <row r="75" spans="2:19" ht="32.1" customHeight="1" x14ac:dyDescent="0.35">
      <c r="B75" s="1231" t="s">
        <v>0</v>
      </c>
      <c r="C75" s="372" t="s">
        <v>16</v>
      </c>
      <c r="D75" s="399"/>
      <c r="E75" s="501"/>
      <c r="F75" s="400">
        <v>38</v>
      </c>
      <c r="G75" s="400">
        <v>38</v>
      </c>
      <c r="H75" s="400">
        <v>35</v>
      </c>
      <c r="I75" s="400">
        <v>26</v>
      </c>
      <c r="J75" s="400">
        <v>54</v>
      </c>
      <c r="K75" s="400">
        <v>62</v>
      </c>
      <c r="L75" s="400">
        <v>24</v>
      </c>
      <c r="M75" s="400">
        <v>36</v>
      </c>
      <c r="N75" s="400">
        <v>36</v>
      </c>
      <c r="O75" s="400">
        <v>53</v>
      </c>
      <c r="P75" s="400">
        <v>42</v>
      </c>
      <c r="Q75" s="400">
        <v>40</v>
      </c>
      <c r="R75" s="400">
        <f>SUM(F75:Q75)</f>
        <v>484</v>
      </c>
      <c r="S75" s="400"/>
    </row>
    <row r="76" spans="2:19" ht="32.1" customHeight="1" thickBot="1" x14ac:dyDescent="0.4">
      <c r="B76" s="1232"/>
      <c r="C76" s="377" t="s">
        <v>17</v>
      </c>
      <c r="D76" s="401"/>
      <c r="E76" s="502"/>
      <c r="F76" s="402">
        <v>36</v>
      </c>
      <c r="G76" s="402">
        <v>35</v>
      </c>
      <c r="H76" s="402">
        <v>31</v>
      </c>
      <c r="I76" s="402">
        <v>37</v>
      </c>
      <c r="J76" s="402">
        <v>44</v>
      </c>
      <c r="K76" s="402">
        <v>34</v>
      </c>
      <c r="L76" s="402">
        <v>36</v>
      </c>
      <c r="M76" s="402">
        <v>47</v>
      </c>
      <c r="N76" s="402">
        <v>48</v>
      </c>
      <c r="O76" s="402">
        <v>49</v>
      </c>
      <c r="P76" s="402">
        <v>40</v>
      </c>
      <c r="Q76" s="402">
        <v>38</v>
      </c>
      <c r="R76" s="402">
        <f>SUM(F76:Q76)</f>
        <v>475</v>
      </c>
      <c r="S76" s="402"/>
    </row>
    <row r="77" spans="2:19" ht="23.1" customHeight="1" thickBot="1" x14ac:dyDescent="0.4">
      <c r="B77" s="403"/>
      <c r="C77" s="395"/>
      <c r="D77" s="374"/>
      <c r="E77" s="496"/>
      <c r="F77" s="383"/>
      <c r="G77" s="383"/>
      <c r="H77" s="383"/>
      <c r="I77" s="383"/>
      <c r="J77" s="383"/>
      <c r="K77" s="383"/>
      <c r="L77" s="383"/>
      <c r="M77" s="383"/>
      <c r="N77" s="383"/>
      <c r="O77" s="383"/>
      <c r="P77" s="383"/>
      <c r="Q77" s="383"/>
      <c r="R77" s="383"/>
      <c r="S77" s="383"/>
    </row>
    <row r="78" spans="2:19" ht="32.1" customHeight="1" x14ac:dyDescent="0.35">
      <c r="B78" s="1231" t="s">
        <v>1</v>
      </c>
      <c r="C78" s="372" t="s">
        <v>16</v>
      </c>
      <c r="D78" s="399"/>
      <c r="E78" s="501"/>
      <c r="F78" s="400">
        <v>0</v>
      </c>
      <c r="G78" s="400">
        <v>0</v>
      </c>
      <c r="H78" s="400">
        <v>0</v>
      </c>
      <c r="I78" s="400">
        <v>0</v>
      </c>
      <c r="J78" s="400">
        <v>0</v>
      </c>
      <c r="K78" s="400">
        <v>0</v>
      </c>
      <c r="L78" s="400">
        <v>0</v>
      </c>
      <c r="M78" s="400">
        <v>0</v>
      </c>
      <c r="N78" s="400">
        <v>0</v>
      </c>
      <c r="O78" s="400">
        <v>0</v>
      </c>
      <c r="P78" s="400">
        <v>0</v>
      </c>
      <c r="Q78" s="400">
        <v>0</v>
      </c>
      <c r="R78" s="400">
        <f>SUM(F78:Q78)</f>
        <v>0</v>
      </c>
      <c r="S78" s="400"/>
    </row>
    <row r="79" spans="2:19" ht="32.1" customHeight="1" thickBot="1" x14ac:dyDescent="0.4">
      <c r="B79" s="1232"/>
      <c r="C79" s="377" t="s">
        <v>17</v>
      </c>
      <c r="D79" s="401"/>
      <c r="E79" s="502"/>
      <c r="F79" s="402">
        <v>0</v>
      </c>
      <c r="G79" s="402">
        <v>0</v>
      </c>
      <c r="H79" s="402">
        <v>0</v>
      </c>
      <c r="I79" s="402">
        <v>0</v>
      </c>
      <c r="J79" s="402">
        <v>0</v>
      </c>
      <c r="K79" s="402">
        <v>0</v>
      </c>
      <c r="L79" s="402">
        <v>0</v>
      </c>
      <c r="M79" s="402">
        <v>0</v>
      </c>
      <c r="N79" s="402">
        <v>0</v>
      </c>
      <c r="O79" s="402">
        <v>0</v>
      </c>
      <c r="P79" s="402">
        <v>0</v>
      </c>
      <c r="Q79" s="402">
        <v>0</v>
      </c>
      <c r="R79" s="402">
        <f>SUM(F79:Q79)</f>
        <v>0</v>
      </c>
      <c r="S79" s="402"/>
    </row>
    <row r="80" spans="2:19" ht="23.1" customHeight="1" thickBot="1" x14ac:dyDescent="0.4">
      <c r="B80" s="403"/>
      <c r="C80" s="395"/>
      <c r="D80" s="374"/>
      <c r="E80" s="496"/>
      <c r="F80" s="383"/>
      <c r="G80" s="383"/>
      <c r="H80" s="383"/>
      <c r="I80" s="383"/>
      <c r="J80" s="383"/>
      <c r="K80" s="383"/>
      <c r="L80" s="383"/>
      <c r="M80" s="383"/>
      <c r="N80" s="383"/>
      <c r="O80" s="383"/>
      <c r="P80" s="383"/>
      <c r="Q80" s="383"/>
      <c r="R80" s="383"/>
      <c r="S80" s="383"/>
    </row>
    <row r="81" spans="2:19" ht="32.1" customHeight="1" x14ac:dyDescent="0.35">
      <c r="B81" s="1231" t="s">
        <v>3</v>
      </c>
      <c r="C81" s="372" t="s">
        <v>16</v>
      </c>
      <c r="D81" s="399"/>
      <c r="E81" s="501"/>
      <c r="F81" s="400">
        <v>1</v>
      </c>
      <c r="G81" s="400">
        <v>7</v>
      </c>
      <c r="H81" s="400">
        <v>2</v>
      </c>
      <c r="I81" s="400">
        <v>0</v>
      </c>
      <c r="J81" s="400">
        <v>0</v>
      </c>
      <c r="K81" s="400">
        <v>0</v>
      </c>
      <c r="L81" s="400">
        <v>1</v>
      </c>
      <c r="M81" s="400">
        <v>0</v>
      </c>
      <c r="N81" s="400">
        <v>0</v>
      </c>
      <c r="O81" s="400">
        <v>0</v>
      </c>
      <c r="P81" s="400">
        <v>0</v>
      </c>
      <c r="Q81" s="400">
        <v>0</v>
      </c>
      <c r="R81" s="400">
        <f>SUM(F81:Q81)</f>
        <v>11</v>
      </c>
      <c r="S81" s="400"/>
    </row>
    <row r="82" spans="2:19" ht="32.1" customHeight="1" thickBot="1" x14ac:dyDescent="0.4">
      <c r="B82" s="1232"/>
      <c r="C82" s="377" t="s">
        <v>17</v>
      </c>
      <c r="D82" s="401"/>
      <c r="E82" s="502"/>
      <c r="F82" s="402">
        <v>2</v>
      </c>
      <c r="G82" s="402">
        <v>3</v>
      </c>
      <c r="H82" s="402">
        <v>2</v>
      </c>
      <c r="I82" s="402">
        <v>0</v>
      </c>
      <c r="J82" s="402">
        <v>1</v>
      </c>
      <c r="K82" s="402">
        <v>0</v>
      </c>
      <c r="L82" s="402">
        <v>4</v>
      </c>
      <c r="M82" s="402">
        <v>0</v>
      </c>
      <c r="N82" s="402">
        <v>0</v>
      </c>
      <c r="O82" s="402">
        <v>0</v>
      </c>
      <c r="P82" s="402">
        <v>0</v>
      </c>
      <c r="Q82" s="402">
        <v>0</v>
      </c>
      <c r="R82" s="402">
        <f>SUM(F82:Q82)</f>
        <v>12</v>
      </c>
      <c r="S82" s="402"/>
    </row>
    <row r="83" spans="2:19" ht="23.1" customHeight="1" thickBot="1" x14ac:dyDescent="0.4">
      <c r="B83" s="403"/>
      <c r="C83" s="395"/>
      <c r="D83" s="421"/>
      <c r="E83" s="500"/>
      <c r="F83" s="398"/>
      <c r="G83" s="398"/>
      <c r="H83" s="398"/>
      <c r="I83" s="398"/>
      <c r="J83" s="398"/>
      <c r="K83" s="398"/>
      <c r="L83" s="398"/>
      <c r="M83" s="398"/>
      <c r="N83" s="398"/>
      <c r="O83" s="398"/>
      <c r="P83" s="398"/>
      <c r="Q83" s="398"/>
      <c r="R83" s="398"/>
      <c r="S83" s="398"/>
    </row>
    <row r="84" spans="2:19" ht="32.1" customHeight="1" x14ac:dyDescent="0.35">
      <c r="B84" s="1231" t="s">
        <v>4</v>
      </c>
      <c r="C84" s="372" t="s">
        <v>16</v>
      </c>
      <c r="D84" s="399"/>
      <c r="E84" s="501"/>
      <c r="F84" s="400">
        <v>6</v>
      </c>
      <c r="G84" s="400">
        <v>6</v>
      </c>
      <c r="H84" s="400">
        <v>12</v>
      </c>
      <c r="I84" s="400">
        <v>0</v>
      </c>
      <c r="J84" s="400">
        <v>6</v>
      </c>
      <c r="K84" s="400">
        <v>8</v>
      </c>
      <c r="L84" s="400">
        <v>12</v>
      </c>
      <c r="M84" s="400">
        <v>0</v>
      </c>
      <c r="N84" s="400">
        <v>0</v>
      </c>
      <c r="O84" s="400">
        <v>12</v>
      </c>
      <c r="P84" s="400">
        <v>18</v>
      </c>
      <c r="Q84" s="400">
        <v>0</v>
      </c>
      <c r="R84" s="400">
        <f>SUM(F84:Q84)</f>
        <v>80</v>
      </c>
      <c r="S84" s="400"/>
    </row>
    <row r="85" spans="2:19" ht="32.1" customHeight="1" thickBot="1" x14ac:dyDescent="0.4">
      <c r="B85" s="1232"/>
      <c r="C85" s="377" t="s">
        <v>17</v>
      </c>
      <c r="D85" s="401"/>
      <c r="E85" s="502"/>
      <c r="F85" s="402">
        <v>0</v>
      </c>
      <c r="G85" s="402">
        <v>0</v>
      </c>
      <c r="H85" s="402">
        <v>17</v>
      </c>
      <c r="I85" s="402">
        <v>0</v>
      </c>
      <c r="J85" s="402">
        <v>2</v>
      </c>
      <c r="K85" s="402">
        <v>11</v>
      </c>
      <c r="L85" s="402">
        <v>4</v>
      </c>
      <c r="M85" s="402">
        <v>3</v>
      </c>
      <c r="N85" s="402">
        <v>1</v>
      </c>
      <c r="O85" s="402">
        <v>1</v>
      </c>
      <c r="P85" s="402">
        <v>10</v>
      </c>
      <c r="Q85" s="402">
        <v>33</v>
      </c>
      <c r="R85" s="402">
        <f>SUM(F85:Q85)</f>
        <v>82</v>
      </c>
      <c r="S85" s="402"/>
    </row>
    <row r="86" spans="2:19" ht="23.1" customHeight="1" thickBot="1" x14ac:dyDescent="0.4">
      <c r="B86" s="403"/>
      <c r="C86" s="395"/>
      <c r="D86" s="407"/>
      <c r="E86" s="504"/>
      <c r="F86" s="408"/>
      <c r="G86" s="408"/>
      <c r="H86" s="408"/>
      <c r="I86" s="408"/>
      <c r="J86" s="408"/>
      <c r="K86" s="408"/>
      <c r="L86" s="408"/>
      <c r="M86" s="408"/>
      <c r="N86" s="408"/>
      <c r="O86" s="408"/>
      <c r="P86" s="408"/>
      <c r="Q86" s="408"/>
      <c r="R86" s="408"/>
      <c r="S86" s="408"/>
    </row>
    <row r="87" spans="2:19" ht="32.1" customHeight="1" x14ac:dyDescent="0.4">
      <c r="B87" s="1237" t="s">
        <v>30</v>
      </c>
      <c r="C87" s="386" t="s">
        <v>16</v>
      </c>
      <c r="D87" s="411"/>
      <c r="E87" s="498"/>
      <c r="F87" s="389">
        <f t="shared" ref="F87:R88" si="5">F75+F78+F81+F84</f>
        <v>45</v>
      </c>
      <c r="G87" s="389">
        <f t="shared" si="5"/>
        <v>51</v>
      </c>
      <c r="H87" s="389">
        <f t="shared" si="5"/>
        <v>49</v>
      </c>
      <c r="I87" s="389">
        <f t="shared" si="5"/>
        <v>26</v>
      </c>
      <c r="J87" s="389">
        <f t="shared" si="5"/>
        <v>60</v>
      </c>
      <c r="K87" s="389">
        <f t="shared" si="5"/>
        <v>70</v>
      </c>
      <c r="L87" s="389">
        <f t="shared" si="5"/>
        <v>37</v>
      </c>
      <c r="M87" s="389">
        <f t="shared" si="5"/>
        <v>36</v>
      </c>
      <c r="N87" s="389">
        <f t="shared" si="5"/>
        <v>36</v>
      </c>
      <c r="O87" s="389">
        <f t="shared" si="5"/>
        <v>65</v>
      </c>
      <c r="P87" s="389">
        <f t="shared" si="5"/>
        <v>60</v>
      </c>
      <c r="Q87" s="389">
        <f t="shared" si="5"/>
        <v>40</v>
      </c>
      <c r="R87" s="389">
        <f t="shared" si="5"/>
        <v>575</v>
      </c>
      <c r="S87" s="389"/>
    </row>
    <row r="88" spans="2:19" ht="32.1" customHeight="1" thickBot="1" x14ac:dyDescent="0.45">
      <c r="B88" s="1238"/>
      <c r="C88" s="390" t="s">
        <v>17</v>
      </c>
      <c r="D88" s="413"/>
      <c r="E88" s="499"/>
      <c r="F88" s="392">
        <f t="shared" si="5"/>
        <v>38</v>
      </c>
      <c r="G88" s="392">
        <f t="shared" si="5"/>
        <v>38</v>
      </c>
      <c r="H88" s="392">
        <f t="shared" si="5"/>
        <v>50</v>
      </c>
      <c r="I88" s="392">
        <f t="shared" si="5"/>
        <v>37</v>
      </c>
      <c r="J88" s="392">
        <f t="shared" si="5"/>
        <v>47</v>
      </c>
      <c r="K88" s="392">
        <f t="shared" si="5"/>
        <v>45</v>
      </c>
      <c r="L88" s="392">
        <f t="shared" si="5"/>
        <v>44</v>
      </c>
      <c r="M88" s="392">
        <f t="shared" si="5"/>
        <v>50</v>
      </c>
      <c r="N88" s="392">
        <f t="shared" si="5"/>
        <v>49</v>
      </c>
      <c r="O88" s="392">
        <f t="shared" si="5"/>
        <v>50</v>
      </c>
      <c r="P88" s="392">
        <f t="shared" si="5"/>
        <v>50</v>
      </c>
      <c r="Q88" s="392">
        <f t="shared" si="5"/>
        <v>71</v>
      </c>
      <c r="R88" s="392">
        <f t="shared" si="5"/>
        <v>569</v>
      </c>
      <c r="S88" s="392"/>
    </row>
    <row r="89" spans="2:19" ht="23.1" customHeight="1" thickBot="1" x14ac:dyDescent="0.4">
      <c r="B89" s="423"/>
      <c r="C89" s="395"/>
      <c r="D89" s="374"/>
      <c r="E89" s="506"/>
      <c r="F89" s="410"/>
      <c r="G89" s="410"/>
      <c r="H89" s="410"/>
      <c r="I89" s="410"/>
      <c r="J89" s="410"/>
      <c r="K89" s="410"/>
      <c r="L89" s="410"/>
      <c r="M89" s="410"/>
      <c r="N89" s="410"/>
      <c r="O89" s="410"/>
      <c r="P89" s="410"/>
      <c r="Q89" s="410"/>
      <c r="R89" s="410"/>
      <c r="S89" s="410"/>
    </row>
    <row r="90" spans="2:19" ht="32.1" customHeight="1" x14ac:dyDescent="0.4">
      <c r="B90" s="1237" t="s">
        <v>31</v>
      </c>
      <c r="C90" s="386" t="s">
        <v>16</v>
      </c>
      <c r="D90" s="411"/>
      <c r="E90" s="498"/>
      <c r="F90" s="389">
        <f t="shared" ref="F90:R91" si="6">F70+F87</f>
        <v>261</v>
      </c>
      <c r="G90" s="389">
        <f t="shared" si="6"/>
        <v>425</v>
      </c>
      <c r="H90" s="389">
        <f t="shared" si="6"/>
        <v>479</v>
      </c>
      <c r="I90" s="389">
        <f t="shared" si="6"/>
        <v>272</v>
      </c>
      <c r="J90" s="389">
        <f t="shared" si="6"/>
        <v>287</v>
      </c>
      <c r="K90" s="389">
        <f t="shared" si="6"/>
        <v>342</v>
      </c>
      <c r="L90" s="389">
        <f t="shared" si="6"/>
        <v>370</v>
      </c>
      <c r="M90" s="389">
        <f t="shared" si="6"/>
        <v>305</v>
      </c>
      <c r="N90" s="389">
        <f t="shared" si="6"/>
        <v>450</v>
      </c>
      <c r="O90" s="389">
        <f t="shared" si="6"/>
        <v>437</v>
      </c>
      <c r="P90" s="389">
        <f t="shared" si="6"/>
        <v>601</v>
      </c>
      <c r="Q90" s="389">
        <f t="shared" si="6"/>
        <v>385</v>
      </c>
      <c r="R90" s="389">
        <f t="shared" si="6"/>
        <v>4614</v>
      </c>
      <c r="S90" s="389"/>
    </row>
    <row r="91" spans="2:19" ht="32.1" customHeight="1" thickBot="1" x14ac:dyDescent="0.45">
      <c r="B91" s="1238"/>
      <c r="C91" s="390" t="s">
        <v>17</v>
      </c>
      <c r="D91" s="413"/>
      <c r="E91" s="499"/>
      <c r="F91" s="392">
        <f t="shared" si="6"/>
        <v>212</v>
      </c>
      <c r="G91" s="392">
        <f t="shared" si="6"/>
        <v>282</v>
      </c>
      <c r="H91" s="392">
        <f t="shared" si="6"/>
        <v>462</v>
      </c>
      <c r="I91" s="392">
        <f t="shared" si="6"/>
        <v>285</v>
      </c>
      <c r="J91" s="392">
        <f t="shared" si="6"/>
        <v>284</v>
      </c>
      <c r="K91" s="392">
        <f t="shared" si="6"/>
        <v>359</v>
      </c>
      <c r="L91" s="392">
        <f t="shared" si="6"/>
        <v>442</v>
      </c>
      <c r="M91" s="392">
        <f t="shared" si="6"/>
        <v>384</v>
      </c>
      <c r="N91" s="392">
        <f t="shared" si="6"/>
        <v>415</v>
      </c>
      <c r="O91" s="392">
        <f t="shared" si="6"/>
        <v>453</v>
      </c>
      <c r="P91" s="392">
        <f t="shared" si="6"/>
        <v>518</v>
      </c>
      <c r="Q91" s="392">
        <f t="shared" si="6"/>
        <v>584</v>
      </c>
      <c r="R91" s="392">
        <f t="shared" si="6"/>
        <v>4680</v>
      </c>
      <c r="S91" s="392"/>
    </row>
    <row r="92" spans="2:19" ht="15.75" x14ac:dyDescent="0.25">
      <c r="D92" s="422"/>
      <c r="E92" s="507"/>
      <c r="F92" s="414"/>
      <c r="G92" s="414"/>
      <c r="H92" s="414"/>
      <c r="I92" s="414"/>
      <c r="J92" s="414"/>
      <c r="K92" s="414"/>
      <c r="L92" s="414"/>
      <c r="M92" s="414"/>
      <c r="N92" s="414"/>
      <c r="O92" s="414"/>
      <c r="P92" s="414"/>
      <c r="Q92" s="414"/>
      <c r="R92" s="414"/>
      <c r="S92" s="414"/>
    </row>
    <row r="93" spans="2:19" ht="16.5" thickBot="1" x14ac:dyDescent="0.3">
      <c r="D93" s="371"/>
      <c r="E93" s="507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414"/>
      <c r="S93" s="414"/>
    </row>
    <row r="94" spans="2:19" ht="26.25" customHeight="1" thickBot="1" x14ac:dyDescent="0.4">
      <c r="B94" s="1239" t="s">
        <v>32</v>
      </c>
      <c r="C94" s="1240"/>
      <c r="D94" s="1240"/>
      <c r="E94" s="1240"/>
      <c r="F94" s="1240"/>
      <c r="G94" s="1240"/>
      <c r="H94" s="1240"/>
      <c r="I94" s="1240"/>
      <c r="J94" s="1240"/>
      <c r="K94" s="1240"/>
      <c r="L94" s="1240"/>
      <c r="M94" s="1240"/>
      <c r="N94" s="1240"/>
      <c r="O94" s="1240"/>
      <c r="P94" s="1240"/>
      <c r="Q94" s="1240"/>
      <c r="R94" s="1240"/>
      <c r="S94" s="1241"/>
    </row>
    <row r="95" spans="2:19" ht="12.75" customHeight="1" thickBot="1" x14ac:dyDescent="0.3">
      <c r="B95" s="395"/>
      <c r="C95" s="395"/>
      <c r="D95" s="422"/>
      <c r="E95" s="507"/>
      <c r="F95" s="414"/>
      <c r="G95" s="414"/>
      <c r="H95" s="414"/>
      <c r="I95" s="414"/>
      <c r="J95" s="414"/>
      <c r="K95" s="414"/>
      <c r="L95" s="414"/>
      <c r="M95" s="414"/>
      <c r="N95" s="414"/>
      <c r="O95" s="414"/>
      <c r="P95" s="414"/>
      <c r="Q95" s="414"/>
      <c r="R95" s="414"/>
      <c r="S95" s="414"/>
    </row>
    <row r="96" spans="2:19" ht="33.75" customHeight="1" thickBot="1" x14ac:dyDescent="0.4">
      <c r="B96" s="424"/>
      <c r="C96" s="425"/>
      <c r="D96" s="418"/>
      <c r="E96" s="492"/>
      <c r="F96" s="368" t="s">
        <v>162</v>
      </c>
      <c r="G96" s="368" t="s">
        <v>163</v>
      </c>
      <c r="H96" s="368" t="s">
        <v>164</v>
      </c>
      <c r="I96" s="368" t="s">
        <v>165</v>
      </c>
      <c r="J96" s="368" t="s">
        <v>166</v>
      </c>
      <c r="K96" s="368" t="s">
        <v>167</v>
      </c>
      <c r="L96" s="368" t="s">
        <v>168</v>
      </c>
      <c r="M96" s="368" t="s">
        <v>169</v>
      </c>
      <c r="N96" s="368" t="s">
        <v>170</v>
      </c>
      <c r="O96" s="368" t="s">
        <v>171</v>
      </c>
      <c r="P96" s="368" t="s">
        <v>172</v>
      </c>
      <c r="Q96" s="368" t="s">
        <v>173</v>
      </c>
      <c r="R96" s="368" t="s">
        <v>54</v>
      </c>
      <c r="S96" s="368"/>
    </row>
    <row r="97" spans="2:19" ht="23.1" customHeight="1" thickBot="1" x14ac:dyDescent="0.4">
      <c r="B97" s="426" t="s">
        <v>33</v>
      </c>
      <c r="D97" s="397"/>
      <c r="E97" s="509"/>
      <c r="F97" s="421"/>
      <c r="G97" s="421"/>
      <c r="H97" s="421"/>
      <c r="I97" s="421"/>
      <c r="J97" s="421"/>
      <c r="K97" s="421"/>
      <c r="L97" s="421"/>
      <c r="M97" s="421"/>
      <c r="N97" s="421"/>
      <c r="O97" s="421"/>
      <c r="P97" s="421"/>
      <c r="Q97" s="421"/>
      <c r="R97" s="421"/>
      <c r="S97" s="421"/>
    </row>
    <row r="98" spans="2:19" ht="32.1" customHeight="1" x14ac:dyDescent="0.35">
      <c r="B98" s="1227" t="s">
        <v>143</v>
      </c>
      <c r="C98" s="372" t="s">
        <v>16</v>
      </c>
      <c r="D98" s="399"/>
      <c r="E98" s="501"/>
      <c r="F98" s="400">
        <v>26</v>
      </c>
      <c r="G98" s="400">
        <v>67</v>
      </c>
      <c r="H98" s="400">
        <v>79</v>
      </c>
      <c r="I98" s="400">
        <v>70</v>
      </c>
      <c r="J98" s="400">
        <v>87</v>
      </c>
      <c r="K98" s="400">
        <v>29</v>
      </c>
      <c r="L98" s="400">
        <v>26</v>
      </c>
      <c r="M98" s="400">
        <v>63</v>
      </c>
      <c r="N98" s="400">
        <v>78</v>
      </c>
      <c r="O98" s="400">
        <v>87</v>
      </c>
      <c r="P98" s="400">
        <v>47</v>
      </c>
      <c r="Q98" s="400">
        <v>26</v>
      </c>
      <c r="R98" s="400">
        <f>SUM(F98:Q98)</f>
        <v>685</v>
      </c>
      <c r="S98" s="400"/>
    </row>
    <row r="99" spans="2:19" ht="32.1" customHeight="1" thickBot="1" x14ac:dyDescent="0.4">
      <c r="B99" s="1228"/>
      <c r="C99" s="377" t="s">
        <v>17</v>
      </c>
      <c r="D99" s="401"/>
      <c r="E99" s="502"/>
      <c r="F99" s="402">
        <v>70</v>
      </c>
      <c r="G99" s="402">
        <v>75</v>
      </c>
      <c r="H99" s="402">
        <v>56</v>
      </c>
      <c r="I99" s="402">
        <v>79</v>
      </c>
      <c r="J99" s="402">
        <v>60</v>
      </c>
      <c r="K99" s="402">
        <v>21</v>
      </c>
      <c r="L99" s="402">
        <v>71</v>
      </c>
      <c r="M99" s="402">
        <v>52</v>
      </c>
      <c r="N99" s="402">
        <v>73</v>
      </c>
      <c r="O99" s="402">
        <v>67</v>
      </c>
      <c r="P99" s="402">
        <v>44</v>
      </c>
      <c r="Q99" s="402">
        <v>54</v>
      </c>
      <c r="R99" s="402">
        <f>SUM(F99:Q99)</f>
        <v>722</v>
      </c>
      <c r="S99" s="402"/>
    </row>
    <row r="100" spans="2:19" ht="23.1" customHeight="1" thickBot="1" x14ac:dyDescent="0.4">
      <c r="B100" s="427"/>
      <c r="C100" s="395"/>
      <c r="D100" s="397"/>
      <c r="E100" s="500"/>
      <c r="F100" s="398"/>
      <c r="G100" s="398"/>
      <c r="H100" s="398"/>
      <c r="I100" s="398"/>
      <c r="J100" s="398"/>
      <c r="K100" s="398"/>
      <c r="L100" s="398"/>
      <c r="M100" s="398"/>
      <c r="N100" s="398"/>
      <c r="O100" s="398"/>
      <c r="P100" s="398"/>
      <c r="Q100" s="398"/>
      <c r="R100" s="398"/>
      <c r="S100" s="398"/>
    </row>
    <row r="101" spans="2:19" ht="32.1" customHeight="1" x14ac:dyDescent="0.35">
      <c r="B101" s="1227" t="s">
        <v>34</v>
      </c>
      <c r="C101" s="372" t="s">
        <v>16</v>
      </c>
      <c r="D101" s="399"/>
      <c r="E101" s="501"/>
      <c r="F101" s="400">
        <v>44</v>
      </c>
      <c r="G101" s="400">
        <v>53</v>
      </c>
      <c r="H101" s="400">
        <v>64</v>
      </c>
      <c r="I101" s="400">
        <v>47</v>
      </c>
      <c r="J101" s="400">
        <v>9</v>
      </c>
      <c r="K101" s="400">
        <v>76</v>
      </c>
      <c r="L101" s="400">
        <v>38</v>
      </c>
      <c r="M101" s="400">
        <v>12</v>
      </c>
      <c r="N101" s="400">
        <v>0</v>
      </c>
      <c r="O101" s="400">
        <v>0</v>
      </c>
      <c r="P101" s="400">
        <v>60</v>
      </c>
      <c r="Q101" s="400">
        <v>21</v>
      </c>
      <c r="R101" s="400">
        <f>SUM(F101:Q101)</f>
        <v>424</v>
      </c>
      <c r="S101" s="400"/>
    </row>
    <row r="102" spans="2:19" ht="32.1" customHeight="1" thickBot="1" x14ac:dyDescent="0.4">
      <c r="B102" s="1228"/>
      <c r="C102" s="377" t="s">
        <v>17</v>
      </c>
      <c r="D102" s="401"/>
      <c r="E102" s="502"/>
      <c r="F102" s="402">
        <v>14</v>
      </c>
      <c r="G102" s="402">
        <v>36</v>
      </c>
      <c r="H102" s="402">
        <v>35</v>
      </c>
      <c r="I102" s="402">
        <v>42</v>
      </c>
      <c r="J102" s="402">
        <v>35</v>
      </c>
      <c r="K102" s="402">
        <v>48</v>
      </c>
      <c r="L102" s="402">
        <v>83</v>
      </c>
      <c r="M102" s="402">
        <v>51</v>
      </c>
      <c r="N102" s="402">
        <v>32</v>
      </c>
      <c r="O102" s="402">
        <v>5</v>
      </c>
      <c r="P102" s="402">
        <v>0</v>
      </c>
      <c r="Q102" s="402">
        <v>60</v>
      </c>
      <c r="R102" s="402">
        <f>SUM(F102:Q102)</f>
        <v>441</v>
      </c>
      <c r="S102" s="402"/>
    </row>
    <row r="103" spans="2:19" ht="23.1" customHeight="1" thickBot="1" x14ac:dyDescent="0.4">
      <c r="B103" s="381"/>
      <c r="C103" s="382"/>
      <c r="D103" s="374"/>
      <c r="E103" s="496"/>
      <c r="F103" s="383"/>
      <c r="G103" s="383"/>
      <c r="H103" s="383"/>
      <c r="I103" s="383"/>
      <c r="J103" s="383"/>
      <c r="K103" s="383"/>
      <c r="L103" s="383"/>
      <c r="M103" s="383"/>
      <c r="N103" s="383"/>
      <c r="O103" s="383"/>
      <c r="P103" s="383"/>
      <c r="Q103" s="383"/>
      <c r="R103" s="383"/>
      <c r="S103" s="383"/>
    </row>
    <row r="104" spans="2:19" ht="32.1" customHeight="1" x14ac:dyDescent="0.4">
      <c r="B104" s="1237" t="s">
        <v>36</v>
      </c>
      <c r="C104" s="386" t="s">
        <v>16</v>
      </c>
      <c r="D104" s="411"/>
      <c r="E104" s="498"/>
      <c r="F104" s="389">
        <f t="shared" ref="F104:R105" si="7">F98+F101</f>
        <v>70</v>
      </c>
      <c r="G104" s="389">
        <f t="shared" si="7"/>
        <v>120</v>
      </c>
      <c r="H104" s="389">
        <f t="shared" si="7"/>
        <v>143</v>
      </c>
      <c r="I104" s="389">
        <f t="shared" si="7"/>
        <v>117</v>
      </c>
      <c r="J104" s="389">
        <f t="shared" si="7"/>
        <v>96</v>
      </c>
      <c r="K104" s="389">
        <f t="shared" si="7"/>
        <v>105</v>
      </c>
      <c r="L104" s="389">
        <f t="shared" si="7"/>
        <v>64</v>
      </c>
      <c r="M104" s="389">
        <f t="shared" si="7"/>
        <v>75</v>
      </c>
      <c r="N104" s="389">
        <f t="shared" si="7"/>
        <v>78</v>
      </c>
      <c r="O104" s="389">
        <f t="shared" si="7"/>
        <v>87</v>
      </c>
      <c r="P104" s="389">
        <f t="shared" si="7"/>
        <v>107</v>
      </c>
      <c r="Q104" s="389">
        <f t="shared" si="7"/>
        <v>47</v>
      </c>
      <c r="R104" s="389">
        <f t="shared" si="7"/>
        <v>1109</v>
      </c>
      <c r="S104" s="389"/>
    </row>
    <row r="105" spans="2:19" ht="32.1" customHeight="1" thickBot="1" x14ac:dyDescent="0.45">
      <c r="B105" s="1238"/>
      <c r="C105" s="390" t="s">
        <v>17</v>
      </c>
      <c r="D105" s="413"/>
      <c r="E105" s="499"/>
      <c r="F105" s="392">
        <f t="shared" si="7"/>
        <v>84</v>
      </c>
      <c r="G105" s="392">
        <f t="shared" si="7"/>
        <v>111</v>
      </c>
      <c r="H105" s="392">
        <f t="shared" si="7"/>
        <v>91</v>
      </c>
      <c r="I105" s="392">
        <f t="shared" si="7"/>
        <v>121</v>
      </c>
      <c r="J105" s="392">
        <f t="shared" si="7"/>
        <v>95</v>
      </c>
      <c r="K105" s="392">
        <f t="shared" si="7"/>
        <v>69</v>
      </c>
      <c r="L105" s="392">
        <f t="shared" si="7"/>
        <v>154</v>
      </c>
      <c r="M105" s="392">
        <f t="shared" si="7"/>
        <v>103</v>
      </c>
      <c r="N105" s="392">
        <f t="shared" si="7"/>
        <v>105</v>
      </c>
      <c r="O105" s="392">
        <f t="shared" si="7"/>
        <v>72</v>
      </c>
      <c r="P105" s="392">
        <f t="shared" si="7"/>
        <v>44</v>
      </c>
      <c r="Q105" s="392">
        <f t="shared" si="7"/>
        <v>114</v>
      </c>
      <c r="R105" s="392">
        <f t="shared" si="7"/>
        <v>1163</v>
      </c>
      <c r="S105" s="392"/>
    </row>
    <row r="106" spans="2:19" ht="23.1" customHeight="1" thickBot="1" x14ac:dyDescent="0.4">
      <c r="B106" s="428"/>
      <c r="C106" s="382"/>
      <c r="D106" s="388"/>
      <c r="E106" s="496"/>
      <c r="F106" s="383"/>
      <c r="G106" s="383"/>
      <c r="H106" s="383"/>
      <c r="I106" s="383"/>
      <c r="J106" s="383"/>
      <c r="K106" s="383"/>
      <c r="L106" s="383"/>
      <c r="M106" s="383"/>
      <c r="N106" s="383"/>
      <c r="O106" s="383"/>
      <c r="P106" s="383"/>
      <c r="Q106" s="383"/>
      <c r="R106" s="383"/>
      <c r="S106" s="383"/>
    </row>
    <row r="107" spans="2:19" ht="23.1" customHeight="1" thickBot="1" x14ac:dyDescent="0.4">
      <c r="B107" s="429" t="s">
        <v>40</v>
      </c>
      <c r="C107" s="430"/>
      <c r="D107" s="421"/>
      <c r="E107" s="500"/>
      <c r="F107" s="398"/>
      <c r="G107" s="398"/>
      <c r="H107" s="398"/>
      <c r="I107" s="398"/>
      <c r="J107" s="398"/>
      <c r="K107" s="398"/>
      <c r="L107" s="398"/>
      <c r="M107" s="398"/>
      <c r="N107" s="398"/>
      <c r="O107" s="398"/>
      <c r="P107" s="398"/>
      <c r="Q107" s="398"/>
      <c r="R107" s="398"/>
      <c r="S107" s="398"/>
    </row>
    <row r="108" spans="2:19" ht="32.1" customHeight="1" x14ac:dyDescent="0.35">
      <c r="B108" s="1227" t="s">
        <v>37</v>
      </c>
      <c r="C108" s="372" t="s">
        <v>16</v>
      </c>
      <c r="D108" s="399"/>
      <c r="E108" s="501"/>
      <c r="F108" s="400">
        <v>876</v>
      </c>
      <c r="G108" s="400">
        <v>1007</v>
      </c>
      <c r="H108" s="400">
        <v>1315</v>
      </c>
      <c r="I108" s="400">
        <v>1170</v>
      </c>
      <c r="J108" s="400">
        <v>1051</v>
      </c>
      <c r="K108" s="400">
        <v>1213</v>
      </c>
      <c r="L108" s="400">
        <v>1696</v>
      </c>
      <c r="M108" s="400">
        <v>2180</v>
      </c>
      <c r="N108" s="400">
        <v>3696</v>
      </c>
      <c r="O108" s="400">
        <v>3203</v>
      </c>
      <c r="P108" s="400">
        <v>2968</v>
      </c>
      <c r="Q108" s="400">
        <v>2997</v>
      </c>
      <c r="R108" s="400">
        <f>SUM(F108:Q108)</f>
        <v>23372</v>
      </c>
      <c r="S108" s="400"/>
    </row>
    <row r="109" spans="2:19" ht="32.1" customHeight="1" thickBot="1" x14ac:dyDescent="0.4">
      <c r="B109" s="1228"/>
      <c r="C109" s="377" t="s">
        <v>17</v>
      </c>
      <c r="D109" s="401"/>
      <c r="E109" s="502"/>
      <c r="F109" s="402">
        <v>588</v>
      </c>
      <c r="G109" s="402">
        <v>1114</v>
      </c>
      <c r="H109" s="402">
        <v>1157</v>
      </c>
      <c r="I109" s="402">
        <v>1051</v>
      </c>
      <c r="J109" s="402">
        <v>1114</v>
      </c>
      <c r="K109" s="402">
        <v>1301</v>
      </c>
      <c r="L109" s="402">
        <v>1304</v>
      </c>
      <c r="M109" s="402">
        <v>2632</v>
      </c>
      <c r="N109" s="402">
        <v>3738</v>
      </c>
      <c r="O109" s="402">
        <v>3147</v>
      </c>
      <c r="P109" s="402">
        <v>3079</v>
      </c>
      <c r="Q109" s="402">
        <v>2590</v>
      </c>
      <c r="R109" s="402">
        <f>SUM(F109:Q109)</f>
        <v>22815</v>
      </c>
      <c r="S109" s="402"/>
    </row>
    <row r="110" spans="2:19" ht="23.1" customHeight="1" thickBot="1" x14ac:dyDescent="0.4">
      <c r="B110" s="403"/>
      <c r="C110" s="395"/>
      <c r="D110" s="388"/>
      <c r="E110" s="496"/>
      <c r="F110" s="383"/>
      <c r="G110" s="383"/>
      <c r="H110" s="383"/>
      <c r="I110" s="383"/>
      <c r="J110" s="383"/>
      <c r="K110" s="383"/>
      <c r="L110" s="383"/>
      <c r="M110" s="383"/>
      <c r="N110" s="383"/>
      <c r="O110" s="383"/>
      <c r="P110" s="383"/>
      <c r="Q110" s="383"/>
      <c r="R110" s="383"/>
      <c r="S110" s="383"/>
    </row>
    <row r="111" spans="2:19" ht="32.1" customHeight="1" x14ac:dyDescent="0.35">
      <c r="B111" s="1231" t="s">
        <v>38</v>
      </c>
      <c r="C111" s="372" t="s">
        <v>16</v>
      </c>
      <c r="D111" s="399"/>
      <c r="E111" s="501"/>
      <c r="F111" s="400">
        <v>381</v>
      </c>
      <c r="G111" s="400">
        <v>432</v>
      </c>
      <c r="H111" s="400">
        <v>354</v>
      </c>
      <c r="I111" s="400">
        <v>306</v>
      </c>
      <c r="J111" s="400">
        <v>298</v>
      </c>
      <c r="K111" s="400">
        <v>350</v>
      </c>
      <c r="L111" s="400">
        <v>386</v>
      </c>
      <c r="M111" s="400">
        <v>409</v>
      </c>
      <c r="N111" s="400">
        <v>395</v>
      </c>
      <c r="O111" s="400">
        <v>471</v>
      </c>
      <c r="P111" s="400">
        <v>631</v>
      </c>
      <c r="Q111" s="400">
        <v>398</v>
      </c>
      <c r="R111" s="400">
        <f>SUM(F111:Q111)</f>
        <v>4811</v>
      </c>
      <c r="S111" s="400"/>
    </row>
    <row r="112" spans="2:19" ht="32.1" customHeight="1" thickBot="1" x14ac:dyDescent="0.4">
      <c r="B112" s="1232"/>
      <c r="C112" s="377" t="s">
        <v>17</v>
      </c>
      <c r="D112" s="401"/>
      <c r="E112" s="502"/>
      <c r="F112" s="402">
        <v>363</v>
      </c>
      <c r="G112" s="402">
        <v>475</v>
      </c>
      <c r="H112" s="402">
        <v>277</v>
      </c>
      <c r="I112" s="402">
        <v>247</v>
      </c>
      <c r="J112" s="402">
        <v>237</v>
      </c>
      <c r="K112" s="402">
        <v>194</v>
      </c>
      <c r="L112" s="402">
        <v>480</v>
      </c>
      <c r="M112" s="402">
        <v>576</v>
      </c>
      <c r="N112" s="402">
        <v>497</v>
      </c>
      <c r="O112" s="402">
        <v>358</v>
      </c>
      <c r="P112" s="402">
        <v>433</v>
      </c>
      <c r="Q112" s="402">
        <v>686</v>
      </c>
      <c r="R112" s="402">
        <f>SUM(F112:Q112)</f>
        <v>4823</v>
      </c>
      <c r="S112" s="402"/>
    </row>
    <row r="113" spans="2:19" ht="23.1" customHeight="1" thickBot="1" x14ac:dyDescent="0.4">
      <c r="B113" s="403"/>
      <c r="C113" s="395"/>
      <c r="D113" s="370"/>
      <c r="E113" s="510"/>
      <c r="F113" s="431"/>
      <c r="G113" s="431"/>
      <c r="H113" s="431"/>
      <c r="I113" s="431"/>
      <c r="J113" s="431"/>
      <c r="K113" s="431"/>
      <c r="L113" s="431"/>
      <c r="M113" s="431"/>
      <c r="N113" s="431"/>
      <c r="O113" s="431"/>
      <c r="P113" s="431"/>
      <c r="Q113" s="431"/>
      <c r="R113" s="431"/>
      <c r="S113" s="431"/>
    </row>
    <row r="114" spans="2:19" ht="32.1" customHeight="1" x14ac:dyDescent="0.35">
      <c r="B114" s="1227" t="s">
        <v>39</v>
      </c>
      <c r="C114" s="372" t="s">
        <v>16</v>
      </c>
      <c r="D114" s="399"/>
      <c r="E114" s="501"/>
      <c r="F114" s="400">
        <v>0</v>
      </c>
      <c r="G114" s="400">
        <v>0</v>
      </c>
      <c r="H114" s="400">
        <v>0</v>
      </c>
      <c r="I114" s="400">
        <v>0</v>
      </c>
      <c r="J114" s="400">
        <v>0</v>
      </c>
      <c r="K114" s="400">
        <v>0</v>
      </c>
      <c r="L114" s="400">
        <v>0</v>
      </c>
      <c r="M114" s="400">
        <v>0</v>
      </c>
      <c r="N114" s="400">
        <v>0</v>
      </c>
      <c r="O114" s="400">
        <v>0</v>
      </c>
      <c r="P114" s="400">
        <v>0</v>
      </c>
      <c r="Q114" s="400">
        <v>0</v>
      </c>
      <c r="R114" s="400">
        <f>SUM(F114:Q114)</f>
        <v>0</v>
      </c>
      <c r="S114" s="400"/>
    </row>
    <row r="115" spans="2:19" ht="32.1" customHeight="1" thickBot="1" x14ac:dyDescent="0.4">
      <c r="B115" s="1228"/>
      <c r="C115" s="377" t="s">
        <v>17</v>
      </c>
      <c r="D115" s="401"/>
      <c r="E115" s="502"/>
      <c r="F115" s="402">
        <v>1</v>
      </c>
      <c r="G115" s="402">
        <v>2</v>
      </c>
      <c r="H115" s="402">
        <v>0</v>
      </c>
      <c r="I115" s="402">
        <v>0</v>
      </c>
      <c r="J115" s="402">
        <v>0</v>
      </c>
      <c r="K115" s="402">
        <v>1</v>
      </c>
      <c r="L115" s="402">
        <v>0</v>
      </c>
      <c r="M115" s="402">
        <v>4</v>
      </c>
      <c r="N115" s="402">
        <v>1</v>
      </c>
      <c r="O115" s="402">
        <v>1</v>
      </c>
      <c r="P115" s="402">
        <v>0</v>
      </c>
      <c r="Q115" s="402">
        <v>0</v>
      </c>
      <c r="R115" s="402">
        <f>SUM(F115:Q115)</f>
        <v>10</v>
      </c>
      <c r="S115" s="402"/>
    </row>
    <row r="116" spans="2:19" ht="23.1" customHeight="1" thickBot="1" x14ac:dyDescent="0.4">
      <c r="B116" s="403"/>
      <c r="C116" s="395"/>
      <c r="D116" s="374"/>
      <c r="E116" s="496"/>
      <c r="F116" s="383"/>
      <c r="G116" s="383"/>
      <c r="H116" s="383"/>
      <c r="I116" s="383"/>
      <c r="J116" s="383"/>
      <c r="K116" s="383"/>
      <c r="L116" s="383"/>
      <c r="M116" s="383"/>
      <c r="N116" s="383"/>
      <c r="O116" s="383"/>
      <c r="P116" s="383"/>
      <c r="Q116" s="383"/>
      <c r="R116" s="383"/>
      <c r="S116" s="383"/>
    </row>
    <row r="117" spans="2:19" ht="32.1" customHeight="1" x14ac:dyDescent="0.35">
      <c r="B117" s="1231" t="s">
        <v>3</v>
      </c>
      <c r="C117" s="372" t="s">
        <v>16</v>
      </c>
      <c r="D117" s="399"/>
      <c r="E117" s="501"/>
      <c r="F117" s="400">
        <v>0</v>
      </c>
      <c r="G117" s="400">
        <v>2</v>
      </c>
      <c r="H117" s="400">
        <v>2</v>
      </c>
      <c r="I117" s="400">
        <v>0</v>
      </c>
      <c r="J117" s="400">
        <v>2</v>
      </c>
      <c r="K117" s="400">
        <v>0</v>
      </c>
      <c r="L117" s="400">
        <v>0</v>
      </c>
      <c r="M117" s="400">
        <v>0</v>
      </c>
      <c r="N117" s="400">
        <v>0</v>
      </c>
      <c r="O117" s="400">
        <v>0</v>
      </c>
      <c r="P117" s="400">
        <v>0</v>
      </c>
      <c r="Q117" s="400">
        <v>0</v>
      </c>
      <c r="R117" s="400">
        <f>SUM(F117:Q117)</f>
        <v>6</v>
      </c>
      <c r="S117" s="400"/>
    </row>
    <row r="118" spans="2:19" ht="32.1" customHeight="1" thickBot="1" x14ac:dyDescent="0.4">
      <c r="B118" s="1232"/>
      <c r="C118" s="377" t="s">
        <v>17</v>
      </c>
      <c r="D118" s="401"/>
      <c r="E118" s="502"/>
      <c r="F118" s="402">
        <v>1</v>
      </c>
      <c r="G118" s="402">
        <v>1</v>
      </c>
      <c r="H118" s="402">
        <v>4</v>
      </c>
      <c r="I118" s="402">
        <v>0</v>
      </c>
      <c r="J118" s="402">
        <v>0</v>
      </c>
      <c r="K118" s="402">
        <v>0</v>
      </c>
      <c r="L118" s="402">
        <v>1</v>
      </c>
      <c r="M118" s="402">
        <v>0</v>
      </c>
      <c r="N118" s="402">
        <v>0</v>
      </c>
      <c r="O118" s="402">
        <v>0</v>
      </c>
      <c r="P118" s="402">
        <v>0</v>
      </c>
      <c r="Q118" s="402">
        <v>1</v>
      </c>
      <c r="R118" s="402">
        <f>SUM(F118:Q118)</f>
        <v>8</v>
      </c>
      <c r="S118" s="402"/>
    </row>
    <row r="119" spans="2:19" ht="23.1" customHeight="1" thickBot="1" x14ac:dyDescent="0.4">
      <c r="B119" s="432"/>
      <c r="C119" s="395"/>
      <c r="D119" s="374"/>
      <c r="E119" s="505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</row>
    <row r="120" spans="2:19" ht="32.1" customHeight="1" x14ac:dyDescent="0.4">
      <c r="B120" s="1237" t="s">
        <v>44</v>
      </c>
      <c r="C120" s="386" t="s">
        <v>16</v>
      </c>
      <c r="D120" s="411"/>
      <c r="E120" s="498"/>
      <c r="F120" s="389">
        <f t="shared" ref="F120:R121" si="8">F108+F111+F114+F117</f>
        <v>1257</v>
      </c>
      <c r="G120" s="389">
        <f t="shared" si="8"/>
        <v>1441</v>
      </c>
      <c r="H120" s="389">
        <f t="shared" si="8"/>
        <v>1671</v>
      </c>
      <c r="I120" s="389">
        <f t="shared" si="8"/>
        <v>1476</v>
      </c>
      <c r="J120" s="389">
        <f t="shared" si="8"/>
        <v>1351</v>
      </c>
      <c r="K120" s="389">
        <f t="shared" si="8"/>
        <v>1563</v>
      </c>
      <c r="L120" s="389">
        <f t="shared" si="8"/>
        <v>2082</v>
      </c>
      <c r="M120" s="389">
        <f t="shared" si="8"/>
        <v>2589</v>
      </c>
      <c r="N120" s="389">
        <f t="shared" si="8"/>
        <v>4091</v>
      </c>
      <c r="O120" s="389">
        <f t="shared" si="8"/>
        <v>3674</v>
      </c>
      <c r="P120" s="389">
        <f t="shared" si="8"/>
        <v>3599</v>
      </c>
      <c r="Q120" s="389">
        <f t="shared" si="8"/>
        <v>3395</v>
      </c>
      <c r="R120" s="389">
        <f t="shared" si="8"/>
        <v>28189</v>
      </c>
      <c r="S120" s="389"/>
    </row>
    <row r="121" spans="2:19" ht="32.1" customHeight="1" thickBot="1" x14ac:dyDescent="0.45">
      <c r="B121" s="1238"/>
      <c r="C121" s="390" t="s">
        <v>17</v>
      </c>
      <c r="D121" s="413"/>
      <c r="E121" s="499"/>
      <c r="F121" s="392">
        <f t="shared" si="8"/>
        <v>953</v>
      </c>
      <c r="G121" s="392">
        <f t="shared" si="8"/>
        <v>1592</v>
      </c>
      <c r="H121" s="392">
        <f t="shared" si="8"/>
        <v>1438</v>
      </c>
      <c r="I121" s="392">
        <f t="shared" si="8"/>
        <v>1298</v>
      </c>
      <c r="J121" s="392">
        <f t="shared" si="8"/>
        <v>1351</v>
      </c>
      <c r="K121" s="392">
        <f t="shared" si="8"/>
        <v>1496</v>
      </c>
      <c r="L121" s="392">
        <f t="shared" si="8"/>
        <v>1785</v>
      </c>
      <c r="M121" s="392">
        <f t="shared" si="8"/>
        <v>3212</v>
      </c>
      <c r="N121" s="392">
        <f t="shared" si="8"/>
        <v>4236</v>
      </c>
      <c r="O121" s="392">
        <f t="shared" si="8"/>
        <v>3506</v>
      </c>
      <c r="P121" s="392">
        <f t="shared" si="8"/>
        <v>3512</v>
      </c>
      <c r="Q121" s="392">
        <f t="shared" si="8"/>
        <v>3277</v>
      </c>
      <c r="R121" s="392">
        <f t="shared" si="8"/>
        <v>27656</v>
      </c>
      <c r="S121" s="392"/>
    </row>
    <row r="122" spans="2:19" ht="18" customHeight="1" x14ac:dyDescent="0.25">
      <c r="D122" s="433"/>
      <c r="E122" s="507"/>
      <c r="F122" s="414"/>
      <c r="G122" s="414"/>
      <c r="H122" s="414"/>
      <c r="I122" s="414"/>
      <c r="J122" s="414"/>
      <c r="K122" s="414"/>
      <c r="L122" s="414"/>
      <c r="M122" s="414"/>
      <c r="N122" s="414"/>
      <c r="O122" s="414"/>
      <c r="P122" s="414"/>
      <c r="Q122" s="414"/>
      <c r="R122" s="414"/>
      <c r="S122" s="414"/>
    </row>
    <row r="123" spans="2:19" ht="18" customHeight="1" thickBot="1" x14ac:dyDescent="0.3">
      <c r="D123" s="422"/>
      <c r="E123" s="507"/>
      <c r="F123" s="414"/>
      <c r="G123" s="414"/>
      <c r="H123" s="414"/>
      <c r="I123" s="414"/>
      <c r="J123" s="414"/>
      <c r="K123" s="414"/>
      <c r="L123" s="414"/>
      <c r="M123" s="414"/>
      <c r="N123" s="414"/>
      <c r="O123" s="414"/>
      <c r="P123" s="414"/>
      <c r="Q123" s="414"/>
      <c r="R123" s="414"/>
      <c r="S123" s="414"/>
    </row>
    <row r="124" spans="2:19" ht="24.75" customHeight="1" thickBot="1" x14ac:dyDescent="0.25">
      <c r="B124" s="1242" t="s">
        <v>41</v>
      </c>
      <c r="C124" s="1243"/>
      <c r="D124" s="1243"/>
      <c r="E124" s="1243"/>
      <c r="F124" s="1243"/>
      <c r="G124" s="1243"/>
      <c r="H124" s="1243"/>
      <c r="I124" s="1243"/>
      <c r="J124" s="1243"/>
      <c r="K124" s="1243"/>
      <c r="L124" s="1243"/>
      <c r="M124" s="1243"/>
      <c r="N124" s="1243"/>
      <c r="O124" s="1243"/>
      <c r="P124" s="1243"/>
      <c r="Q124" s="1243"/>
      <c r="R124" s="1243"/>
      <c r="S124" s="1244"/>
    </row>
    <row r="125" spans="2:19" ht="18" customHeight="1" thickBot="1" x14ac:dyDescent="0.3">
      <c r="B125" s="395"/>
      <c r="C125" s="395"/>
      <c r="D125" s="422"/>
      <c r="E125" s="507"/>
      <c r="F125" s="414"/>
      <c r="G125" s="414"/>
      <c r="H125" s="414"/>
      <c r="I125" s="414"/>
      <c r="J125" s="414"/>
      <c r="K125" s="414"/>
      <c r="L125" s="414"/>
      <c r="M125" s="414"/>
      <c r="N125" s="414"/>
      <c r="O125" s="414"/>
      <c r="P125" s="414"/>
      <c r="Q125" s="414"/>
      <c r="R125" s="414"/>
      <c r="S125" s="414"/>
    </row>
    <row r="126" spans="2:19" ht="32.1" customHeight="1" x14ac:dyDescent="0.35">
      <c r="B126" s="1231" t="s">
        <v>7</v>
      </c>
      <c r="C126" s="372" t="s">
        <v>16</v>
      </c>
      <c r="D126" s="399"/>
      <c r="E126" s="501"/>
      <c r="F126" s="400">
        <v>976</v>
      </c>
      <c r="G126" s="400">
        <v>1090</v>
      </c>
      <c r="H126" s="400">
        <v>1122</v>
      </c>
      <c r="I126" s="400">
        <v>1205</v>
      </c>
      <c r="J126" s="400">
        <v>2106</v>
      </c>
      <c r="K126" s="400">
        <v>1161</v>
      </c>
      <c r="L126" s="400">
        <v>767</v>
      </c>
      <c r="M126" s="400">
        <v>1652</v>
      </c>
      <c r="N126" s="400">
        <v>1839</v>
      </c>
      <c r="O126" s="400">
        <v>2002</v>
      </c>
      <c r="P126" s="400">
        <v>1427</v>
      </c>
      <c r="Q126" s="400">
        <v>1300</v>
      </c>
      <c r="R126" s="400">
        <f>SUM(F126:Q126)</f>
        <v>16647</v>
      </c>
      <c r="S126" s="400"/>
    </row>
    <row r="127" spans="2:19" ht="32.1" customHeight="1" thickBot="1" x14ac:dyDescent="0.4">
      <c r="B127" s="1232"/>
      <c r="C127" s="377" t="s">
        <v>17</v>
      </c>
      <c r="D127" s="401"/>
      <c r="E127" s="502"/>
      <c r="F127" s="402">
        <v>1056</v>
      </c>
      <c r="G127" s="402">
        <v>1024</v>
      </c>
      <c r="H127" s="402">
        <v>1104</v>
      </c>
      <c r="I127" s="402">
        <v>1710</v>
      </c>
      <c r="J127" s="402">
        <v>2059</v>
      </c>
      <c r="K127" s="402">
        <v>760</v>
      </c>
      <c r="L127" s="402">
        <v>1310</v>
      </c>
      <c r="M127" s="402">
        <v>1503</v>
      </c>
      <c r="N127" s="402">
        <v>2054</v>
      </c>
      <c r="O127" s="402">
        <v>1572</v>
      </c>
      <c r="P127" s="402">
        <v>1551</v>
      </c>
      <c r="Q127" s="402">
        <v>1375</v>
      </c>
      <c r="R127" s="402">
        <f>SUM(F127:Q127)</f>
        <v>17078</v>
      </c>
      <c r="S127" s="402"/>
    </row>
    <row r="128" spans="2:19" ht="23.1" customHeight="1" thickBot="1" x14ac:dyDescent="0.4">
      <c r="B128" s="403"/>
      <c r="C128" s="395"/>
      <c r="D128" s="370"/>
      <c r="E128" s="510"/>
      <c r="F128" s="431"/>
      <c r="G128" s="431"/>
      <c r="H128" s="431"/>
      <c r="I128" s="431"/>
      <c r="J128" s="431"/>
      <c r="K128" s="431"/>
      <c r="L128" s="431"/>
      <c r="M128" s="431"/>
      <c r="N128" s="431"/>
      <c r="O128" s="431"/>
      <c r="P128" s="431"/>
      <c r="Q128" s="431"/>
      <c r="R128" s="431"/>
      <c r="S128" s="431"/>
    </row>
    <row r="129" spans="2:19" ht="32.1" customHeight="1" x14ac:dyDescent="0.35">
      <c r="B129" s="1227" t="s">
        <v>8</v>
      </c>
      <c r="C129" s="372" t="s">
        <v>16</v>
      </c>
      <c r="D129" s="399"/>
      <c r="E129" s="501"/>
      <c r="F129" s="400">
        <v>1008</v>
      </c>
      <c r="G129" s="400">
        <v>2015</v>
      </c>
      <c r="H129" s="400">
        <v>5393</v>
      </c>
      <c r="I129" s="400">
        <v>2453</v>
      </c>
      <c r="J129" s="400">
        <v>2775</v>
      </c>
      <c r="K129" s="400">
        <v>2311</v>
      </c>
      <c r="L129" s="400">
        <v>2315</v>
      </c>
      <c r="M129" s="400">
        <v>2790</v>
      </c>
      <c r="N129" s="400">
        <v>1997</v>
      </c>
      <c r="O129" s="400">
        <v>3314</v>
      </c>
      <c r="P129" s="400">
        <v>2604</v>
      </c>
      <c r="Q129" s="400">
        <v>2151</v>
      </c>
      <c r="R129" s="400">
        <f>SUM(F129:Q129)</f>
        <v>31126</v>
      </c>
      <c r="S129" s="400"/>
    </row>
    <row r="130" spans="2:19" ht="32.1" customHeight="1" thickBot="1" x14ac:dyDescent="0.4">
      <c r="B130" s="1228"/>
      <c r="C130" s="377" t="s">
        <v>17</v>
      </c>
      <c r="D130" s="401"/>
      <c r="E130" s="502"/>
      <c r="F130" s="402">
        <v>1703</v>
      </c>
      <c r="G130" s="402">
        <v>1927</v>
      </c>
      <c r="H130" s="402">
        <v>2456</v>
      </c>
      <c r="I130" s="402">
        <v>2410</v>
      </c>
      <c r="J130" s="402">
        <v>2751</v>
      </c>
      <c r="K130" s="402">
        <v>1564</v>
      </c>
      <c r="L130" s="402">
        <v>2154</v>
      </c>
      <c r="M130" s="402">
        <v>2435</v>
      </c>
      <c r="N130" s="402">
        <v>2570</v>
      </c>
      <c r="O130" s="402">
        <v>3456</v>
      </c>
      <c r="P130" s="402">
        <v>2729</v>
      </c>
      <c r="Q130" s="402">
        <v>2556</v>
      </c>
      <c r="R130" s="402">
        <f>SUM(F130:Q130)</f>
        <v>28711</v>
      </c>
      <c r="S130" s="402"/>
    </row>
    <row r="131" spans="2:19" ht="18.75" customHeight="1" thickBot="1" x14ac:dyDescent="0.4">
      <c r="B131" s="434"/>
      <c r="C131" s="382"/>
      <c r="D131" s="374"/>
      <c r="E131" s="496"/>
      <c r="F131" s="383"/>
      <c r="G131" s="383"/>
      <c r="H131" s="383"/>
      <c r="I131" s="383"/>
      <c r="J131" s="383"/>
      <c r="K131" s="383"/>
      <c r="L131" s="383"/>
      <c r="M131" s="383"/>
      <c r="N131" s="383"/>
      <c r="O131" s="383"/>
      <c r="P131" s="383"/>
      <c r="Q131" s="383"/>
      <c r="R131" s="383"/>
      <c r="S131" s="383"/>
    </row>
    <row r="132" spans="2:19" ht="32.1" customHeight="1" x14ac:dyDescent="0.35">
      <c r="B132" s="1227" t="s">
        <v>160</v>
      </c>
      <c r="C132" s="372" t="s">
        <v>16</v>
      </c>
      <c r="D132" s="399"/>
      <c r="E132" s="501"/>
      <c r="F132" s="400">
        <v>78</v>
      </c>
      <c r="G132" s="400">
        <v>99</v>
      </c>
      <c r="H132" s="400">
        <v>115</v>
      </c>
      <c r="I132" s="400">
        <v>63</v>
      </c>
      <c r="J132" s="400">
        <v>70</v>
      </c>
      <c r="K132" s="400">
        <v>103</v>
      </c>
      <c r="L132" s="400">
        <v>70</v>
      </c>
      <c r="M132" s="400">
        <v>70</v>
      </c>
      <c r="N132" s="400">
        <v>110</v>
      </c>
      <c r="O132" s="400">
        <v>122</v>
      </c>
      <c r="P132" s="400">
        <v>110</v>
      </c>
      <c r="Q132" s="400">
        <v>100</v>
      </c>
      <c r="R132" s="400">
        <f>SUM(F132:Q132)</f>
        <v>1110</v>
      </c>
      <c r="S132" s="400"/>
    </row>
    <row r="133" spans="2:19" ht="32.1" customHeight="1" thickBot="1" x14ac:dyDescent="0.4">
      <c r="B133" s="1228"/>
      <c r="C133" s="377" t="s">
        <v>17</v>
      </c>
      <c r="D133" s="401"/>
      <c r="E133" s="502"/>
      <c r="F133" s="402">
        <v>8</v>
      </c>
      <c r="G133" s="402">
        <v>22</v>
      </c>
      <c r="H133" s="402">
        <v>63</v>
      </c>
      <c r="I133" s="402">
        <v>73</v>
      </c>
      <c r="J133" s="402">
        <v>91</v>
      </c>
      <c r="K133" s="402">
        <v>76</v>
      </c>
      <c r="L133" s="402">
        <v>76</v>
      </c>
      <c r="M133" s="402">
        <v>77</v>
      </c>
      <c r="N133" s="402">
        <v>145</v>
      </c>
      <c r="O133" s="402">
        <v>147</v>
      </c>
      <c r="P133" s="402">
        <v>148</v>
      </c>
      <c r="Q133" s="402">
        <v>85</v>
      </c>
      <c r="R133" s="402">
        <f>SUM(F133:Q133)</f>
        <v>1011</v>
      </c>
      <c r="S133" s="402"/>
    </row>
    <row r="134" spans="2:19" ht="23.1" customHeight="1" thickBot="1" x14ac:dyDescent="0.4">
      <c r="B134" s="403"/>
      <c r="C134" s="395"/>
      <c r="D134" s="397"/>
      <c r="E134" s="511"/>
      <c r="F134" s="435"/>
      <c r="G134" s="435"/>
      <c r="H134" s="435"/>
      <c r="I134" s="435"/>
      <c r="J134" s="435"/>
      <c r="K134" s="435"/>
      <c r="L134" s="435"/>
      <c r="M134" s="435"/>
      <c r="N134" s="435"/>
      <c r="O134" s="435"/>
      <c r="P134" s="435"/>
      <c r="Q134" s="435"/>
      <c r="R134" s="435"/>
      <c r="S134" s="435"/>
    </row>
    <row r="135" spans="2:19" ht="32.1" customHeight="1" x14ac:dyDescent="0.4">
      <c r="B135" s="1237" t="s">
        <v>42</v>
      </c>
      <c r="C135" s="386" t="s">
        <v>16</v>
      </c>
      <c r="D135" s="411"/>
      <c r="E135" s="498"/>
      <c r="F135" s="389">
        <f t="shared" ref="F135:R136" si="9">F126+F129+F132</f>
        <v>2062</v>
      </c>
      <c r="G135" s="389">
        <f t="shared" si="9"/>
        <v>3204</v>
      </c>
      <c r="H135" s="389">
        <f t="shared" si="9"/>
        <v>6630</v>
      </c>
      <c r="I135" s="389">
        <f t="shared" si="9"/>
        <v>3721</v>
      </c>
      <c r="J135" s="389">
        <f t="shared" si="9"/>
        <v>4951</v>
      </c>
      <c r="K135" s="389">
        <f t="shared" si="9"/>
        <v>3575</v>
      </c>
      <c r="L135" s="389">
        <f t="shared" si="9"/>
        <v>3152</v>
      </c>
      <c r="M135" s="389">
        <f t="shared" si="9"/>
        <v>4512</v>
      </c>
      <c r="N135" s="389">
        <f t="shared" si="9"/>
        <v>3946</v>
      </c>
      <c r="O135" s="389">
        <f t="shared" si="9"/>
        <v>5438</v>
      </c>
      <c r="P135" s="389">
        <f t="shared" si="9"/>
        <v>4141</v>
      </c>
      <c r="Q135" s="389">
        <f t="shared" si="9"/>
        <v>3551</v>
      </c>
      <c r="R135" s="389">
        <f t="shared" si="9"/>
        <v>48883</v>
      </c>
      <c r="S135" s="389"/>
    </row>
    <row r="136" spans="2:19" ht="32.1" customHeight="1" thickBot="1" x14ac:dyDescent="0.45">
      <c r="B136" s="1238"/>
      <c r="C136" s="390" t="s">
        <v>17</v>
      </c>
      <c r="D136" s="413"/>
      <c r="E136" s="499"/>
      <c r="F136" s="392">
        <f t="shared" si="9"/>
        <v>2767</v>
      </c>
      <c r="G136" s="392">
        <f t="shared" si="9"/>
        <v>2973</v>
      </c>
      <c r="H136" s="392">
        <f t="shared" si="9"/>
        <v>3623</v>
      </c>
      <c r="I136" s="392">
        <f t="shared" si="9"/>
        <v>4193</v>
      </c>
      <c r="J136" s="392">
        <f t="shared" si="9"/>
        <v>4901</v>
      </c>
      <c r="K136" s="392">
        <f t="shared" si="9"/>
        <v>2400</v>
      </c>
      <c r="L136" s="392">
        <f t="shared" si="9"/>
        <v>3540</v>
      </c>
      <c r="M136" s="392">
        <f t="shared" si="9"/>
        <v>4015</v>
      </c>
      <c r="N136" s="392">
        <f t="shared" si="9"/>
        <v>4769</v>
      </c>
      <c r="O136" s="392">
        <f t="shared" si="9"/>
        <v>5175</v>
      </c>
      <c r="P136" s="392">
        <f t="shared" si="9"/>
        <v>4428</v>
      </c>
      <c r="Q136" s="392">
        <f t="shared" si="9"/>
        <v>4016</v>
      </c>
      <c r="R136" s="392">
        <f t="shared" si="9"/>
        <v>46800</v>
      </c>
      <c r="S136" s="392"/>
    </row>
    <row r="137" spans="2:19" ht="16.5" customHeight="1" x14ac:dyDescent="0.25">
      <c r="D137" s="371"/>
      <c r="E137" s="507"/>
      <c r="F137" s="414"/>
      <c r="G137" s="414"/>
      <c r="H137" s="414"/>
      <c r="I137" s="414"/>
      <c r="J137" s="414"/>
      <c r="K137" s="414"/>
      <c r="L137" s="414"/>
      <c r="M137" s="414"/>
      <c r="N137" s="414"/>
      <c r="O137" s="414"/>
      <c r="P137" s="414"/>
      <c r="Q137" s="414"/>
      <c r="R137" s="414"/>
      <c r="S137" s="414"/>
    </row>
    <row r="138" spans="2:19" ht="16.5" thickBot="1" x14ac:dyDescent="0.3">
      <c r="D138" s="371"/>
      <c r="E138" s="507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</row>
    <row r="139" spans="2:19" ht="27.75" customHeight="1" thickBot="1" x14ac:dyDescent="0.4">
      <c r="B139" s="1239" t="s">
        <v>52</v>
      </c>
      <c r="C139" s="1240"/>
      <c r="D139" s="1240"/>
      <c r="E139" s="1240"/>
      <c r="F139" s="1240"/>
      <c r="G139" s="1240"/>
      <c r="H139" s="1240"/>
      <c r="I139" s="1240"/>
      <c r="J139" s="1240"/>
      <c r="K139" s="1240"/>
      <c r="L139" s="1240"/>
      <c r="M139" s="1240"/>
      <c r="N139" s="1240"/>
      <c r="O139" s="1240"/>
      <c r="P139" s="1240"/>
      <c r="Q139" s="1240"/>
      <c r="R139" s="1240"/>
      <c r="S139" s="1241"/>
    </row>
    <row r="140" spans="2:19" ht="13.5" customHeight="1" thickBot="1" x14ac:dyDescent="0.3">
      <c r="B140" s="415"/>
      <c r="C140" s="415"/>
      <c r="D140" s="371"/>
      <c r="E140" s="507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</row>
    <row r="141" spans="2:19" ht="31.5" customHeight="1" thickBot="1" x14ac:dyDescent="0.4">
      <c r="B141" s="436"/>
      <c r="C141" s="437"/>
      <c r="D141" s="366"/>
      <c r="E141" s="492"/>
      <c r="F141" s="368" t="s">
        <v>162</v>
      </c>
      <c r="G141" s="368" t="s">
        <v>163</v>
      </c>
      <c r="H141" s="368" t="s">
        <v>164</v>
      </c>
      <c r="I141" s="368" t="s">
        <v>165</v>
      </c>
      <c r="J141" s="368" t="s">
        <v>166</v>
      </c>
      <c r="K141" s="368" t="s">
        <v>167</v>
      </c>
      <c r="L141" s="368" t="s">
        <v>168</v>
      </c>
      <c r="M141" s="368" t="s">
        <v>169</v>
      </c>
      <c r="N141" s="368" t="s">
        <v>170</v>
      </c>
      <c r="O141" s="368" t="s">
        <v>171</v>
      </c>
      <c r="P141" s="368" t="s">
        <v>172</v>
      </c>
      <c r="Q141" s="368" t="s">
        <v>173</v>
      </c>
      <c r="R141" s="368" t="s">
        <v>54</v>
      </c>
      <c r="S141" s="368"/>
    </row>
    <row r="142" spans="2:19" ht="23.1" customHeight="1" thickBot="1" x14ac:dyDescent="0.3">
      <c r="B142" s="369"/>
      <c r="C142" s="438"/>
      <c r="D142" s="374"/>
      <c r="E142" s="512"/>
      <c r="F142" s="388"/>
      <c r="G142" s="388"/>
      <c r="H142" s="388"/>
      <c r="I142" s="388"/>
      <c r="J142" s="388"/>
      <c r="K142" s="388"/>
      <c r="L142" s="388"/>
      <c r="M142" s="388"/>
      <c r="N142" s="388"/>
      <c r="O142" s="388"/>
      <c r="P142" s="388"/>
      <c r="Q142" s="388"/>
      <c r="R142" s="388"/>
      <c r="S142" s="388"/>
    </row>
    <row r="143" spans="2:19" ht="32.1" customHeight="1" x14ac:dyDescent="0.35">
      <c r="B143" s="1229" t="s">
        <v>9</v>
      </c>
      <c r="C143" s="439" t="s">
        <v>16</v>
      </c>
      <c r="D143" s="373"/>
      <c r="E143" s="513"/>
      <c r="F143" s="375">
        <v>45555</v>
      </c>
      <c r="G143" s="375">
        <v>46500</v>
      </c>
      <c r="H143" s="375">
        <v>48600</v>
      </c>
      <c r="I143" s="375">
        <v>53300</v>
      </c>
      <c r="J143" s="375">
        <v>55000</v>
      </c>
      <c r="K143" s="375">
        <v>49530</v>
      </c>
      <c r="L143" s="375">
        <v>55800</v>
      </c>
      <c r="M143" s="375">
        <v>53000</v>
      </c>
      <c r="N143" s="375">
        <v>56450</v>
      </c>
      <c r="O143" s="375">
        <v>61200</v>
      </c>
      <c r="P143" s="375">
        <v>65000</v>
      </c>
      <c r="Q143" s="375">
        <v>62658</v>
      </c>
      <c r="R143" s="375">
        <f>SUM(F143:Q143)</f>
        <v>652593</v>
      </c>
      <c r="S143" s="375"/>
    </row>
    <row r="144" spans="2:19" ht="32.1" customHeight="1" thickBot="1" x14ac:dyDescent="0.4">
      <c r="B144" s="1230"/>
      <c r="C144" s="440" t="s">
        <v>17</v>
      </c>
      <c r="D144" s="378"/>
      <c r="E144" s="514"/>
      <c r="F144" s="379">
        <v>46008</v>
      </c>
      <c r="G144" s="379">
        <v>47000</v>
      </c>
      <c r="H144" s="379">
        <v>48126</v>
      </c>
      <c r="I144" s="379">
        <v>54014</v>
      </c>
      <c r="J144" s="379">
        <v>52001</v>
      </c>
      <c r="K144" s="379">
        <v>52017</v>
      </c>
      <c r="L144" s="379">
        <v>56008</v>
      </c>
      <c r="M144" s="379">
        <v>53030</v>
      </c>
      <c r="N144" s="379">
        <v>56635</v>
      </c>
      <c r="O144" s="379">
        <v>61488</v>
      </c>
      <c r="P144" s="379">
        <v>65167</v>
      </c>
      <c r="Q144" s="379">
        <v>61699</v>
      </c>
      <c r="R144" s="379">
        <f>SUM(F144:Q144)</f>
        <v>653193</v>
      </c>
      <c r="S144" s="379"/>
    </row>
    <row r="145" spans="2:19" ht="23.1" customHeight="1" thickBot="1" x14ac:dyDescent="0.4">
      <c r="B145" s="403"/>
      <c r="C145" s="395"/>
      <c r="D145" s="374"/>
      <c r="E145" s="496"/>
      <c r="F145" s="383"/>
      <c r="G145" s="383"/>
      <c r="H145" s="383"/>
      <c r="I145" s="383"/>
      <c r="J145" s="383"/>
      <c r="K145" s="383"/>
      <c r="L145" s="383"/>
      <c r="M145" s="383"/>
      <c r="N145" s="383"/>
      <c r="O145" s="383"/>
      <c r="P145" s="383"/>
      <c r="Q145" s="383"/>
      <c r="R145" s="383"/>
      <c r="S145" s="383"/>
    </row>
    <row r="146" spans="2:19" ht="32.1" customHeight="1" x14ac:dyDescent="0.35">
      <c r="B146" s="1227" t="s">
        <v>144</v>
      </c>
      <c r="C146" s="439" t="s">
        <v>16</v>
      </c>
      <c r="D146" s="373"/>
      <c r="E146" s="494"/>
      <c r="F146" s="376">
        <v>475</v>
      </c>
      <c r="G146" s="376">
        <v>336</v>
      </c>
      <c r="H146" s="376">
        <v>803</v>
      </c>
      <c r="I146" s="376">
        <v>507</v>
      </c>
      <c r="J146" s="376">
        <v>591</v>
      </c>
      <c r="K146" s="376">
        <v>257</v>
      </c>
      <c r="L146" s="376">
        <v>584</v>
      </c>
      <c r="M146" s="376">
        <v>340</v>
      </c>
      <c r="N146" s="376">
        <v>745</v>
      </c>
      <c r="O146" s="376">
        <v>650</v>
      </c>
      <c r="P146" s="376">
        <v>661</v>
      </c>
      <c r="Q146" s="376">
        <v>1192</v>
      </c>
      <c r="R146" s="376">
        <f>SUM(F146:Q146)</f>
        <v>7141</v>
      </c>
      <c r="S146" s="376"/>
    </row>
    <row r="147" spans="2:19" ht="32.1" customHeight="1" thickBot="1" x14ac:dyDescent="0.4">
      <c r="B147" s="1228"/>
      <c r="C147" s="440" t="s">
        <v>17</v>
      </c>
      <c r="D147" s="378"/>
      <c r="E147" s="495"/>
      <c r="F147" s="380">
        <v>491</v>
      </c>
      <c r="G147" s="380">
        <v>346</v>
      </c>
      <c r="H147" s="380">
        <v>806</v>
      </c>
      <c r="I147" s="380">
        <v>509</v>
      </c>
      <c r="J147" s="380">
        <v>589</v>
      </c>
      <c r="K147" s="380">
        <v>250</v>
      </c>
      <c r="L147" s="380">
        <v>572</v>
      </c>
      <c r="M147" s="380">
        <v>296</v>
      </c>
      <c r="N147" s="380">
        <v>770</v>
      </c>
      <c r="O147" s="380">
        <v>664</v>
      </c>
      <c r="P147" s="380">
        <v>658</v>
      </c>
      <c r="Q147" s="380">
        <v>1221</v>
      </c>
      <c r="R147" s="380">
        <f>SUM(F147:Q147)</f>
        <v>7172</v>
      </c>
      <c r="S147" s="380"/>
    </row>
    <row r="148" spans="2:19" ht="23.1" customHeight="1" thickBot="1" x14ac:dyDescent="0.4">
      <c r="B148" s="403"/>
      <c r="C148" s="395"/>
      <c r="D148" s="388"/>
      <c r="E148" s="496"/>
      <c r="F148" s="383"/>
      <c r="G148" s="383"/>
      <c r="H148" s="383"/>
      <c r="I148" s="383"/>
      <c r="J148" s="383"/>
      <c r="K148" s="383"/>
      <c r="L148" s="383"/>
      <c r="M148" s="383"/>
      <c r="N148" s="383"/>
      <c r="O148" s="383"/>
      <c r="P148" s="383"/>
      <c r="Q148" s="383"/>
      <c r="R148" s="383"/>
      <c r="S148" s="383"/>
    </row>
    <row r="149" spans="2:19" ht="32.1" customHeight="1" x14ac:dyDescent="0.35">
      <c r="B149" s="1229" t="s">
        <v>11</v>
      </c>
      <c r="C149" s="439" t="s">
        <v>16</v>
      </c>
      <c r="D149" s="373"/>
      <c r="E149" s="501"/>
      <c r="F149" s="400">
        <v>1380</v>
      </c>
      <c r="G149" s="400">
        <v>2095</v>
      </c>
      <c r="H149" s="400">
        <v>2245</v>
      </c>
      <c r="I149" s="400">
        <v>2124</v>
      </c>
      <c r="J149" s="400">
        <v>1565</v>
      </c>
      <c r="K149" s="400">
        <v>1520</v>
      </c>
      <c r="L149" s="400">
        <v>2287</v>
      </c>
      <c r="M149" s="400">
        <v>1633</v>
      </c>
      <c r="N149" s="400">
        <v>1504</v>
      </c>
      <c r="O149" s="400">
        <v>1769</v>
      </c>
      <c r="P149" s="400">
        <v>1966</v>
      </c>
      <c r="Q149" s="400">
        <v>2006</v>
      </c>
      <c r="R149" s="400">
        <f>SUM(F149:Q149)</f>
        <v>22094</v>
      </c>
      <c r="S149" s="400"/>
    </row>
    <row r="150" spans="2:19" ht="32.1" customHeight="1" thickBot="1" x14ac:dyDescent="0.4">
      <c r="B150" s="1230"/>
      <c r="C150" s="440" t="s">
        <v>17</v>
      </c>
      <c r="D150" s="378"/>
      <c r="E150" s="502"/>
      <c r="F150" s="402">
        <v>1833</v>
      </c>
      <c r="G150" s="402">
        <v>2061</v>
      </c>
      <c r="H150" s="402">
        <v>2020</v>
      </c>
      <c r="I150" s="402">
        <v>1540</v>
      </c>
      <c r="J150" s="402">
        <v>1811</v>
      </c>
      <c r="K150" s="402">
        <v>1502</v>
      </c>
      <c r="L150" s="402">
        <v>1880</v>
      </c>
      <c r="M150" s="402">
        <v>2014</v>
      </c>
      <c r="N150" s="402">
        <v>2007</v>
      </c>
      <c r="O150" s="402">
        <v>2075</v>
      </c>
      <c r="P150" s="402">
        <v>2069</v>
      </c>
      <c r="Q150" s="402">
        <v>1891</v>
      </c>
      <c r="R150" s="402">
        <f>SUM(F150:Q150)</f>
        <v>22703</v>
      </c>
      <c r="S150" s="402"/>
    </row>
    <row r="151" spans="2:19" ht="23.1" customHeight="1" thickBot="1" x14ac:dyDescent="0.4">
      <c r="B151" s="403"/>
      <c r="C151" s="395"/>
      <c r="D151" s="370"/>
      <c r="E151" s="510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</row>
    <row r="152" spans="2:19" ht="32.1" customHeight="1" x14ac:dyDescent="0.35">
      <c r="B152" s="1231" t="s">
        <v>12</v>
      </c>
      <c r="C152" s="372" t="s">
        <v>16</v>
      </c>
      <c r="D152" s="399"/>
      <c r="E152" s="501"/>
      <c r="F152" s="400">
        <v>600</v>
      </c>
      <c r="G152" s="400">
        <v>508</v>
      </c>
      <c r="H152" s="400">
        <v>346</v>
      </c>
      <c r="I152" s="400">
        <v>508</v>
      </c>
      <c r="J152" s="400">
        <v>567</v>
      </c>
      <c r="K152" s="400">
        <v>205</v>
      </c>
      <c r="L152" s="400">
        <v>696</v>
      </c>
      <c r="M152" s="400">
        <v>602</v>
      </c>
      <c r="N152" s="400">
        <v>600</v>
      </c>
      <c r="O152" s="400">
        <v>508</v>
      </c>
      <c r="P152" s="400">
        <v>614</v>
      </c>
      <c r="Q152" s="400">
        <v>601</v>
      </c>
      <c r="R152" s="400">
        <f>SUM(F152:Q152)</f>
        <v>6355</v>
      </c>
      <c r="S152" s="400"/>
    </row>
    <row r="153" spans="2:19" ht="32.1" customHeight="1" thickBot="1" x14ac:dyDescent="0.4">
      <c r="B153" s="1232"/>
      <c r="C153" s="377" t="s">
        <v>17</v>
      </c>
      <c r="D153" s="401"/>
      <c r="E153" s="502"/>
      <c r="F153" s="402">
        <v>335</v>
      </c>
      <c r="G153" s="402">
        <v>380</v>
      </c>
      <c r="H153" s="402">
        <v>346</v>
      </c>
      <c r="I153" s="402">
        <v>380</v>
      </c>
      <c r="J153" s="402">
        <v>422</v>
      </c>
      <c r="K153" s="402">
        <v>447</v>
      </c>
      <c r="L153" s="402">
        <v>636</v>
      </c>
      <c r="M153" s="402">
        <v>500</v>
      </c>
      <c r="N153" s="402">
        <v>533</v>
      </c>
      <c r="O153" s="402">
        <v>456</v>
      </c>
      <c r="P153" s="402">
        <v>868</v>
      </c>
      <c r="Q153" s="402">
        <v>473</v>
      </c>
      <c r="R153" s="402">
        <f>SUM(F153:Q153)</f>
        <v>5776</v>
      </c>
      <c r="S153" s="402"/>
    </row>
    <row r="154" spans="2:19" ht="23.1" customHeight="1" thickBot="1" x14ac:dyDescent="0.4">
      <c r="B154" s="403"/>
      <c r="C154" s="395"/>
      <c r="D154" s="370"/>
      <c r="E154" s="515"/>
      <c r="F154" s="441"/>
      <c r="G154" s="441"/>
      <c r="H154" s="441"/>
      <c r="I154" s="441"/>
      <c r="J154" s="441"/>
      <c r="K154" s="441"/>
      <c r="L154" s="441"/>
      <c r="M154" s="441"/>
      <c r="N154" s="441"/>
      <c r="O154" s="441"/>
      <c r="P154" s="441"/>
      <c r="Q154" s="441"/>
      <c r="R154" s="441"/>
      <c r="S154" s="441"/>
    </row>
    <row r="155" spans="2:19" ht="32.1" customHeight="1" x14ac:dyDescent="0.35">
      <c r="B155" s="1235" t="s">
        <v>45</v>
      </c>
      <c r="C155" s="439" t="s">
        <v>16</v>
      </c>
      <c r="D155" s="373"/>
      <c r="E155" s="501"/>
      <c r="F155" s="400">
        <v>0</v>
      </c>
      <c r="G155" s="400">
        <v>0</v>
      </c>
      <c r="H155" s="400">
        <v>0</v>
      </c>
      <c r="I155" s="400">
        <v>0</v>
      </c>
      <c r="J155" s="400">
        <v>0</v>
      </c>
      <c r="K155" s="400">
        <v>0</v>
      </c>
      <c r="L155" s="400">
        <v>0</v>
      </c>
      <c r="M155" s="400">
        <v>0</v>
      </c>
      <c r="N155" s="400">
        <v>0</v>
      </c>
      <c r="O155" s="400">
        <v>0</v>
      </c>
      <c r="P155" s="400">
        <v>0</v>
      </c>
      <c r="Q155" s="400">
        <v>0</v>
      </c>
      <c r="R155" s="400">
        <f>SUM(F155:Q155)</f>
        <v>0</v>
      </c>
      <c r="S155" s="400"/>
    </row>
    <row r="156" spans="2:19" ht="32.1" customHeight="1" thickBot="1" x14ac:dyDescent="0.4">
      <c r="B156" s="1236"/>
      <c r="C156" s="440" t="s">
        <v>17</v>
      </c>
      <c r="D156" s="378"/>
      <c r="E156" s="502"/>
      <c r="F156" s="402">
        <v>0</v>
      </c>
      <c r="G156" s="402">
        <v>0</v>
      </c>
      <c r="H156" s="402">
        <v>0</v>
      </c>
      <c r="I156" s="402">
        <v>0</v>
      </c>
      <c r="J156" s="402">
        <v>0</v>
      </c>
      <c r="K156" s="402">
        <v>0</v>
      </c>
      <c r="L156" s="402">
        <v>0</v>
      </c>
      <c r="M156" s="402">
        <v>0</v>
      </c>
      <c r="N156" s="402">
        <v>0</v>
      </c>
      <c r="O156" s="402">
        <v>0</v>
      </c>
      <c r="P156" s="402">
        <v>0</v>
      </c>
      <c r="Q156" s="402">
        <v>0</v>
      </c>
      <c r="R156" s="402">
        <f>SUM(F156:Q156)</f>
        <v>0</v>
      </c>
      <c r="S156" s="402"/>
    </row>
    <row r="157" spans="2:19" ht="23.1" customHeight="1" thickBot="1" x14ac:dyDescent="0.4">
      <c r="B157" s="403"/>
      <c r="C157" s="395"/>
      <c r="D157" s="442"/>
      <c r="E157" s="516"/>
      <c r="F157" s="443"/>
      <c r="G157" s="443"/>
      <c r="H157" s="443"/>
      <c r="I157" s="443"/>
      <c r="J157" s="443"/>
      <c r="K157" s="443"/>
      <c r="L157" s="443"/>
      <c r="M157" s="443"/>
      <c r="N157" s="443"/>
      <c r="O157" s="443"/>
      <c r="P157" s="443"/>
      <c r="Q157" s="443"/>
      <c r="R157" s="443"/>
      <c r="S157" s="443"/>
    </row>
    <row r="158" spans="2:19" ht="32.1" customHeight="1" x14ac:dyDescent="0.35">
      <c r="B158" s="1229" t="s">
        <v>13</v>
      </c>
      <c r="C158" s="439" t="s">
        <v>16</v>
      </c>
      <c r="D158" s="373"/>
      <c r="E158" s="501"/>
      <c r="F158" s="400">
        <v>381</v>
      </c>
      <c r="G158" s="400">
        <v>283</v>
      </c>
      <c r="H158" s="400">
        <v>277</v>
      </c>
      <c r="I158" s="400">
        <v>0</v>
      </c>
      <c r="J158" s="400">
        <v>0</v>
      </c>
      <c r="K158" s="400">
        <v>75</v>
      </c>
      <c r="L158" s="400">
        <v>225</v>
      </c>
      <c r="M158" s="400">
        <v>20</v>
      </c>
      <c r="N158" s="400">
        <v>226</v>
      </c>
      <c r="O158" s="400">
        <v>65</v>
      </c>
      <c r="P158" s="400">
        <v>34</v>
      </c>
      <c r="Q158" s="400">
        <v>60</v>
      </c>
      <c r="R158" s="400">
        <f>SUM(F158:Q158)</f>
        <v>1646</v>
      </c>
      <c r="S158" s="400"/>
    </row>
    <row r="159" spans="2:19" ht="32.1" customHeight="1" thickBot="1" x14ac:dyDescent="0.4">
      <c r="B159" s="1230"/>
      <c r="C159" s="440" t="s">
        <v>17</v>
      </c>
      <c r="D159" s="378"/>
      <c r="E159" s="502"/>
      <c r="F159" s="402">
        <v>431</v>
      </c>
      <c r="G159" s="402">
        <v>292</v>
      </c>
      <c r="H159" s="402">
        <v>164</v>
      </c>
      <c r="I159" s="402">
        <v>128</v>
      </c>
      <c r="J159" s="402">
        <v>145</v>
      </c>
      <c r="K159" s="402">
        <v>108</v>
      </c>
      <c r="L159" s="402">
        <v>83</v>
      </c>
      <c r="M159" s="402">
        <v>64</v>
      </c>
      <c r="N159" s="402">
        <v>51</v>
      </c>
      <c r="O159" s="402">
        <v>354</v>
      </c>
      <c r="P159" s="402">
        <v>40</v>
      </c>
      <c r="Q159" s="402">
        <v>71</v>
      </c>
      <c r="R159" s="402">
        <f>SUM(F159:Q159)</f>
        <v>1931</v>
      </c>
      <c r="S159" s="402"/>
    </row>
    <row r="160" spans="2:19" ht="23.1" customHeight="1" thickBot="1" x14ac:dyDescent="0.4">
      <c r="B160" s="403"/>
      <c r="C160" s="395"/>
      <c r="D160" s="404"/>
      <c r="E160" s="503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  <c r="S160" s="405"/>
    </row>
    <row r="161" spans="2:19" ht="32.1" customHeight="1" x14ac:dyDescent="0.35">
      <c r="B161" s="1235" t="s">
        <v>60</v>
      </c>
      <c r="C161" s="439" t="s">
        <v>16</v>
      </c>
      <c r="D161" s="373"/>
      <c r="E161" s="501"/>
      <c r="F161" s="400">
        <v>1217</v>
      </c>
      <c r="G161" s="400">
        <v>1971</v>
      </c>
      <c r="H161" s="400">
        <v>2223</v>
      </c>
      <c r="I161" s="400">
        <v>2195</v>
      </c>
      <c r="J161" s="400">
        <v>2790</v>
      </c>
      <c r="K161" s="400">
        <v>2970</v>
      </c>
      <c r="L161" s="400">
        <v>2362</v>
      </c>
      <c r="M161" s="400">
        <v>2286</v>
      </c>
      <c r="N161" s="400">
        <v>3254</v>
      </c>
      <c r="O161" s="400">
        <v>2751</v>
      </c>
      <c r="P161" s="400">
        <v>2756</v>
      </c>
      <c r="Q161" s="400">
        <v>2477</v>
      </c>
      <c r="R161" s="400">
        <f>SUM(F161:Q161)</f>
        <v>29252</v>
      </c>
      <c r="S161" s="400"/>
    </row>
    <row r="162" spans="2:19" ht="32.1" customHeight="1" thickBot="1" x14ac:dyDescent="0.4">
      <c r="B162" s="1236"/>
      <c r="C162" s="440" t="s">
        <v>17</v>
      </c>
      <c r="D162" s="378"/>
      <c r="E162" s="502"/>
      <c r="F162" s="402">
        <v>1714</v>
      </c>
      <c r="G162" s="402">
        <v>1984</v>
      </c>
      <c r="H162" s="402">
        <v>2142</v>
      </c>
      <c r="I162" s="402">
        <v>2336</v>
      </c>
      <c r="J162" s="402">
        <v>2781</v>
      </c>
      <c r="K162" s="402">
        <v>2791</v>
      </c>
      <c r="L162" s="402">
        <v>2716</v>
      </c>
      <c r="M162" s="402">
        <v>2371</v>
      </c>
      <c r="N162" s="402">
        <v>2842</v>
      </c>
      <c r="O162" s="402">
        <v>2543</v>
      </c>
      <c r="P162" s="402">
        <v>2517</v>
      </c>
      <c r="Q162" s="402">
        <v>2493</v>
      </c>
      <c r="R162" s="402">
        <f>SUM(F162:Q162)</f>
        <v>29230</v>
      </c>
      <c r="S162" s="402"/>
    </row>
    <row r="163" spans="2:19" ht="23.1" customHeight="1" thickBot="1" x14ac:dyDescent="0.4">
      <c r="B163" s="403"/>
      <c r="C163" s="395"/>
      <c r="D163" s="404"/>
      <c r="E163" s="503"/>
      <c r="F163" s="405"/>
      <c r="G163" s="405"/>
      <c r="H163" s="405"/>
      <c r="I163" s="405"/>
      <c r="J163" s="405"/>
      <c r="K163" s="405"/>
      <c r="L163" s="405"/>
      <c r="M163" s="405"/>
      <c r="N163" s="405"/>
      <c r="O163" s="405"/>
      <c r="P163" s="405"/>
      <c r="Q163" s="405"/>
      <c r="R163" s="405"/>
      <c r="S163" s="405"/>
    </row>
    <row r="164" spans="2:19" ht="32.1" customHeight="1" x14ac:dyDescent="0.35">
      <c r="B164" s="1229" t="s">
        <v>56</v>
      </c>
      <c r="C164" s="439" t="s">
        <v>16</v>
      </c>
      <c r="D164" s="373"/>
      <c r="E164" s="501"/>
      <c r="F164" s="400">
        <v>1005</v>
      </c>
      <c r="G164" s="400">
        <v>1000</v>
      </c>
      <c r="H164" s="400">
        <v>1020</v>
      </c>
      <c r="I164" s="400">
        <v>1000</v>
      </c>
      <c r="J164" s="400">
        <v>1110</v>
      </c>
      <c r="K164" s="400">
        <v>1010</v>
      </c>
      <c r="L164" s="400">
        <v>800</v>
      </c>
      <c r="M164" s="400">
        <v>450</v>
      </c>
      <c r="N164" s="400">
        <v>266</v>
      </c>
      <c r="O164" s="400">
        <v>206</v>
      </c>
      <c r="P164" s="400">
        <v>402</v>
      </c>
      <c r="Q164" s="400">
        <v>338</v>
      </c>
      <c r="R164" s="400">
        <f>SUM(F164:Q164)</f>
        <v>8607</v>
      </c>
      <c r="S164" s="400"/>
    </row>
    <row r="165" spans="2:19" ht="32.1" customHeight="1" thickBot="1" x14ac:dyDescent="0.4">
      <c r="B165" s="1230"/>
      <c r="C165" s="440" t="s">
        <v>17</v>
      </c>
      <c r="D165" s="378"/>
      <c r="E165" s="502"/>
      <c r="F165" s="402">
        <v>1000</v>
      </c>
      <c r="G165" s="402">
        <v>1005</v>
      </c>
      <c r="H165" s="402">
        <v>1010</v>
      </c>
      <c r="I165" s="402">
        <v>1015</v>
      </c>
      <c r="J165" s="402">
        <v>1103</v>
      </c>
      <c r="K165" s="402">
        <v>1000</v>
      </c>
      <c r="L165" s="402">
        <v>804</v>
      </c>
      <c r="M165" s="402">
        <v>443</v>
      </c>
      <c r="N165" s="402">
        <v>266</v>
      </c>
      <c r="O165" s="402">
        <v>206</v>
      </c>
      <c r="P165" s="402">
        <v>403</v>
      </c>
      <c r="Q165" s="402">
        <v>338</v>
      </c>
      <c r="R165" s="402">
        <f>SUM(F165:Q165)</f>
        <v>8593</v>
      </c>
      <c r="S165" s="402"/>
    </row>
    <row r="166" spans="2:19" ht="23.1" customHeight="1" thickBot="1" x14ac:dyDescent="0.4">
      <c r="B166" s="381"/>
      <c r="C166" s="382"/>
      <c r="D166" s="404"/>
      <c r="E166" s="503"/>
      <c r="F166" s="405"/>
      <c r="G166" s="405"/>
      <c r="H166" s="405"/>
      <c r="I166" s="405"/>
      <c r="J166" s="405"/>
      <c r="K166" s="405"/>
      <c r="L166" s="405"/>
      <c r="M166" s="405"/>
      <c r="N166" s="405"/>
      <c r="O166" s="405"/>
      <c r="P166" s="405"/>
      <c r="Q166" s="405"/>
      <c r="R166" s="405"/>
      <c r="S166" s="405"/>
    </row>
    <row r="167" spans="2:19" ht="32.1" customHeight="1" x14ac:dyDescent="0.35">
      <c r="B167" s="1229" t="s">
        <v>57</v>
      </c>
      <c r="C167" s="439" t="s">
        <v>16</v>
      </c>
      <c r="D167" s="373"/>
      <c r="E167" s="501"/>
      <c r="F167" s="400">
        <v>2603</v>
      </c>
      <c r="G167" s="400">
        <v>1515</v>
      </c>
      <c r="H167" s="400">
        <v>2027</v>
      </c>
      <c r="I167" s="400">
        <v>1716</v>
      </c>
      <c r="J167" s="400">
        <v>1395</v>
      </c>
      <c r="K167" s="400">
        <v>1683</v>
      </c>
      <c r="L167" s="400">
        <v>2075</v>
      </c>
      <c r="M167" s="400">
        <v>1485</v>
      </c>
      <c r="N167" s="400">
        <v>1491</v>
      </c>
      <c r="O167" s="400">
        <v>2169</v>
      </c>
      <c r="P167" s="400">
        <v>3119</v>
      </c>
      <c r="Q167" s="400">
        <v>2516</v>
      </c>
      <c r="R167" s="400">
        <f>SUM(F167:Q167)</f>
        <v>23794</v>
      </c>
      <c r="S167" s="400"/>
    </row>
    <row r="168" spans="2:19" ht="32.1" customHeight="1" thickBot="1" x14ac:dyDescent="0.4">
      <c r="B168" s="1230"/>
      <c r="C168" s="440" t="s">
        <v>17</v>
      </c>
      <c r="D168" s="378"/>
      <c r="E168" s="502"/>
      <c r="F168" s="402">
        <v>2603</v>
      </c>
      <c r="G168" s="402">
        <v>1515</v>
      </c>
      <c r="H168" s="402">
        <v>2027</v>
      </c>
      <c r="I168" s="402">
        <v>1716</v>
      </c>
      <c r="J168" s="402">
        <v>1395</v>
      </c>
      <c r="K168" s="402">
        <v>1683</v>
      </c>
      <c r="L168" s="402">
        <v>2075</v>
      </c>
      <c r="M168" s="402">
        <v>1485</v>
      </c>
      <c r="N168" s="402">
        <v>1491</v>
      </c>
      <c r="O168" s="402">
        <v>2169</v>
      </c>
      <c r="P168" s="402">
        <v>3119</v>
      </c>
      <c r="Q168" s="402">
        <v>2516</v>
      </c>
      <c r="R168" s="402">
        <f>SUM(F168:Q168)</f>
        <v>23794</v>
      </c>
      <c r="S168" s="402"/>
    </row>
    <row r="169" spans="2:19" ht="23.1" customHeight="1" thickBot="1" x14ac:dyDescent="0.4">
      <c r="B169" s="444"/>
      <c r="C169" s="382"/>
      <c r="D169" s="388"/>
      <c r="E169" s="496"/>
      <c r="F169" s="383"/>
      <c r="G169" s="383"/>
      <c r="H169" s="383"/>
      <c r="I169" s="383"/>
      <c r="J169" s="383"/>
      <c r="K169" s="383"/>
      <c r="L169" s="383"/>
      <c r="M169" s="383"/>
      <c r="N169" s="383"/>
      <c r="O169" s="383"/>
      <c r="P169" s="383"/>
      <c r="Q169" s="383"/>
      <c r="R169" s="383"/>
      <c r="S169" s="383"/>
    </row>
    <row r="170" spans="2:19" ht="32.1" customHeight="1" x14ac:dyDescent="0.35">
      <c r="B170" s="1235" t="s">
        <v>65</v>
      </c>
      <c r="C170" s="439" t="s">
        <v>16</v>
      </c>
      <c r="D170" s="373"/>
      <c r="E170" s="501"/>
      <c r="F170" s="400">
        <v>690</v>
      </c>
      <c r="G170" s="400">
        <v>1387</v>
      </c>
      <c r="H170" s="400">
        <v>1115</v>
      </c>
      <c r="I170" s="400">
        <v>880</v>
      </c>
      <c r="J170" s="400">
        <v>1013</v>
      </c>
      <c r="K170" s="400">
        <v>1349</v>
      </c>
      <c r="L170" s="400">
        <v>1587</v>
      </c>
      <c r="M170" s="400">
        <v>1428</v>
      </c>
      <c r="N170" s="400">
        <v>1142</v>
      </c>
      <c r="O170" s="400">
        <v>1108</v>
      </c>
      <c r="P170" s="400">
        <v>1015</v>
      </c>
      <c r="Q170" s="400">
        <v>999</v>
      </c>
      <c r="R170" s="400">
        <f>SUM(F170:Q170)</f>
        <v>13713</v>
      </c>
      <c r="S170" s="400"/>
    </row>
    <row r="171" spans="2:19" ht="32.1" customHeight="1" thickBot="1" x14ac:dyDescent="0.4">
      <c r="B171" s="1236"/>
      <c r="C171" s="440" t="s">
        <v>17</v>
      </c>
      <c r="D171" s="378"/>
      <c r="E171" s="502"/>
      <c r="F171" s="402">
        <v>787</v>
      </c>
      <c r="G171" s="402">
        <v>1214</v>
      </c>
      <c r="H171" s="402">
        <v>1084</v>
      </c>
      <c r="I171" s="402">
        <v>884</v>
      </c>
      <c r="J171" s="402">
        <v>1052</v>
      </c>
      <c r="K171" s="402">
        <v>1129</v>
      </c>
      <c r="L171" s="402">
        <v>1780</v>
      </c>
      <c r="M171" s="402">
        <v>1408</v>
      </c>
      <c r="N171" s="402">
        <v>1282</v>
      </c>
      <c r="O171" s="402">
        <v>1077</v>
      </c>
      <c r="P171" s="402">
        <v>1088</v>
      </c>
      <c r="Q171" s="402">
        <v>1206</v>
      </c>
      <c r="R171" s="402">
        <f>SUM(F171:Q171)</f>
        <v>13991</v>
      </c>
      <c r="S171" s="402"/>
    </row>
    <row r="172" spans="2:19" ht="23.1" customHeight="1" thickBot="1" x14ac:dyDescent="0.4">
      <c r="B172" s="444"/>
      <c r="C172" s="382"/>
      <c r="D172" s="445"/>
      <c r="E172" s="517"/>
      <c r="F172" s="446"/>
      <c r="G172" s="446"/>
      <c r="H172" s="446"/>
      <c r="I172" s="446"/>
      <c r="J172" s="446"/>
      <c r="K172" s="446"/>
      <c r="L172" s="446"/>
      <c r="M172" s="446"/>
      <c r="N172" s="446"/>
      <c r="O172" s="446"/>
      <c r="P172" s="446"/>
      <c r="Q172" s="446"/>
      <c r="R172" s="446"/>
      <c r="S172" s="446"/>
    </row>
    <row r="173" spans="2:19" ht="32.1" customHeight="1" x14ac:dyDescent="0.35">
      <c r="B173" s="1229" t="s">
        <v>101</v>
      </c>
      <c r="C173" s="439" t="s">
        <v>16</v>
      </c>
      <c r="D173" s="373"/>
      <c r="E173" s="501"/>
      <c r="F173" s="400">
        <v>0</v>
      </c>
      <c r="G173" s="400">
        <v>0</v>
      </c>
      <c r="H173" s="400">
        <v>0</v>
      </c>
      <c r="I173" s="400">
        <v>0</v>
      </c>
      <c r="J173" s="400">
        <v>0</v>
      </c>
      <c r="K173" s="400">
        <v>0</v>
      </c>
      <c r="L173" s="400">
        <v>0</v>
      </c>
      <c r="M173" s="400">
        <v>0</v>
      </c>
      <c r="N173" s="400">
        <v>0</v>
      </c>
      <c r="O173" s="400">
        <v>0</v>
      </c>
      <c r="P173" s="400">
        <v>0</v>
      </c>
      <c r="Q173" s="400">
        <v>0</v>
      </c>
      <c r="R173" s="400">
        <f>SUM(F173:Q173)</f>
        <v>0</v>
      </c>
      <c r="S173" s="400"/>
    </row>
    <row r="174" spans="2:19" ht="32.1" customHeight="1" thickBot="1" x14ac:dyDescent="0.4">
      <c r="B174" s="1230"/>
      <c r="C174" s="440" t="s">
        <v>17</v>
      </c>
      <c r="D174" s="378"/>
      <c r="E174" s="502"/>
      <c r="F174" s="402">
        <v>254</v>
      </c>
      <c r="G174" s="402">
        <v>96</v>
      </c>
      <c r="H174" s="402">
        <v>0</v>
      </c>
      <c r="I174" s="402">
        <v>0</v>
      </c>
      <c r="J174" s="402">
        <v>0</v>
      </c>
      <c r="K174" s="402">
        <v>0</v>
      </c>
      <c r="L174" s="402">
        <v>0</v>
      </c>
      <c r="M174" s="402">
        <v>0</v>
      </c>
      <c r="N174" s="402">
        <v>0</v>
      </c>
      <c r="O174" s="402">
        <v>0</v>
      </c>
      <c r="P174" s="402">
        <v>0</v>
      </c>
      <c r="Q174" s="402">
        <v>0</v>
      </c>
      <c r="R174" s="402">
        <f>SUM(F174:Q174)</f>
        <v>350</v>
      </c>
      <c r="S174" s="402"/>
    </row>
    <row r="175" spans="2:19" ht="23.1" customHeight="1" thickBot="1" x14ac:dyDescent="0.4">
      <c r="B175" s="444"/>
      <c r="C175" s="382"/>
      <c r="D175" s="445"/>
      <c r="E175" s="517"/>
      <c r="F175" s="446"/>
      <c r="G175" s="446"/>
      <c r="H175" s="446"/>
      <c r="I175" s="446"/>
      <c r="J175" s="446"/>
      <c r="K175" s="446"/>
      <c r="L175" s="446"/>
      <c r="M175" s="446"/>
      <c r="N175" s="446"/>
      <c r="O175" s="446"/>
      <c r="P175" s="446"/>
      <c r="Q175" s="446"/>
      <c r="R175" s="446"/>
      <c r="S175" s="446"/>
    </row>
    <row r="176" spans="2:19" ht="32.1" customHeight="1" x14ac:dyDescent="0.4">
      <c r="B176" s="1233" t="s">
        <v>53</v>
      </c>
      <c r="C176" s="447" t="s">
        <v>16</v>
      </c>
      <c r="D176" s="448"/>
      <c r="E176" s="498"/>
      <c r="F176" s="389">
        <f t="shared" ref="F176:R177" si="10">F143+F146+F149+F152+F155+F158+F161+F164+F167+F170+F173</f>
        <v>53906</v>
      </c>
      <c r="G176" s="389">
        <f t="shared" si="10"/>
        <v>55595</v>
      </c>
      <c r="H176" s="389">
        <f t="shared" si="10"/>
        <v>58656</v>
      </c>
      <c r="I176" s="389">
        <f t="shared" si="10"/>
        <v>62230</v>
      </c>
      <c r="J176" s="389">
        <f t="shared" si="10"/>
        <v>64031</v>
      </c>
      <c r="K176" s="389">
        <f t="shared" si="10"/>
        <v>58599</v>
      </c>
      <c r="L176" s="389">
        <f t="shared" si="10"/>
        <v>66416</v>
      </c>
      <c r="M176" s="389">
        <f t="shared" si="10"/>
        <v>61244</v>
      </c>
      <c r="N176" s="389">
        <f t="shared" si="10"/>
        <v>65678</v>
      </c>
      <c r="O176" s="389">
        <f t="shared" si="10"/>
        <v>70426</v>
      </c>
      <c r="P176" s="389">
        <f t="shared" si="10"/>
        <v>75567</v>
      </c>
      <c r="Q176" s="389">
        <f t="shared" si="10"/>
        <v>72847</v>
      </c>
      <c r="R176" s="389">
        <f t="shared" si="10"/>
        <v>765195</v>
      </c>
      <c r="S176" s="389"/>
    </row>
    <row r="177" spans="2:19" ht="32.1" customHeight="1" thickBot="1" x14ac:dyDescent="0.45">
      <c r="B177" s="1234"/>
      <c r="C177" s="449" t="s">
        <v>17</v>
      </c>
      <c r="D177" s="450"/>
      <c r="E177" s="499"/>
      <c r="F177" s="392">
        <f t="shared" si="10"/>
        <v>55456</v>
      </c>
      <c r="G177" s="392">
        <f t="shared" si="10"/>
        <v>55893</v>
      </c>
      <c r="H177" s="392">
        <f t="shared" si="10"/>
        <v>57725</v>
      </c>
      <c r="I177" s="392">
        <f t="shared" si="10"/>
        <v>62522</v>
      </c>
      <c r="J177" s="392">
        <f t="shared" si="10"/>
        <v>61299</v>
      </c>
      <c r="K177" s="392">
        <f t="shared" si="10"/>
        <v>60927</v>
      </c>
      <c r="L177" s="392">
        <f t="shared" si="10"/>
        <v>66554</v>
      </c>
      <c r="M177" s="392">
        <f t="shared" si="10"/>
        <v>61611</v>
      </c>
      <c r="N177" s="392">
        <f t="shared" si="10"/>
        <v>65877</v>
      </c>
      <c r="O177" s="392">
        <f t="shared" si="10"/>
        <v>71032</v>
      </c>
      <c r="P177" s="392">
        <f t="shared" si="10"/>
        <v>75929</v>
      </c>
      <c r="Q177" s="392">
        <f t="shared" si="10"/>
        <v>71908</v>
      </c>
      <c r="R177" s="392">
        <f t="shared" si="10"/>
        <v>766733</v>
      </c>
      <c r="S177" s="392"/>
    </row>
    <row r="178" spans="2:19" ht="15.75" x14ac:dyDescent="0.25">
      <c r="D178" s="451"/>
    </row>
    <row r="179" spans="2:19" ht="15.75" x14ac:dyDescent="0.25">
      <c r="D179" s="451"/>
    </row>
    <row r="180" spans="2:19" ht="15.75" x14ac:dyDescent="0.25">
      <c r="D180" s="451"/>
    </row>
    <row r="181" spans="2:19" ht="15.75" x14ac:dyDescent="0.25">
      <c r="D181" s="451"/>
    </row>
    <row r="182" spans="2:19" ht="15.75" x14ac:dyDescent="0.25">
      <c r="D182" s="451"/>
    </row>
    <row r="183" spans="2:19" ht="18" customHeight="1" x14ac:dyDescent="0.25">
      <c r="B183" s="452"/>
      <c r="E183" s="518"/>
      <c r="F183" s="453"/>
      <c r="G183" s="453"/>
      <c r="H183" s="453"/>
      <c r="I183" s="453"/>
      <c r="J183" s="453"/>
      <c r="K183" s="453"/>
      <c r="L183" s="453"/>
      <c r="M183" s="453"/>
      <c r="N183" s="453"/>
      <c r="O183" s="453"/>
      <c r="P183" s="453"/>
      <c r="Q183" s="453"/>
      <c r="R183" s="453"/>
      <c r="S183" s="453"/>
    </row>
    <row r="184" spans="2:19" ht="20.25" x14ac:dyDescent="0.3">
      <c r="D184" s="395"/>
      <c r="E184" s="519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</row>
    <row r="185" spans="2:19" ht="15" customHeight="1" x14ac:dyDescent="0.25">
      <c r="D185" s="395"/>
      <c r="E185" s="520"/>
      <c r="F185" s="395"/>
      <c r="G185" s="395"/>
      <c r="H185" s="395"/>
      <c r="I185" s="395"/>
      <c r="J185" s="395"/>
      <c r="K185" s="395"/>
      <c r="L185" s="395"/>
      <c r="M185" s="395"/>
      <c r="N185" s="395"/>
      <c r="O185" s="395"/>
      <c r="P185" s="395"/>
      <c r="Q185" s="395"/>
      <c r="R185" s="395"/>
      <c r="S185" s="395"/>
    </row>
    <row r="186" spans="2:19" ht="15.75" x14ac:dyDescent="0.25">
      <c r="D186" s="422"/>
      <c r="E186" s="521"/>
      <c r="F186" s="433"/>
      <c r="G186" s="433"/>
      <c r="H186" s="433"/>
      <c r="I186" s="433"/>
      <c r="J186" s="433"/>
      <c r="K186" s="433"/>
      <c r="L186" s="433"/>
      <c r="M186" s="433"/>
      <c r="N186" s="433"/>
      <c r="O186" s="433"/>
      <c r="P186" s="433"/>
      <c r="Q186" s="433"/>
      <c r="R186" s="433"/>
      <c r="S186" s="433"/>
    </row>
    <row r="187" spans="2:19" ht="15.75" x14ac:dyDescent="0.25">
      <c r="D187" s="422"/>
      <c r="E187" s="521"/>
      <c r="F187" s="433"/>
      <c r="G187" s="433"/>
      <c r="H187" s="433"/>
      <c r="I187" s="433"/>
      <c r="J187" s="433"/>
      <c r="K187" s="433"/>
      <c r="L187" s="433"/>
      <c r="M187" s="433"/>
      <c r="N187" s="433"/>
      <c r="O187" s="433"/>
      <c r="P187" s="433"/>
      <c r="Q187" s="433"/>
      <c r="R187" s="433"/>
      <c r="S187" s="433"/>
    </row>
    <row r="188" spans="2:19" ht="15.75" x14ac:dyDescent="0.25">
      <c r="D188" s="454"/>
      <c r="E188" s="522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</row>
    <row r="189" spans="2:19" ht="15.75" x14ac:dyDescent="0.25">
      <c r="D189" s="422"/>
      <c r="E189" s="521"/>
      <c r="F189" s="433"/>
      <c r="G189" s="433"/>
      <c r="H189" s="433"/>
      <c r="I189" s="433"/>
      <c r="J189" s="433"/>
      <c r="K189" s="433"/>
      <c r="L189" s="433"/>
      <c r="M189" s="433"/>
      <c r="N189" s="433"/>
      <c r="O189" s="433"/>
      <c r="P189" s="433"/>
      <c r="Q189" s="433"/>
      <c r="R189" s="433"/>
      <c r="S189" s="433"/>
    </row>
    <row r="190" spans="2:19" ht="15.75" x14ac:dyDescent="0.25">
      <c r="D190" s="422"/>
      <c r="E190" s="521"/>
      <c r="F190" s="433"/>
      <c r="G190" s="433"/>
      <c r="H190" s="433"/>
      <c r="I190" s="433"/>
      <c r="J190" s="433"/>
      <c r="K190" s="433"/>
      <c r="L190" s="433"/>
      <c r="M190" s="433"/>
      <c r="N190" s="433"/>
      <c r="O190" s="433"/>
      <c r="P190" s="433"/>
      <c r="Q190" s="433"/>
      <c r="R190" s="433"/>
      <c r="S190" s="433"/>
    </row>
    <row r="191" spans="2:19" ht="15.75" x14ac:dyDescent="0.25">
      <c r="D191" s="454"/>
      <c r="E191" s="522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</row>
    <row r="192" spans="2:19" ht="15.75" x14ac:dyDescent="0.25">
      <c r="D192" s="422"/>
      <c r="E192" s="521"/>
      <c r="F192" s="433"/>
      <c r="G192" s="433"/>
      <c r="H192" s="433"/>
      <c r="I192" s="433"/>
      <c r="J192" s="433"/>
      <c r="K192" s="433"/>
      <c r="L192" s="433"/>
      <c r="M192" s="433"/>
      <c r="N192" s="433"/>
      <c r="O192" s="433"/>
      <c r="P192" s="433"/>
      <c r="Q192" s="433"/>
      <c r="R192" s="433"/>
      <c r="S192" s="433"/>
    </row>
    <row r="193" spans="4:19" ht="15.75" x14ac:dyDescent="0.25">
      <c r="D193" s="422"/>
      <c r="E193" s="521"/>
      <c r="F193" s="433"/>
      <c r="G193" s="433"/>
      <c r="H193" s="433"/>
      <c r="I193" s="433"/>
      <c r="J193" s="433"/>
      <c r="K193" s="433"/>
      <c r="L193" s="433"/>
      <c r="M193" s="433"/>
      <c r="N193" s="433"/>
      <c r="O193" s="433"/>
      <c r="P193" s="433"/>
      <c r="Q193" s="433"/>
      <c r="R193" s="433"/>
      <c r="S193" s="433"/>
    </row>
    <row r="194" spans="4:19" ht="15.75" x14ac:dyDescent="0.25">
      <c r="D194" s="454"/>
      <c r="E194" s="522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</row>
    <row r="195" spans="4:19" ht="15.75" x14ac:dyDescent="0.25">
      <c r="D195" s="422"/>
      <c r="E195" s="521"/>
      <c r="F195" s="433"/>
      <c r="G195" s="433"/>
      <c r="H195" s="433"/>
      <c r="I195" s="433"/>
      <c r="J195" s="433"/>
      <c r="K195" s="433"/>
      <c r="L195" s="433"/>
      <c r="M195" s="433"/>
      <c r="N195" s="433"/>
      <c r="O195" s="433"/>
      <c r="P195" s="433"/>
      <c r="Q195" s="433"/>
      <c r="R195" s="433"/>
      <c r="S195" s="433"/>
    </row>
    <row r="196" spans="4:19" ht="15.75" x14ac:dyDescent="0.25">
      <c r="D196" s="422"/>
      <c r="E196" s="521"/>
      <c r="F196" s="433"/>
      <c r="G196" s="433"/>
      <c r="H196" s="433"/>
      <c r="I196" s="433"/>
      <c r="J196" s="433"/>
      <c r="K196" s="433"/>
      <c r="L196" s="433"/>
      <c r="M196" s="433"/>
      <c r="N196" s="433"/>
      <c r="O196" s="433"/>
      <c r="P196" s="433"/>
      <c r="Q196" s="433"/>
      <c r="R196" s="433"/>
      <c r="S196" s="433"/>
    </row>
    <row r="197" spans="4:19" ht="15.75" x14ac:dyDescent="0.25">
      <c r="D197" s="371"/>
      <c r="E197" s="522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</row>
    <row r="198" spans="4:19" ht="15.75" x14ac:dyDescent="0.25">
      <c r="D198" s="422"/>
      <c r="E198" s="521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  <c r="S198" s="433"/>
    </row>
    <row r="199" spans="4:19" ht="15.75" x14ac:dyDescent="0.25">
      <c r="D199" s="422"/>
      <c r="E199" s="521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  <c r="S199" s="433"/>
    </row>
    <row r="200" spans="4:19" ht="15.75" x14ac:dyDescent="0.25">
      <c r="D200" s="371"/>
      <c r="E200" s="522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</row>
    <row r="201" spans="4:19" ht="15.75" x14ac:dyDescent="0.25">
      <c r="D201" s="422"/>
      <c r="E201" s="521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  <c r="S201" s="433"/>
    </row>
    <row r="202" spans="4:19" ht="15.75" x14ac:dyDescent="0.25">
      <c r="D202" s="422"/>
      <c r="E202" s="521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  <c r="R202" s="433"/>
      <c r="S202" s="433"/>
    </row>
    <row r="203" spans="4:19" ht="15.75" x14ac:dyDescent="0.25">
      <c r="D203" s="371"/>
      <c r="E203" s="522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</row>
    <row r="204" spans="4:19" ht="15.75" x14ac:dyDescent="0.25">
      <c r="D204" s="422"/>
      <c r="E204" s="521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  <c r="R204" s="433"/>
      <c r="S204" s="433"/>
    </row>
    <row r="205" spans="4:19" ht="15.75" x14ac:dyDescent="0.25">
      <c r="D205" s="422"/>
      <c r="E205" s="521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3"/>
      <c r="R205" s="433"/>
      <c r="S205" s="433"/>
    </row>
    <row r="206" spans="4:19" ht="15.75" x14ac:dyDescent="0.25">
      <c r="D206" s="422"/>
      <c r="E206" s="521"/>
      <c r="F206" s="433"/>
      <c r="G206" s="433"/>
      <c r="H206" s="433"/>
      <c r="I206" s="433"/>
      <c r="J206" s="433"/>
      <c r="K206" s="433"/>
      <c r="L206" s="433"/>
      <c r="M206" s="433"/>
      <c r="N206" s="433"/>
      <c r="O206" s="433"/>
      <c r="P206" s="433"/>
      <c r="Q206" s="433"/>
      <c r="R206" s="433"/>
      <c r="S206" s="433"/>
    </row>
    <row r="207" spans="4:19" ht="15.75" x14ac:dyDescent="0.25">
      <c r="D207" s="433"/>
      <c r="E207" s="521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  <c r="S207" s="433"/>
    </row>
    <row r="208" spans="4:19" ht="15.75" x14ac:dyDescent="0.25">
      <c r="D208" s="433"/>
      <c r="E208" s="521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  <c r="S208" s="433"/>
    </row>
    <row r="213" spans="5:19" x14ac:dyDescent="0.2">
      <c r="E213" s="523"/>
      <c r="F213" s="456"/>
      <c r="G213" s="456"/>
      <c r="H213" s="456"/>
      <c r="I213" s="456"/>
      <c r="J213" s="456"/>
      <c r="K213" s="456"/>
      <c r="L213" s="456"/>
      <c r="M213" s="456"/>
      <c r="N213" s="456"/>
      <c r="O213" s="456"/>
      <c r="P213" s="456"/>
      <c r="Q213" s="456"/>
      <c r="R213" s="456"/>
      <c r="S213" s="456"/>
    </row>
    <row r="214" spans="5:19" x14ac:dyDescent="0.2">
      <c r="E214" s="523"/>
      <c r="F214" s="456"/>
      <c r="G214" s="456"/>
      <c r="H214" s="456"/>
      <c r="I214" s="456"/>
      <c r="J214" s="456"/>
      <c r="K214" s="456"/>
      <c r="L214" s="456"/>
      <c r="M214" s="456"/>
      <c r="N214" s="456"/>
      <c r="O214" s="456"/>
      <c r="P214" s="456"/>
      <c r="Q214" s="456"/>
      <c r="R214" s="456"/>
      <c r="S214" s="456"/>
    </row>
    <row r="215" spans="5:19" x14ac:dyDescent="0.2">
      <c r="E215" s="523"/>
      <c r="F215" s="456"/>
      <c r="G215" s="456"/>
      <c r="H215" s="456"/>
      <c r="I215" s="456"/>
      <c r="J215" s="456"/>
      <c r="K215" s="456"/>
      <c r="L215" s="456"/>
      <c r="M215" s="456"/>
      <c r="N215" s="456"/>
      <c r="O215" s="456"/>
      <c r="P215" s="456"/>
      <c r="Q215" s="456"/>
      <c r="R215" s="456"/>
      <c r="S215" s="456"/>
    </row>
    <row r="216" spans="5:19" x14ac:dyDescent="0.2">
      <c r="E216" s="523"/>
      <c r="F216" s="456"/>
      <c r="G216" s="456"/>
      <c r="H216" s="456"/>
      <c r="I216" s="456"/>
      <c r="J216" s="456"/>
      <c r="K216" s="456"/>
      <c r="L216" s="456"/>
      <c r="M216" s="456"/>
      <c r="N216" s="456"/>
      <c r="O216" s="456"/>
      <c r="P216" s="456"/>
      <c r="Q216" s="456"/>
      <c r="R216" s="456"/>
      <c r="S216" s="456"/>
    </row>
    <row r="217" spans="5:19" x14ac:dyDescent="0.2">
      <c r="E217" s="523"/>
      <c r="F217" s="456"/>
      <c r="G217" s="456"/>
      <c r="H217" s="456"/>
      <c r="I217" s="456"/>
      <c r="J217" s="456"/>
      <c r="K217" s="456"/>
      <c r="L217" s="456"/>
      <c r="M217" s="456"/>
      <c r="N217" s="456"/>
      <c r="O217" s="456"/>
      <c r="P217" s="456"/>
      <c r="Q217" s="456"/>
      <c r="R217" s="456"/>
      <c r="S217" s="456"/>
    </row>
    <row r="218" spans="5:19" x14ac:dyDescent="0.2">
      <c r="E218" s="523"/>
      <c r="F218" s="456"/>
      <c r="G218" s="456"/>
      <c r="H218" s="456"/>
      <c r="I218" s="456"/>
      <c r="J218" s="456"/>
      <c r="K218" s="456"/>
      <c r="L218" s="456"/>
      <c r="M218" s="456"/>
      <c r="N218" s="456"/>
      <c r="O218" s="456"/>
      <c r="P218" s="456"/>
      <c r="Q218" s="456"/>
      <c r="R218" s="456"/>
      <c r="S218" s="456"/>
    </row>
    <row r="219" spans="5:19" x14ac:dyDescent="0.2">
      <c r="E219" s="523"/>
      <c r="F219" s="456"/>
      <c r="G219" s="456"/>
      <c r="H219" s="456"/>
      <c r="I219" s="456"/>
      <c r="J219" s="456"/>
      <c r="K219" s="456"/>
      <c r="L219" s="456"/>
      <c r="M219" s="456"/>
      <c r="N219" s="456"/>
      <c r="O219" s="456"/>
      <c r="P219" s="456"/>
      <c r="Q219" s="456"/>
      <c r="R219" s="456"/>
      <c r="S219" s="456"/>
    </row>
  </sheetData>
  <mergeCells count="56">
    <mergeCell ref="B2:S2"/>
    <mergeCell ref="B3:S3"/>
    <mergeCell ref="B7:B8"/>
    <mergeCell ref="B10:B11"/>
    <mergeCell ref="B13:B14"/>
    <mergeCell ref="B16:B17"/>
    <mergeCell ref="B19:B20"/>
    <mergeCell ref="B22:B23"/>
    <mergeCell ref="B27:B28"/>
    <mergeCell ref="B30:B31"/>
    <mergeCell ref="B33:B34"/>
    <mergeCell ref="B36:B37"/>
    <mergeCell ref="B41:B42"/>
    <mergeCell ref="B44:B45"/>
    <mergeCell ref="B47:B48"/>
    <mergeCell ref="B50:B51"/>
    <mergeCell ref="B54:S54"/>
    <mergeCell ref="B58:B59"/>
    <mergeCell ref="B61:B62"/>
    <mergeCell ref="B64:B65"/>
    <mergeCell ref="B67:B68"/>
    <mergeCell ref="B70:B71"/>
    <mergeCell ref="B73:S73"/>
    <mergeCell ref="B75:B76"/>
    <mergeCell ref="B78:B79"/>
    <mergeCell ref="B81:B82"/>
    <mergeCell ref="B84:B85"/>
    <mergeCell ref="B87:B88"/>
    <mergeCell ref="B90:B91"/>
    <mergeCell ref="B94:S94"/>
    <mergeCell ref="B98:B99"/>
    <mergeCell ref="B101:B102"/>
    <mergeCell ref="B104:B105"/>
    <mergeCell ref="B108:B109"/>
    <mergeCell ref="B111:B112"/>
    <mergeCell ref="B114:B115"/>
    <mergeCell ref="B117:B118"/>
    <mergeCell ref="B120:B121"/>
    <mergeCell ref="B124:S124"/>
    <mergeCell ref="B126:B127"/>
    <mergeCell ref="B129:B130"/>
    <mergeCell ref="B132:B133"/>
    <mergeCell ref="B135:B136"/>
    <mergeCell ref="B139:S139"/>
    <mergeCell ref="B143:B144"/>
    <mergeCell ref="B146:B147"/>
    <mergeCell ref="B149:B150"/>
    <mergeCell ref="B152:B153"/>
    <mergeCell ref="B173:B174"/>
    <mergeCell ref="B176:B177"/>
    <mergeCell ref="B155:B156"/>
    <mergeCell ref="B158:B159"/>
    <mergeCell ref="B161:B162"/>
    <mergeCell ref="B164:B165"/>
    <mergeCell ref="B167:B168"/>
    <mergeCell ref="B170:B171"/>
  </mergeCells>
  <pageMargins left="0.2" right="0.2" top="0.52" bottom="0.28000000000000003" header="0.3" footer="0.3"/>
  <pageSetup scale="28" orientation="landscape" r:id="rId1"/>
  <headerFooter alignWithMargins="0">
    <oddFooter>&amp;RPage &amp;P of &amp;N&amp;LPakistan Automotive Manufacturers Association</oddFooter>
  </headerFooter>
  <rowBreaks count="3" manualBreakCount="3">
    <brk id="51" max="33" man="1"/>
    <brk id="91" max="16383" man="1"/>
    <brk id="136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-0.249977111117893"/>
  </sheetPr>
  <dimension ref="B1:AL231"/>
  <sheetViews>
    <sheetView view="pageBreakPreview" zoomScale="55" zoomScaleNormal="55" zoomScaleSheetLayoutView="55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E1" sqref="E1"/>
    </sheetView>
  </sheetViews>
  <sheetFormatPr defaultRowHeight="15" x14ac:dyDescent="0.2"/>
  <cols>
    <col min="1" max="1" width="4.5703125" style="360" customWidth="1"/>
    <col min="2" max="2" width="26.42578125" style="360" customWidth="1"/>
    <col min="3" max="3" width="11.5703125" style="360" bestFit="1" customWidth="1"/>
    <col min="4" max="4" width="2" style="491" customWidth="1"/>
    <col min="5" max="17" width="22.7109375" style="360" customWidth="1"/>
    <col min="18" max="18" width="2" style="360" customWidth="1"/>
    <col min="19" max="19" width="12.5703125" style="360" customWidth="1"/>
    <col min="20" max="16384" width="9.140625" style="360"/>
  </cols>
  <sheetData>
    <row r="1" spans="2:18" ht="35.25" customHeight="1" thickBot="1" x14ac:dyDescent="0.55000000000000004">
      <c r="B1" s="361"/>
      <c r="C1" s="361"/>
      <c r="E1" s="526" t="s">
        <v>175</v>
      </c>
      <c r="Q1" s="555" t="s">
        <v>175</v>
      </c>
    </row>
    <row r="2" spans="2:18" ht="42.75" customHeight="1" thickBot="1" x14ac:dyDescent="0.25">
      <c r="B2" s="1253" t="s">
        <v>161</v>
      </c>
      <c r="C2" s="1254"/>
      <c r="D2" s="1254"/>
      <c r="E2" s="1254"/>
      <c r="F2" s="1254"/>
      <c r="G2" s="1254"/>
      <c r="H2" s="1254"/>
      <c r="I2" s="1254"/>
      <c r="J2" s="1254"/>
      <c r="K2" s="1254"/>
      <c r="L2" s="1254"/>
      <c r="M2" s="1254"/>
      <c r="N2" s="1254"/>
      <c r="O2" s="1254"/>
      <c r="P2" s="1254"/>
      <c r="Q2" s="1254"/>
      <c r="R2" s="1255"/>
    </row>
    <row r="3" spans="2:18" ht="43.5" customHeight="1" thickBot="1" x14ac:dyDescent="0.55000000000000004">
      <c r="B3" s="1256" t="s">
        <v>46</v>
      </c>
      <c r="C3" s="1257"/>
      <c r="D3" s="1257"/>
      <c r="E3" s="1257"/>
      <c r="F3" s="1257"/>
      <c r="G3" s="1257"/>
      <c r="H3" s="1257"/>
      <c r="I3" s="1257"/>
      <c r="J3" s="1257"/>
      <c r="K3" s="1257"/>
      <c r="L3" s="1257"/>
      <c r="M3" s="1257"/>
      <c r="N3" s="1257"/>
      <c r="O3" s="1257"/>
      <c r="P3" s="1257"/>
      <c r="Q3" s="1257"/>
      <c r="R3" s="1258"/>
    </row>
    <row r="4" spans="2:18" ht="12.75" hidden="1" customHeight="1" thickBot="1" x14ac:dyDescent="0.3">
      <c r="B4" s="363"/>
    </row>
    <row r="5" spans="2:18" ht="42" customHeight="1" thickBot="1" x14ac:dyDescent="0.45">
      <c r="B5" s="364" t="s">
        <v>19</v>
      </c>
      <c r="C5" s="365"/>
      <c r="D5" s="492"/>
      <c r="E5" s="538" t="s">
        <v>176</v>
      </c>
      <c r="F5" s="538" t="s">
        <v>177</v>
      </c>
      <c r="G5" s="538" t="s">
        <v>178</v>
      </c>
      <c r="H5" s="538" t="s">
        <v>179</v>
      </c>
      <c r="I5" s="538" t="s">
        <v>180</v>
      </c>
      <c r="J5" s="538" t="s">
        <v>181</v>
      </c>
      <c r="K5" s="538" t="s">
        <v>182</v>
      </c>
      <c r="L5" s="538" t="s">
        <v>183</v>
      </c>
      <c r="M5" s="538" t="s">
        <v>184</v>
      </c>
      <c r="N5" s="538" t="s">
        <v>185</v>
      </c>
      <c r="O5" s="538" t="s">
        <v>186</v>
      </c>
      <c r="P5" s="538" t="s">
        <v>187</v>
      </c>
      <c r="Q5" s="527" t="s">
        <v>54</v>
      </c>
      <c r="R5" s="368"/>
    </row>
    <row r="6" spans="2:18" ht="15.95" customHeight="1" thickBot="1" x14ac:dyDescent="0.3">
      <c r="B6" s="369"/>
      <c r="D6" s="493"/>
      <c r="E6" s="370"/>
      <c r="F6" s="370"/>
      <c r="G6" s="370"/>
      <c r="H6" s="370"/>
      <c r="I6" s="370"/>
      <c r="J6" s="370"/>
      <c r="K6" s="370"/>
      <c r="L6" s="370"/>
      <c r="M6" s="370"/>
      <c r="N6" s="370"/>
      <c r="O6" s="370"/>
      <c r="P6" s="370"/>
      <c r="Q6" s="370"/>
      <c r="R6" s="370"/>
    </row>
    <row r="7" spans="2:18" ht="42" customHeight="1" x14ac:dyDescent="0.35">
      <c r="B7" s="1259" t="s">
        <v>188</v>
      </c>
      <c r="C7" s="528" t="s">
        <v>16</v>
      </c>
      <c r="D7" s="494"/>
      <c r="E7" s="376">
        <f>1445+395</f>
        <v>1840</v>
      </c>
      <c r="F7" s="376">
        <f>1611+625</f>
        <v>2236</v>
      </c>
      <c r="G7" s="376">
        <f>1263+598</f>
        <v>1861</v>
      </c>
      <c r="H7" s="376">
        <v>1861</v>
      </c>
      <c r="I7" s="376">
        <v>1674</v>
      </c>
      <c r="J7" s="376">
        <v>1361</v>
      </c>
      <c r="K7" s="376">
        <v>2304</v>
      </c>
      <c r="L7" s="376">
        <v>2188</v>
      </c>
      <c r="M7" s="376">
        <v>2748</v>
      </c>
      <c r="N7" s="376">
        <v>2585</v>
      </c>
      <c r="O7" s="376">
        <v>2648</v>
      </c>
      <c r="P7" s="376">
        <v>1755</v>
      </c>
      <c r="Q7" s="376">
        <f>SUM(E7:P7)</f>
        <v>25061</v>
      </c>
      <c r="R7" s="376"/>
    </row>
    <row r="8" spans="2:18" ht="42" customHeight="1" thickBot="1" x14ac:dyDescent="0.4">
      <c r="B8" s="1260"/>
      <c r="C8" s="529" t="s">
        <v>17</v>
      </c>
      <c r="D8" s="495"/>
      <c r="E8" s="380">
        <f>1571+610</f>
        <v>2181</v>
      </c>
      <c r="F8" s="380">
        <f>1466+536</f>
        <v>2002</v>
      </c>
      <c r="G8" s="380">
        <f>1319+682</f>
        <v>2001</v>
      </c>
      <c r="H8" s="380">
        <v>1875</v>
      </c>
      <c r="I8" s="380">
        <v>1523</v>
      </c>
      <c r="J8" s="380">
        <v>1028</v>
      </c>
      <c r="K8" s="380">
        <v>3015</v>
      </c>
      <c r="L8" s="380">
        <v>2168</v>
      </c>
      <c r="M8" s="380">
        <v>2749</v>
      </c>
      <c r="N8" s="380">
        <v>2751</v>
      </c>
      <c r="O8" s="380">
        <v>2507</v>
      </c>
      <c r="P8" s="380">
        <v>1926</v>
      </c>
      <c r="Q8" s="380">
        <f>SUM(E8:P8)</f>
        <v>25726</v>
      </c>
      <c r="R8" s="380"/>
    </row>
    <row r="9" spans="2:18" ht="42" customHeight="1" thickBot="1" x14ac:dyDescent="0.4">
      <c r="B9" s="381"/>
      <c r="C9" s="382"/>
      <c r="D9" s="496"/>
      <c r="E9" s="383"/>
      <c r="F9" s="383"/>
      <c r="G9" s="383"/>
      <c r="H9" s="383"/>
      <c r="I9" s="383"/>
      <c r="J9" s="383"/>
      <c r="K9" s="383"/>
      <c r="L9" s="383"/>
      <c r="M9" s="383"/>
      <c r="N9" s="383"/>
      <c r="O9" s="383"/>
      <c r="P9" s="383"/>
      <c r="Q9" s="383"/>
      <c r="R9" s="383"/>
    </row>
    <row r="10" spans="2:18" ht="42" customHeight="1" x14ac:dyDescent="0.35">
      <c r="B10" s="1261" t="s">
        <v>20</v>
      </c>
      <c r="C10" s="528" t="s">
        <v>16</v>
      </c>
      <c r="D10" s="494"/>
      <c r="E10" s="376">
        <v>0</v>
      </c>
      <c r="F10" s="376">
        <v>0</v>
      </c>
      <c r="G10" s="376">
        <v>0</v>
      </c>
      <c r="H10" s="376">
        <v>0</v>
      </c>
      <c r="I10" s="376">
        <v>0</v>
      </c>
      <c r="J10" s="376">
        <v>0</v>
      </c>
      <c r="K10" s="376">
        <v>0</v>
      </c>
      <c r="L10" s="376">
        <v>0</v>
      </c>
      <c r="M10" s="376">
        <v>0</v>
      </c>
      <c r="N10" s="376">
        <v>0</v>
      </c>
      <c r="O10" s="376">
        <v>0</v>
      </c>
      <c r="P10" s="376">
        <v>0</v>
      </c>
      <c r="Q10" s="376">
        <f>SUM(E10:P10)</f>
        <v>0</v>
      </c>
      <c r="R10" s="376"/>
    </row>
    <row r="11" spans="2:18" ht="42" customHeight="1" thickBot="1" x14ac:dyDescent="0.4">
      <c r="B11" s="1262"/>
      <c r="C11" s="529" t="s">
        <v>17</v>
      </c>
      <c r="D11" s="495"/>
      <c r="E11" s="380">
        <v>0</v>
      </c>
      <c r="F11" s="380">
        <v>0</v>
      </c>
      <c r="G11" s="380">
        <v>0</v>
      </c>
      <c r="H11" s="380">
        <v>0</v>
      </c>
      <c r="I11" s="380">
        <v>0</v>
      </c>
      <c r="J11" s="380">
        <v>0</v>
      </c>
      <c r="K11" s="380">
        <v>0</v>
      </c>
      <c r="L11" s="380">
        <v>0</v>
      </c>
      <c r="M11" s="380">
        <v>0</v>
      </c>
      <c r="N11" s="380">
        <v>0</v>
      </c>
      <c r="O11" s="380">
        <v>0</v>
      </c>
      <c r="P11" s="380">
        <v>0</v>
      </c>
      <c r="Q11" s="380">
        <f>SUM(E11:P11)</f>
        <v>0</v>
      </c>
      <c r="R11" s="380"/>
    </row>
    <row r="12" spans="2:18" ht="42" customHeight="1" thickBot="1" x14ac:dyDescent="0.4">
      <c r="B12" s="381"/>
      <c r="C12" s="382"/>
      <c r="D12" s="496"/>
      <c r="E12" s="383"/>
      <c r="F12" s="383"/>
      <c r="G12" s="383"/>
      <c r="H12" s="383"/>
      <c r="I12" s="383"/>
      <c r="J12" s="383"/>
      <c r="K12" s="383"/>
      <c r="L12" s="383"/>
      <c r="M12" s="383"/>
      <c r="N12" s="383"/>
      <c r="O12" s="383"/>
      <c r="P12" s="383"/>
      <c r="Q12" s="383"/>
      <c r="R12" s="383"/>
    </row>
    <row r="13" spans="2:18" ht="42" customHeight="1" x14ac:dyDescent="0.35">
      <c r="B13" s="1261" t="s">
        <v>98</v>
      </c>
      <c r="C13" s="528" t="s">
        <v>16</v>
      </c>
      <c r="D13" s="494"/>
      <c r="E13" s="376">
        <v>240</v>
      </c>
      <c r="F13" s="376">
        <v>412</v>
      </c>
      <c r="G13" s="376">
        <v>297</v>
      </c>
      <c r="H13" s="376">
        <v>353</v>
      </c>
      <c r="I13" s="376">
        <v>793</v>
      </c>
      <c r="J13" s="376">
        <v>804</v>
      </c>
      <c r="K13" s="376">
        <v>9</v>
      </c>
      <c r="L13" s="376">
        <v>3</v>
      </c>
      <c r="M13" s="376">
        <v>374</v>
      </c>
      <c r="N13" s="376">
        <v>310</v>
      </c>
      <c r="O13" s="376">
        <v>262</v>
      </c>
      <c r="P13" s="376">
        <v>319</v>
      </c>
      <c r="Q13" s="376">
        <f>SUM(E13:P13)</f>
        <v>4176</v>
      </c>
      <c r="R13" s="376"/>
    </row>
    <row r="14" spans="2:18" ht="42" customHeight="1" thickBot="1" x14ac:dyDescent="0.4">
      <c r="B14" s="1262"/>
      <c r="C14" s="529" t="s">
        <v>17</v>
      </c>
      <c r="D14" s="495"/>
      <c r="E14" s="380">
        <v>310</v>
      </c>
      <c r="F14" s="380">
        <v>364</v>
      </c>
      <c r="G14" s="380">
        <v>304</v>
      </c>
      <c r="H14" s="380">
        <v>320</v>
      </c>
      <c r="I14" s="380">
        <v>430</v>
      </c>
      <c r="J14" s="380">
        <v>246</v>
      </c>
      <c r="K14" s="380">
        <v>344</v>
      </c>
      <c r="L14" s="380">
        <v>296</v>
      </c>
      <c r="M14" s="380">
        <v>382</v>
      </c>
      <c r="N14" s="380">
        <v>329</v>
      </c>
      <c r="O14" s="380">
        <v>436</v>
      </c>
      <c r="P14" s="380">
        <v>382</v>
      </c>
      <c r="Q14" s="380">
        <f>SUM(E14:P14)</f>
        <v>4143</v>
      </c>
      <c r="R14" s="380"/>
    </row>
    <row r="15" spans="2:18" ht="42" customHeight="1" thickBot="1" x14ac:dyDescent="0.4">
      <c r="B15" s="384"/>
      <c r="C15" s="382"/>
      <c r="D15" s="497"/>
      <c r="E15" s="385"/>
      <c r="F15" s="385"/>
      <c r="G15" s="385"/>
      <c r="H15" s="385"/>
      <c r="I15" s="385"/>
      <c r="J15" s="385"/>
      <c r="K15" s="385"/>
      <c r="L15" s="385"/>
      <c r="M15" s="385"/>
      <c r="N15" s="385"/>
      <c r="O15" s="385"/>
      <c r="P15" s="385"/>
      <c r="Q15" s="385"/>
      <c r="R15" s="385"/>
    </row>
    <row r="16" spans="2:18" ht="42" customHeight="1" x14ac:dyDescent="0.35">
      <c r="B16" s="1261" t="s">
        <v>22</v>
      </c>
      <c r="C16" s="528" t="s">
        <v>99</v>
      </c>
      <c r="D16" s="494"/>
      <c r="E16" s="376">
        <v>3906</v>
      </c>
      <c r="F16" s="376">
        <v>4993</v>
      </c>
      <c r="G16" s="376">
        <v>4680</v>
      </c>
      <c r="H16" s="376">
        <v>4885</v>
      </c>
      <c r="I16" s="376">
        <v>4965</v>
      </c>
      <c r="J16" s="376">
        <v>4230</v>
      </c>
      <c r="K16" s="376">
        <v>5628</v>
      </c>
      <c r="L16" s="376">
        <v>4915</v>
      </c>
      <c r="M16" s="376">
        <v>5238</v>
      </c>
      <c r="N16" s="376">
        <v>4881</v>
      </c>
      <c r="O16" s="376">
        <v>5234</v>
      </c>
      <c r="P16" s="376">
        <v>3919</v>
      </c>
      <c r="Q16" s="376">
        <f>SUM(E16:P16)</f>
        <v>57474</v>
      </c>
      <c r="R16" s="376"/>
    </row>
    <row r="17" spans="2:18" ht="42" customHeight="1" thickBot="1" x14ac:dyDescent="0.4">
      <c r="B17" s="1262"/>
      <c r="C17" s="529" t="s">
        <v>17</v>
      </c>
      <c r="D17" s="495"/>
      <c r="E17" s="380">
        <v>3868</v>
      </c>
      <c r="F17" s="380">
        <v>4972</v>
      </c>
      <c r="G17" s="380">
        <v>4672</v>
      </c>
      <c r="H17" s="380">
        <v>4912</v>
      </c>
      <c r="I17" s="380">
        <v>4960</v>
      </c>
      <c r="J17" s="380">
        <v>4297</v>
      </c>
      <c r="K17" s="380">
        <v>5544</v>
      </c>
      <c r="L17" s="380">
        <v>4844</v>
      </c>
      <c r="M17" s="380">
        <v>5275</v>
      </c>
      <c r="N17" s="380">
        <v>4859</v>
      </c>
      <c r="O17" s="380">
        <v>5207</v>
      </c>
      <c r="P17" s="380">
        <v>4042</v>
      </c>
      <c r="Q17" s="380">
        <f>SUM(E17:P17)</f>
        <v>57452</v>
      </c>
      <c r="R17" s="380"/>
    </row>
    <row r="18" spans="2:18" ht="42" customHeight="1" thickBot="1" x14ac:dyDescent="0.4">
      <c r="B18" s="384"/>
      <c r="C18" s="382"/>
      <c r="D18" s="497"/>
      <c r="E18" s="385"/>
      <c r="F18" s="385"/>
      <c r="G18" s="385"/>
      <c r="H18" s="385"/>
      <c r="I18" s="385"/>
      <c r="J18" s="385"/>
      <c r="K18" s="385"/>
      <c r="L18" s="385"/>
      <c r="M18" s="385"/>
      <c r="N18" s="385"/>
      <c r="O18" s="385"/>
      <c r="P18" s="385"/>
      <c r="Q18" s="385"/>
      <c r="R18" s="385"/>
    </row>
    <row r="19" spans="2:18" ht="42" customHeight="1" x14ac:dyDescent="0.4">
      <c r="B19" s="1263" t="s">
        <v>21</v>
      </c>
      <c r="C19" s="530" t="s">
        <v>16</v>
      </c>
      <c r="D19" s="498"/>
      <c r="E19" s="389">
        <f t="shared" ref="E19:Q20" si="0">E7+E10+E13+E16</f>
        <v>5986</v>
      </c>
      <c r="F19" s="389">
        <f t="shared" si="0"/>
        <v>7641</v>
      </c>
      <c r="G19" s="389">
        <f t="shared" si="0"/>
        <v>6838</v>
      </c>
      <c r="H19" s="389">
        <f t="shared" si="0"/>
        <v>7099</v>
      </c>
      <c r="I19" s="389">
        <f t="shared" si="0"/>
        <v>7432</v>
      </c>
      <c r="J19" s="389">
        <f t="shared" si="0"/>
        <v>6395</v>
      </c>
      <c r="K19" s="389">
        <f t="shared" si="0"/>
        <v>7941</v>
      </c>
      <c r="L19" s="389">
        <f t="shared" si="0"/>
        <v>7106</v>
      </c>
      <c r="M19" s="389">
        <f t="shared" si="0"/>
        <v>8360</v>
      </c>
      <c r="N19" s="389">
        <f t="shared" si="0"/>
        <v>7776</v>
      </c>
      <c r="O19" s="389">
        <f t="shared" si="0"/>
        <v>8144</v>
      </c>
      <c r="P19" s="389">
        <f t="shared" si="0"/>
        <v>5993</v>
      </c>
      <c r="Q19" s="389">
        <f t="shared" si="0"/>
        <v>86711</v>
      </c>
      <c r="R19" s="389"/>
    </row>
    <row r="20" spans="2:18" ht="42" customHeight="1" thickBot="1" x14ac:dyDescent="0.45">
      <c r="B20" s="1264"/>
      <c r="C20" s="531" t="s">
        <v>17</v>
      </c>
      <c r="D20" s="499"/>
      <c r="E20" s="392">
        <f t="shared" si="0"/>
        <v>6359</v>
      </c>
      <c r="F20" s="392">
        <f t="shared" si="0"/>
        <v>7338</v>
      </c>
      <c r="G20" s="392">
        <f t="shared" si="0"/>
        <v>6977</v>
      </c>
      <c r="H20" s="392">
        <f t="shared" si="0"/>
        <v>7107</v>
      </c>
      <c r="I20" s="392">
        <f t="shared" si="0"/>
        <v>6913</v>
      </c>
      <c r="J20" s="392">
        <f t="shared" si="0"/>
        <v>5571</v>
      </c>
      <c r="K20" s="392">
        <f t="shared" si="0"/>
        <v>8903</v>
      </c>
      <c r="L20" s="392">
        <f t="shared" si="0"/>
        <v>7308</v>
      </c>
      <c r="M20" s="392">
        <f t="shared" si="0"/>
        <v>8406</v>
      </c>
      <c r="N20" s="392">
        <f t="shared" si="0"/>
        <v>7939</v>
      </c>
      <c r="O20" s="392">
        <f t="shared" si="0"/>
        <v>8150</v>
      </c>
      <c r="P20" s="392">
        <f t="shared" si="0"/>
        <v>6350</v>
      </c>
      <c r="Q20" s="392">
        <f t="shared" si="0"/>
        <v>87321</v>
      </c>
      <c r="R20" s="392"/>
    </row>
    <row r="21" spans="2:18" ht="42" customHeight="1" thickBot="1" x14ac:dyDescent="0.4">
      <c r="B21" s="393"/>
      <c r="C21" s="382"/>
      <c r="D21" s="496"/>
      <c r="E21" s="383"/>
      <c r="F21" s="383"/>
      <c r="G21" s="383"/>
      <c r="H21" s="383"/>
      <c r="I21" s="383"/>
      <c r="J21" s="383"/>
      <c r="K21" s="383"/>
      <c r="L21" s="383"/>
      <c r="M21" s="383"/>
      <c r="N21" s="383"/>
      <c r="O21" s="383"/>
      <c r="P21" s="383"/>
      <c r="Q21" s="383"/>
      <c r="R21" s="383"/>
    </row>
    <row r="22" spans="2:18" ht="42" customHeight="1" thickBot="1" x14ac:dyDescent="0.4">
      <c r="B22" s="394" t="s">
        <v>50</v>
      </c>
      <c r="C22" s="395"/>
      <c r="D22" s="496"/>
      <c r="E22" s="383"/>
      <c r="F22" s="383"/>
      <c r="G22" s="383"/>
      <c r="H22" s="383"/>
      <c r="I22" s="383"/>
      <c r="J22" s="383"/>
      <c r="K22" s="383"/>
      <c r="L22" s="383"/>
      <c r="M22" s="383"/>
      <c r="N22" s="383"/>
      <c r="O22" s="383"/>
      <c r="P22" s="383"/>
      <c r="Q22" s="383"/>
      <c r="R22" s="383"/>
    </row>
    <row r="23" spans="2:18" ht="42" customHeight="1" thickBot="1" x14ac:dyDescent="0.4">
      <c r="B23" s="396"/>
      <c r="C23" s="395"/>
      <c r="D23" s="496"/>
      <c r="E23" s="383"/>
      <c r="F23" s="383"/>
      <c r="G23" s="383"/>
      <c r="H23" s="383"/>
      <c r="I23" s="383"/>
      <c r="J23" s="383"/>
      <c r="K23" s="383"/>
      <c r="L23" s="383"/>
      <c r="M23" s="383"/>
      <c r="N23" s="383"/>
      <c r="O23" s="383"/>
      <c r="P23" s="383"/>
      <c r="Q23" s="383"/>
      <c r="R23" s="383"/>
    </row>
    <row r="24" spans="2:18" ht="42" customHeight="1" x14ac:dyDescent="0.35">
      <c r="B24" s="1261" t="s">
        <v>23</v>
      </c>
      <c r="C24" s="528" t="s">
        <v>16</v>
      </c>
      <c r="D24" s="494"/>
      <c r="E24" s="376">
        <v>1057</v>
      </c>
      <c r="F24" s="376">
        <v>1529</v>
      </c>
      <c r="G24" s="376">
        <v>1303</v>
      </c>
      <c r="H24" s="376">
        <v>1360</v>
      </c>
      <c r="I24" s="376">
        <v>1529</v>
      </c>
      <c r="J24" s="376">
        <v>1493</v>
      </c>
      <c r="K24" s="376">
        <v>1703</v>
      </c>
      <c r="L24" s="376">
        <v>1132</v>
      </c>
      <c r="M24" s="376">
        <v>1478</v>
      </c>
      <c r="N24" s="376">
        <v>1549</v>
      </c>
      <c r="O24" s="376">
        <v>1396</v>
      </c>
      <c r="P24" s="376">
        <v>1243</v>
      </c>
      <c r="Q24" s="376">
        <f>SUM(E24:P24)</f>
        <v>16772</v>
      </c>
      <c r="R24" s="376"/>
    </row>
    <row r="25" spans="2:18" ht="42" customHeight="1" thickBot="1" x14ac:dyDescent="0.4">
      <c r="B25" s="1262"/>
      <c r="C25" s="529" t="s">
        <v>17</v>
      </c>
      <c r="D25" s="495"/>
      <c r="E25" s="380">
        <v>970</v>
      </c>
      <c r="F25" s="380">
        <v>1284</v>
      </c>
      <c r="G25" s="380">
        <v>1266</v>
      </c>
      <c r="H25" s="380">
        <v>1340</v>
      </c>
      <c r="I25" s="380">
        <v>1413</v>
      </c>
      <c r="J25" s="380">
        <v>1685</v>
      </c>
      <c r="K25" s="380">
        <v>1018</v>
      </c>
      <c r="L25" s="380">
        <v>1141</v>
      </c>
      <c r="M25" s="380">
        <v>1630</v>
      </c>
      <c r="N25" s="380">
        <v>1527</v>
      </c>
      <c r="O25" s="380">
        <v>1576</v>
      </c>
      <c r="P25" s="380">
        <v>1600</v>
      </c>
      <c r="Q25" s="380">
        <f>SUM(E25:P25)</f>
        <v>16450</v>
      </c>
      <c r="R25" s="380"/>
    </row>
    <row r="26" spans="2:18" ht="42" customHeight="1" thickBot="1" x14ac:dyDescent="0.4">
      <c r="B26" s="384"/>
      <c r="C26" s="395"/>
      <c r="D26" s="500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</row>
    <row r="27" spans="2:18" ht="42" customHeight="1" x14ac:dyDescent="0.35">
      <c r="B27" s="1261" t="s">
        <v>159</v>
      </c>
      <c r="C27" s="528" t="s">
        <v>16</v>
      </c>
      <c r="D27" s="501"/>
      <c r="E27" s="400">
        <v>432</v>
      </c>
      <c r="F27" s="400">
        <v>626</v>
      </c>
      <c r="G27" s="400">
        <v>603</v>
      </c>
      <c r="H27" s="400">
        <v>820</v>
      </c>
      <c r="I27" s="400">
        <v>772</v>
      </c>
      <c r="J27" s="400">
        <v>830</v>
      </c>
      <c r="K27" s="400">
        <v>992</v>
      </c>
      <c r="L27" s="400">
        <v>569</v>
      </c>
      <c r="M27" s="400">
        <v>911</v>
      </c>
      <c r="N27" s="400">
        <v>847</v>
      </c>
      <c r="O27" s="400">
        <v>1110</v>
      </c>
      <c r="P27" s="400">
        <v>992</v>
      </c>
      <c r="Q27" s="400">
        <f>SUM(E27:P27)</f>
        <v>9504</v>
      </c>
      <c r="R27" s="400"/>
    </row>
    <row r="28" spans="2:18" ht="42" customHeight="1" thickBot="1" x14ac:dyDescent="0.4">
      <c r="B28" s="1262"/>
      <c r="C28" s="529" t="s">
        <v>17</v>
      </c>
      <c r="D28" s="502"/>
      <c r="E28" s="402">
        <v>529</v>
      </c>
      <c r="F28" s="402">
        <v>655</v>
      </c>
      <c r="G28" s="402">
        <v>613</v>
      </c>
      <c r="H28" s="402">
        <v>772</v>
      </c>
      <c r="I28" s="402">
        <v>793</v>
      </c>
      <c r="J28" s="402">
        <v>703</v>
      </c>
      <c r="K28" s="402">
        <v>1100</v>
      </c>
      <c r="L28" s="402">
        <v>855</v>
      </c>
      <c r="M28" s="402">
        <v>837</v>
      </c>
      <c r="N28" s="402">
        <v>925</v>
      </c>
      <c r="O28" s="402">
        <v>708</v>
      </c>
      <c r="P28" s="402">
        <v>1219</v>
      </c>
      <c r="Q28" s="402">
        <f>SUM(E28:P28)</f>
        <v>9709</v>
      </c>
      <c r="R28" s="402"/>
    </row>
    <row r="29" spans="2:18" ht="42" customHeight="1" thickBot="1" x14ac:dyDescent="0.4">
      <c r="B29" s="403"/>
      <c r="C29" s="395"/>
      <c r="D29" s="503"/>
      <c r="E29" s="405"/>
      <c r="F29" s="405"/>
      <c r="G29" s="405"/>
      <c r="H29" s="405"/>
      <c r="I29" s="405"/>
      <c r="J29" s="405"/>
      <c r="K29" s="405"/>
      <c r="L29" s="405"/>
      <c r="M29" s="405"/>
      <c r="N29" s="405"/>
      <c r="O29" s="405"/>
      <c r="P29" s="405"/>
      <c r="Q29" s="405"/>
      <c r="R29" s="405"/>
    </row>
    <row r="30" spans="2:18" ht="42" customHeight="1" x14ac:dyDescent="0.35">
      <c r="B30" s="1261" t="s">
        <v>25</v>
      </c>
      <c r="C30" s="528" t="s">
        <v>16</v>
      </c>
      <c r="D30" s="501"/>
      <c r="E30" s="400">
        <v>0</v>
      </c>
      <c r="F30" s="400">
        <v>0</v>
      </c>
      <c r="G30" s="400">
        <v>0</v>
      </c>
      <c r="H30" s="400">
        <v>0</v>
      </c>
      <c r="I30" s="400">
        <v>0</v>
      </c>
      <c r="J30" s="400">
        <v>0</v>
      </c>
      <c r="K30" s="400">
        <v>0</v>
      </c>
      <c r="L30" s="400">
        <v>0</v>
      </c>
      <c r="M30" s="400">
        <v>0</v>
      </c>
      <c r="N30" s="400">
        <v>0</v>
      </c>
      <c r="O30" s="400">
        <v>0</v>
      </c>
      <c r="P30" s="400">
        <v>0</v>
      </c>
      <c r="Q30" s="400">
        <f>SUM(E30:P30)</f>
        <v>0</v>
      </c>
      <c r="R30" s="400"/>
    </row>
    <row r="31" spans="2:18" ht="42" customHeight="1" thickBot="1" x14ac:dyDescent="0.4">
      <c r="B31" s="1262"/>
      <c r="C31" s="529" t="s">
        <v>17</v>
      </c>
      <c r="D31" s="502"/>
      <c r="E31" s="402">
        <v>2</v>
      </c>
      <c r="F31" s="402">
        <v>0</v>
      </c>
      <c r="G31" s="402">
        <v>1</v>
      </c>
      <c r="H31" s="402">
        <v>0</v>
      </c>
      <c r="I31" s="402">
        <v>0</v>
      </c>
      <c r="J31" s="402">
        <v>0</v>
      </c>
      <c r="K31" s="402">
        <v>1</v>
      </c>
      <c r="L31" s="402">
        <v>0</v>
      </c>
      <c r="M31" s="402">
        <v>1</v>
      </c>
      <c r="N31" s="402">
        <v>2</v>
      </c>
      <c r="O31" s="402">
        <v>0</v>
      </c>
      <c r="P31" s="402">
        <v>0</v>
      </c>
      <c r="Q31" s="402">
        <f>SUM(E31:P31)</f>
        <v>7</v>
      </c>
      <c r="R31" s="402"/>
    </row>
    <row r="32" spans="2:18" ht="42" customHeight="1" thickBot="1" x14ac:dyDescent="0.4">
      <c r="B32" s="403"/>
      <c r="C32" s="395"/>
      <c r="D32" s="503"/>
      <c r="E32" s="405"/>
      <c r="F32" s="405"/>
      <c r="G32" s="405"/>
      <c r="H32" s="405"/>
      <c r="I32" s="405"/>
      <c r="J32" s="405"/>
      <c r="K32" s="405"/>
      <c r="L32" s="405"/>
      <c r="M32" s="405"/>
      <c r="N32" s="405"/>
      <c r="O32" s="405"/>
      <c r="P32" s="405"/>
      <c r="Q32" s="405"/>
      <c r="R32" s="405"/>
    </row>
    <row r="33" spans="2:38" ht="42" customHeight="1" x14ac:dyDescent="0.4">
      <c r="B33" s="1263" t="s">
        <v>21</v>
      </c>
      <c r="C33" s="530" t="s">
        <v>16</v>
      </c>
      <c r="D33" s="498"/>
      <c r="E33" s="389">
        <f t="shared" ref="E33:Q34" si="1">E24+E27+E30</f>
        <v>1489</v>
      </c>
      <c r="F33" s="389">
        <f t="shared" si="1"/>
        <v>2155</v>
      </c>
      <c r="G33" s="389">
        <f t="shared" si="1"/>
        <v>1906</v>
      </c>
      <c r="H33" s="389">
        <f t="shared" si="1"/>
        <v>2180</v>
      </c>
      <c r="I33" s="389">
        <f t="shared" si="1"/>
        <v>2301</v>
      </c>
      <c r="J33" s="389">
        <f t="shared" si="1"/>
        <v>2323</v>
      </c>
      <c r="K33" s="389">
        <f t="shared" si="1"/>
        <v>2695</v>
      </c>
      <c r="L33" s="389">
        <f t="shared" si="1"/>
        <v>1701</v>
      </c>
      <c r="M33" s="389">
        <f t="shared" si="1"/>
        <v>2389</v>
      </c>
      <c r="N33" s="389">
        <f t="shared" si="1"/>
        <v>2396</v>
      </c>
      <c r="O33" s="389">
        <f t="shared" si="1"/>
        <v>2506</v>
      </c>
      <c r="P33" s="389">
        <f t="shared" si="1"/>
        <v>2235</v>
      </c>
      <c r="Q33" s="389">
        <f t="shared" si="1"/>
        <v>26276</v>
      </c>
      <c r="R33" s="389"/>
      <c r="AB33" s="406"/>
      <c r="AC33" s="406"/>
      <c r="AD33" s="406"/>
      <c r="AE33" s="406"/>
      <c r="AF33" s="406"/>
      <c r="AG33" s="406"/>
      <c r="AH33" s="406"/>
      <c r="AI33" s="406"/>
      <c r="AJ33" s="406"/>
      <c r="AK33" s="406"/>
      <c r="AL33" s="406"/>
    </row>
    <row r="34" spans="2:38" ht="42" customHeight="1" thickBot="1" x14ac:dyDescent="0.45">
      <c r="B34" s="1264"/>
      <c r="C34" s="531" t="s">
        <v>17</v>
      </c>
      <c r="D34" s="499"/>
      <c r="E34" s="392">
        <f t="shared" si="1"/>
        <v>1501</v>
      </c>
      <c r="F34" s="392">
        <f t="shared" si="1"/>
        <v>1939</v>
      </c>
      <c r="G34" s="392">
        <f t="shared" si="1"/>
        <v>1880</v>
      </c>
      <c r="H34" s="392">
        <f t="shared" si="1"/>
        <v>2112</v>
      </c>
      <c r="I34" s="392">
        <f t="shared" si="1"/>
        <v>2206</v>
      </c>
      <c r="J34" s="392">
        <f t="shared" si="1"/>
        <v>2388</v>
      </c>
      <c r="K34" s="392">
        <f t="shared" si="1"/>
        <v>2119</v>
      </c>
      <c r="L34" s="392">
        <f t="shared" si="1"/>
        <v>1996</v>
      </c>
      <c r="M34" s="392">
        <f t="shared" si="1"/>
        <v>2468</v>
      </c>
      <c r="N34" s="392">
        <f t="shared" si="1"/>
        <v>2454</v>
      </c>
      <c r="O34" s="392">
        <f t="shared" si="1"/>
        <v>2284</v>
      </c>
      <c r="P34" s="392">
        <f t="shared" si="1"/>
        <v>2819</v>
      </c>
      <c r="Q34" s="392">
        <f t="shared" si="1"/>
        <v>26166</v>
      </c>
      <c r="R34" s="392"/>
    </row>
    <row r="35" spans="2:38" ht="42" customHeight="1" thickBot="1" x14ac:dyDescent="0.4">
      <c r="B35" s="393"/>
      <c r="C35" s="382"/>
      <c r="D35" s="503"/>
      <c r="E35" s="405"/>
      <c r="F35" s="405"/>
      <c r="G35" s="405"/>
      <c r="H35" s="405"/>
      <c r="I35" s="405"/>
      <c r="J35" s="405"/>
      <c r="K35" s="405"/>
      <c r="L35" s="405"/>
      <c r="M35" s="405"/>
      <c r="N35" s="405"/>
      <c r="O35" s="405"/>
      <c r="P35" s="405"/>
      <c r="Q35" s="405"/>
      <c r="R35" s="405"/>
    </row>
    <row r="36" spans="2:38" ht="42" customHeight="1" thickBot="1" x14ac:dyDescent="0.4">
      <c r="B36" s="394" t="s">
        <v>51</v>
      </c>
      <c r="C36" s="395"/>
      <c r="D36" s="496"/>
      <c r="E36" s="383"/>
      <c r="F36" s="383"/>
      <c r="G36" s="383"/>
      <c r="H36" s="383"/>
      <c r="I36" s="383"/>
      <c r="J36" s="383"/>
      <c r="K36" s="383"/>
      <c r="L36" s="383"/>
      <c r="M36" s="383"/>
      <c r="N36" s="383"/>
      <c r="O36" s="383"/>
      <c r="P36" s="383"/>
      <c r="Q36" s="383"/>
      <c r="R36" s="383"/>
    </row>
    <row r="37" spans="2:38" ht="42" customHeight="1" thickBot="1" x14ac:dyDescent="0.4">
      <c r="B37" s="403"/>
      <c r="C37" s="395"/>
      <c r="D37" s="504"/>
      <c r="E37" s="408"/>
      <c r="F37" s="408"/>
      <c r="G37" s="408"/>
      <c r="H37" s="408"/>
      <c r="I37" s="408"/>
      <c r="J37" s="408"/>
      <c r="K37" s="408"/>
      <c r="L37" s="408"/>
      <c r="M37" s="408"/>
      <c r="N37" s="408"/>
      <c r="O37" s="408"/>
      <c r="P37" s="408"/>
      <c r="Q37" s="408"/>
      <c r="R37" s="408"/>
    </row>
    <row r="38" spans="2:38" ht="42" customHeight="1" x14ac:dyDescent="0.35">
      <c r="B38" s="1261" t="s">
        <v>43</v>
      </c>
      <c r="C38" s="528" t="s">
        <v>16</v>
      </c>
      <c r="D38" s="501"/>
      <c r="E38" s="400">
        <v>2750</v>
      </c>
      <c r="F38" s="400">
        <v>3377</v>
      </c>
      <c r="G38" s="400">
        <v>3261</v>
      </c>
      <c r="H38" s="400">
        <v>3099</v>
      </c>
      <c r="I38" s="400">
        <v>3041</v>
      </c>
      <c r="J38" s="400">
        <v>3574</v>
      </c>
      <c r="K38" s="400">
        <v>3644</v>
      </c>
      <c r="L38" s="400">
        <v>2101</v>
      </c>
      <c r="M38" s="400">
        <v>3046</v>
      </c>
      <c r="N38" s="400">
        <v>3492</v>
      </c>
      <c r="O38" s="400">
        <v>2952</v>
      </c>
      <c r="P38" s="400">
        <v>2532</v>
      </c>
      <c r="Q38" s="400">
        <f>SUM(E38:P38)</f>
        <v>36869</v>
      </c>
      <c r="R38" s="400"/>
    </row>
    <row r="39" spans="2:38" ht="42" customHeight="1" thickBot="1" x14ac:dyDescent="0.4">
      <c r="B39" s="1262"/>
      <c r="C39" s="529" t="s">
        <v>17</v>
      </c>
      <c r="D39" s="502"/>
      <c r="E39" s="402">
        <v>2607</v>
      </c>
      <c r="F39" s="402">
        <v>3015</v>
      </c>
      <c r="G39" s="402">
        <v>2860</v>
      </c>
      <c r="H39" s="402">
        <v>3367</v>
      </c>
      <c r="I39" s="402">
        <v>3298</v>
      </c>
      <c r="J39" s="402">
        <v>2870</v>
      </c>
      <c r="K39" s="402">
        <v>4275</v>
      </c>
      <c r="L39" s="402">
        <v>3177</v>
      </c>
      <c r="M39" s="402">
        <v>2898</v>
      </c>
      <c r="N39" s="402">
        <v>3202</v>
      </c>
      <c r="O39" s="402">
        <v>3122</v>
      </c>
      <c r="P39" s="402">
        <v>2813</v>
      </c>
      <c r="Q39" s="402">
        <f>SUM(E39:P39)</f>
        <v>37504</v>
      </c>
      <c r="R39" s="402"/>
    </row>
    <row r="40" spans="2:38" ht="42" customHeight="1" thickBot="1" x14ac:dyDescent="0.4">
      <c r="B40" s="403"/>
      <c r="C40" s="395"/>
      <c r="D40" s="496"/>
      <c r="E40" s="383"/>
      <c r="F40" s="383"/>
      <c r="G40" s="383"/>
      <c r="H40" s="383"/>
      <c r="I40" s="383"/>
      <c r="J40" s="383"/>
      <c r="K40" s="383"/>
      <c r="L40" s="383"/>
      <c r="M40" s="383"/>
      <c r="N40" s="383"/>
      <c r="O40" s="383"/>
      <c r="P40" s="383"/>
      <c r="Q40" s="383"/>
      <c r="R40" s="383"/>
    </row>
    <row r="41" spans="2:38" ht="42" customHeight="1" x14ac:dyDescent="0.35">
      <c r="B41" s="1261" t="s">
        <v>47</v>
      </c>
      <c r="C41" s="528" t="s">
        <v>16</v>
      </c>
      <c r="D41" s="501"/>
      <c r="E41" s="400">
        <v>2769</v>
      </c>
      <c r="F41" s="400">
        <v>3629</v>
      </c>
      <c r="G41" s="400">
        <v>3332</v>
      </c>
      <c r="H41" s="400">
        <v>3237</v>
      </c>
      <c r="I41" s="400">
        <v>3105</v>
      </c>
      <c r="J41" s="400">
        <v>3595</v>
      </c>
      <c r="K41" s="400">
        <v>3053</v>
      </c>
      <c r="L41" s="400">
        <v>1000</v>
      </c>
      <c r="M41" s="400">
        <v>1517</v>
      </c>
      <c r="N41" s="400">
        <v>1800</v>
      </c>
      <c r="O41" s="400">
        <v>1533</v>
      </c>
      <c r="P41" s="400">
        <v>1518</v>
      </c>
      <c r="Q41" s="400">
        <f>SUM(E41:P41)</f>
        <v>30088</v>
      </c>
      <c r="R41" s="400"/>
    </row>
    <row r="42" spans="2:38" ht="42" customHeight="1" thickBot="1" x14ac:dyDescent="0.4">
      <c r="B42" s="1262"/>
      <c r="C42" s="529" t="s">
        <v>17</v>
      </c>
      <c r="D42" s="502"/>
      <c r="E42" s="402">
        <v>2546</v>
      </c>
      <c r="F42" s="402">
        <v>3863</v>
      </c>
      <c r="G42" s="402">
        <v>3487</v>
      </c>
      <c r="H42" s="402">
        <v>3123</v>
      </c>
      <c r="I42" s="402">
        <v>3307</v>
      </c>
      <c r="J42" s="402">
        <v>3190</v>
      </c>
      <c r="K42" s="402">
        <v>2786</v>
      </c>
      <c r="L42" s="402">
        <v>1546</v>
      </c>
      <c r="M42" s="402">
        <v>1500</v>
      </c>
      <c r="N42" s="402">
        <v>1428</v>
      </c>
      <c r="O42" s="402">
        <v>1722</v>
      </c>
      <c r="P42" s="402">
        <v>1656</v>
      </c>
      <c r="Q42" s="402">
        <f>SUM(E42:P42)</f>
        <v>30154</v>
      </c>
      <c r="R42" s="402"/>
    </row>
    <row r="43" spans="2:38" ht="42" customHeight="1" thickBot="1" x14ac:dyDescent="0.4">
      <c r="B43" s="403"/>
      <c r="C43" s="395"/>
      <c r="D43" s="505"/>
      <c r="E43" s="409"/>
      <c r="F43" s="409"/>
      <c r="G43" s="409"/>
      <c r="H43" s="409"/>
      <c r="I43" s="409"/>
      <c r="J43" s="409"/>
      <c r="K43" s="409"/>
      <c r="L43" s="409"/>
      <c r="M43" s="409"/>
      <c r="N43" s="409"/>
      <c r="O43" s="409"/>
      <c r="P43" s="409"/>
      <c r="Q43" s="409"/>
      <c r="R43" s="409"/>
    </row>
    <row r="44" spans="2:38" ht="42" customHeight="1" x14ac:dyDescent="0.4">
      <c r="B44" s="1263" t="s">
        <v>21</v>
      </c>
      <c r="C44" s="530" t="s">
        <v>16</v>
      </c>
      <c r="D44" s="498"/>
      <c r="E44" s="389">
        <f t="shared" ref="E44:Q45" si="2">E38+E41</f>
        <v>5519</v>
      </c>
      <c r="F44" s="389">
        <f t="shared" si="2"/>
        <v>7006</v>
      </c>
      <c r="G44" s="389">
        <f t="shared" si="2"/>
        <v>6593</v>
      </c>
      <c r="H44" s="389">
        <f t="shared" si="2"/>
        <v>6336</v>
      </c>
      <c r="I44" s="389">
        <f t="shared" si="2"/>
        <v>6146</v>
      </c>
      <c r="J44" s="389">
        <f t="shared" si="2"/>
        <v>7169</v>
      </c>
      <c r="K44" s="389">
        <f t="shared" si="2"/>
        <v>6697</v>
      </c>
      <c r="L44" s="389">
        <f t="shared" si="2"/>
        <v>3101</v>
      </c>
      <c r="M44" s="389">
        <f t="shared" si="2"/>
        <v>4563</v>
      </c>
      <c r="N44" s="389">
        <f t="shared" si="2"/>
        <v>5292</v>
      </c>
      <c r="O44" s="389">
        <f>O38+O41</f>
        <v>4485</v>
      </c>
      <c r="P44" s="389">
        <f>P38+P41</f>
        <v>4050</v>
      </c>
      <c r="Q44" s="389">
        <f t="shared" si="2"/>
        <v>66957</v>
      </c>
      <c r="R44" s="389"/>
    </row>
    <row r="45" spans="2:38" ht="42" customHeight="1" thickBot="1" x14ac:dyDescent="0.45">
      <c r="B45" s="1264"/>
      <c r="C45" s="531" t="s">
        <v>17</v>
      </c>
      <c r="D45" s="499"/>
      <c r="E45" s="392">
        <f t="shared" si="2"/>
        <v>5153</v>
      </c>
      <c r="F45" s="392">
        <f t="shared" si="2"/>
        <v>6878</v>
      </c>
      <c r="G45" s="392">
        <f t="shared" si="2"/>
        <v>6347</v>
      </c>
      <c r="H45" s="392">
        <f t="shared" si="2"/>
        <v>6490</v>
      </c>
      <c r="I45" s="392">
        <f t="shared" si="2"/>
        <v>6605</v>
      </c>
      <c r="J45" s="392">
        <f t="shared" si="2"/>
        <v>6060</v>
      </c>
      <c r="K45" s="392">
        <f t="shared" si="2"/>
        <v>7061</v>
      </c>
      <c r="L45" s="392">
        <f t="shared" si="2"/>
        <v>4723</v>
      </c>
      <c r="M45" s="392">
        <f t="shared" si="2"/>
        <v>4398</v>
      </c>
      <c r="N45" s="392">
        <f t="shared" si="2"/>
        <v>4630</v>
      </c>
      <c r="O45" s="392">
        <f t="shared" si="2"/>
        <v>4844</v>
      </c>
      <c r="P45" s="392">
        <f t="shared" si="2"/>
        <v>4469</v>
      </c>
      <c r="Q45" s="392">
        <f t="shared" si="2"/>
        <v>67658</v>
      </c>
      <c r="R45" s="392"/>
    </row>
    <row r="46" spans="2:38" ht="42" customHeight="1" thickBot="1" x14ac:dyDescent="0.4">
      <c r="B46" s="403"/>
      <c r="C46" s="395"/>
      <c r="D46" s="506"/>
      <c r="E46" s="410"/>
      <c r="F46" s="410"/>
      <c r="G46" s="410"/>
      <c r="H46" s="410"/>
      <c r="I46" s="410"/>
      <c r="J46" s="410"/>
      <c r="K46" s="410"/>
      <c r="L46" s="410"/>
      <c r="M46" s="410"/>
      <c r="N46" s="410"/>
      <c r="O46" s="410"/>
      <c r="P46" s="410"/>
      <c r="Q46" s="410"/>
      <c r="R46" s="410"/>
    </row>
    <row r="47" spans="2:38" ht="42" customHeight="1" x14ac:dyDescent="0.4">
      <c r="B47" s="1265" t="s">
        <v>27</v>
      </c>
      <c r="C47" s="530" t="s">
        <v>16</v>
      </c>
      <c r="D47" s="498"/>
      <c r="E47" s="389">
        <f t="shared" ref="E47:Q48" si="3">E19+E33+E44</f>
        <v>12994</v>
      </c>
      <c r="F47" s="389">
        <f t="shared" si="3"/>
        <v>16802</v>
      </c>
      <c r="G47" s="389">
        <f t="shared" si="3"/>
        <v>15337</v>
      </c>
      <c r="H47" s="389">
        <f t="shared" si="3"/>
        <v>15615</v>
      </c>
      <c r="I47" s="389">
        <f t="shared" si="3"/>
        <v>15879</v>
      </c>
      <c r="J47" s="389">
        <f t="shared" si="3"/>
        <v>15887</v>
      </c>
      <c r="K47" s="389">
        <f t="shared" si="3"/>
        <v>17333</v>
      </c>
      <c r="L47" s="389">
        <f t="shared" si="3"/>
        <v>11908</v>
      </c>
      <c r="M47" s="389">
        <f t="shared" si="3"/>
        <v>15312</v>
      </c>
      <c r="N47" s="389">
        <f t="shared" si="3"/>
        <v>15464</v>
      </c>
      <c r="O47" s="389">
        <f>O19+O33+O44</f>
        <v>15135</v>
      </c>
      <c r="P47" s="389">
        <f>P19+P33+P44</f>
        <v>12278</v>
      </c>
      <c r="Q47" s="389">
        <f t="shared" si="3"/>
        <v>179944</v>
      </c>
      <c r="R47" s="389"/>
    </row>
    <row r="48" spans="2:38" ht="42" customHeight="1" thickBot="1" x14ac:dyDescent="0.45">
      <c r="B48" s="1266"/>
      <c r="C48" s="531" t="s">
        <v>17</v>
      </c>
      <c r="D48" s="499"/>
      <c r="E48" s="392">
        <f t="shared" si="3"/>
        <v>13013</v>
      </c>
      <c r="F48" s="392">
        <f t="shared" si="3"/>
        <v>16155</v>
      </c>
      <c r="G48" s="392">
        <f t="shared" si="3"/>
        <v>15204</v>
      </c>
      <c r="H48" s="392">
        <f t="shared" si="3"/>
        <v>15709</v>
      </c>
      <c r="I48" s="392">
        <f t="shared" si="3"/>
        <v>15724</v>
      </c>
      <c r="J48" s="392">
        <f t="shared" si="3"/>
        <v>14019</v>
      </c>
      <c r="K48" s="392">
        <f t="shared" si="3"/>
        <v>18083</v>
      </c>
      <c r="L48" s="392">
        <f t="shared" si="3"/>
        <v>14027</v>
      </c>
      <c r="M48" s="392">
        <f t="shared" si="3"/>
        <v>15272</v>
      </c>
      <c r="N48" s="392">
        <f t="shared" si="3"/>
        <v>15023</v>
      </c>
      <c r="O48" s="392">
        <f t="shared" si="3"/>
        <v>15278</v>
      </c>
      <c r="P48" s="392">
        <f t="shared" si="3"/>
        <v>13638</v>
      </c>
      <c r="Q48" s="392">
        <f t="shared" si="3"/>
        <v>181145</v>
      </c>
      <c r="R48" s="392"/>
    </row>
    <row r="49" spans="2:23" ht="47.25" customHeight="1" x14ac:dyDescent="0.25">
      <c r="C49" s="395"/>
      <c r="D49" s="507"/>
      <c r="E49" s="532" t="s">
        <v>189</v>
      </c>
      <c r="F49" s="532"/>
      <c r="G49" s="532"/>
      <c r="H49" s="532"/>
      <c r="I49" s="532"/>
      <c r="J49" s="532"/>
      <c r="K49" s="532"/>
      <c r="L49" s="532"/>
      <c r="M49" s="532"/>
      <c r="N49" s="532"/>
      <c r="O49" s="532"/>
      <c r="P49" s="532"/>
      <c r="Q49" s="532"/>
      <c r="R49" s="532"/>
    </row>
    <row r="50" spans="2:23" ht="56.25" customHeight="1" thickBot="1" x14ac:dyDescent="0.3">
      <c r="C50" s="395"/>
      <c r="D50" s="507"/>
      <c r="E50" s="533"/>
      <c r="F50" s="533"/>
      <c r="G50" s="533"/>
      <c r="H50" s="533"/>
      <c r="I50" s="533"/>
      <c r="J50" s="1267"/>
      <c r="K50" s="1267"/>
      <c r="L50" s="1267"/>
      <c r="M50" s="1267"/>
      <c r="N50" s="1267"/>
      <c r="O50" s="1267"/>
      <c r="P50" s="1267"/>
      <c r="Q50" s="1267"/>
      <c r="R50" s="533"/>
    </row>
    <row r="51" spans="2:23" ht="40.5" customHeight="1" thickBot="1" x14ac:dyDescent="0.55000000000000004">
      <c r="B51" s="1256" t="s">
        <v>28</v>
      </c>
      <c r="C51" s="1257"/>
      <c r="D51" s="1257"/>
      <c r="E51" s="1257"/>
      <c r="F51" s="1257"/>
      <c r="G51" s="1257"/>
      <c r="H51" s="1257"/>
      <c r="I51" s="1257"/>
      <c r="J51" s="1257"/>
      <c r="K51" s="1257"/>
      <c r="L51" s="1257"/>
      <c r="M51" s="1257"/>
      <c r="N51" s="1257"/>
      <c r="O51" s="1257"/>
      <c r="P51" s="1257"/>
      <c r="Q51" s="1257"/>
      <c r="R51" s="1258"/>
    </row>
    <row r="52" spans="2:23" ht="12" customHeight="1" thickBot="1" x14ac:dyDescent="0.3">
      <c r="B52" s="415"/>
      <c r="C52" s="415"/>
      <c r="D52" s="507"/>
      <c r="E52" s="414"/>
      <c r="F52" s="414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</row>
    <row r="53" spans="2:23" ht="42" customHeight="1" thickBot="1" x14ac:dyDescent="0.4">
      <c r="B53" s="416"/>
      <c r="C53" s="417"/>
      <c r="D53" s="492"/>
      <c r="E53" s="527" t="s">
        <v>176</v>
      </c>
      <c r="F53" s="527" t="s">
        <v>177</v>
      </c>
      <c r="G53" s="527" t="s">
        <v>178</v>
      </c>
      <c r="H53" s="527" t="s">
        <v>179</v>
      </c>
      <c r="I53" s="527" t="s">
        <v>180</v>
      </c>
      <c r="J53" s="527" t="s">
        <v>181</v>
      </c>
      <c r="K53" s="527" t="s">
        <v>182</v>
      </c>
      <c r="L53" s="527" t="s">
        <v>183</v>
      </c>
      <c r="M53" s="527" t="s">
        <v>184</v>
      </c>
      <c r="N53" s="527" t="s">
        <v>185</v>
      </c>
      <c r="O53" s="527" t="s">
        <v>186</v>
      </c>
      <c r="P53" s="527" t="s">
        <v>187</v>
      </c>
      <c r="Q53" s="527" t="s">
        <v>54</v>
      </c>
      <c r="R53" s="368"/>
    </row>
    <row r="54" spans="2:23" ht="18.75" customHeight="1" thickBot="1" x14ac:dyDescent="0.3">
      <c r="B54" s="419"/>
      <c r="D54" s="508"/>
      <c r="E54" s="420"/>
      <c r="F54" s="420"/>
      <c r="G54" s="420"/>
      <c r="H54" s="420"/>
      <c r="I54" s="420"/>
      <c r="J54" s="420"/>
      <c r="K54" s="420"/>
      <c r="L54" s="420"/>
      <c r="M54" s="420"/>
      <c r="N54" s="420"/>
      <c r="O54" s="420"/>
      <c r="P54" s="420"/>
      <c r="Q54" s="420"/>
      <c r="R54" s="420"/>
    </row>
    <row r="55" spans="2:23" ht="42" customHeight="1" x14ac:dyDescent="0.35">
      <c r="B55" s="1261" t="s">
        <v>0</v>
      </c>
      <c r="C55" s="528" t="s">
        <v>16</v>
      </c>
      <c r="D55" s="501"/>
      <c r="E55" s="400">
        <v>158</v>
      </c>
      <c r="F55" s="400">
        <v>174</v>
      </c>
      <c r="G55" s="400">
        <v>178</v>
      </c>
      <c r="H55" s="400">
        <v>148</v>
      </c>
      <c r="I55" s="400">
        <v>172</v>
      </c>
      <c r="J55" s="400">
        <v>200</v>
      </c>
      <c r="K55" s="400">
        <v>242</v>
      </c>
      <c r="L55" s="400">
        <v>212</v>
      </c>
      <c r="M55" s="400">
        <v>272</v>
      </c>
      <c r="N55" s="400">
        <v>204</v>
      </c>
      <c r="O55" s="400">
        <v>260</v>
      </c>
      <c r="P55" s="400">
        <v>248</v>
      </c>
      <c r="Q55" s="400">
        <f>SUM(E55:P55)</f>
        <v>2468</v>
      </c>
      <c r="R55" s="400"/>
    </row>
    <row r="56" spans="2:23" ht="42" customHeight="1" thickBot="1" x14ac:dyDescent="0.4">
      <c r="B56" s="1262"/>
      <c r="C56" s="529" t="s">
        <v>17</v>
      </c>
      <c r="D56" s="502"/>
      <c r="E56" s="402">
        <v>115</v>
      </c>
      <c r="F56" s="402">
        <v>160</v>
      </c>
      <c r="G56" s="402">
        <v>166</v>
      </c>
      <c r="H56" s="402">
        <v>157</v>
      </c>
      <c r="I56" s="402">
        <v>167</v>
      </c>
      <c r="J56" s="402">
        <v>242</v>
      </c>
      <c r="K56" s="402">
        <v>238</v>
      </c>
      <c r="L56" s="402">
        <v>191</v>
      </c>
      <c r="M56" s="402">
        <v>295</v>
      </c>
      <c r="N56" s="402">
        <v>226</v>
      </c>
      <c r="O56" s="402">
        <v>253</v>
      </c>
      <c r="P56" s="402">
        <v>248</v>
      </c>
      <c r="Q56" s="402">
        <f>SUM(E56:P56)</f>
        <v>2458</v>
      </c>
      <c r="R56" s="402"/>
    </row>
    <row r="57" spans="2:23" ht="42" customHeight="1" thickBot="1" x14ac:dyDescent="0.4">
      <c r="B57" s="403"/>
      <c r="C57" s="395"/>
      <c r="D57" s="496"/>
      <c r="E57" s="383"/>
      <c r="F57" s="383"/>
      <c r="G57" s="383"/>
      <c r="H57" s="383"/>
      <c r="I57" s="383"/>
      <c r="J57" s="383"/>
      <c r="K57" s="383"/>
      <c r="L57" s="383"/>
      <c r="M57" s="383"/>
      <c r="N57" s="383"/>
      <c r="O57" s="383"/>
      <c r="P57" s="383"/>
      <c r="Q57" s="383"/>
      <c r="R57" s="383"/>
    </row>
    <row r="58" spans="2:23" ht="42" customHeight="1" x14ac:dyDescent="0.35">
      <c r="B58" s="1261" t="s">
        <v>1</v>
      </c>
      <c r="C58" s="528" t="s">
        <v>16</v>
      </c>
      <c r="D58" s="501"/>
      <c r="E58" s="400">
        <v>66</v>
      </c>
      <c r="F58" s="400">
        <v>72</v>
      </c>
      <c r="G58" s="400">
        <v>30</v>
      </c>
      <c r="H58" s="400">
        <v>30</v>
      </c>
      <c r="I58" s="400">
        <v>54</v>
      </c>
      <c r="J58" s="400">
        <v>84</v>
      </c>
      <c r="K58" s="400">
        <v>72</v>
      </c>
      <c r="L58" s="400">
        <v>102</v>
      </c>
      <c r="M58" s="400">
        <v>72</v>
      </c>
      <c r="N58" s="400">
        <v>84</v>
      </c>
      <c r="O58" s="400">
        <v>90</v>
      </c>
      <c r="P58" s="400">
        <v>48</v>
      </c>
      <c r="Q58" s="400">
        <f>SUM(E58:P58)</f>
        <v>804</v>
      </c>
      <c r="R58" s="400"/>
    </row>
    <row r="59" spans="2:23" ht="42" customHeight="1" thickBot="1" x14ac:dyDescent="0.4">
      <c r="B59" s="1262"/>
      <c r="C59" s="529" t="s">
        <v>17</v>
      </c>
      <c r="D59" s="502"/>
      <c r="E59" s="402">
        <v>66</v>
      </c>
      <c r="F59" s="402">
        <v>72</v>
      </c>
      <c r="G59" s="402">
        <v>30</v>
      </c>
      <c r="H59" s="402">
        <v>30</v>
      </c>
      <c r="I59" s="402">
        <v>54</v>
      </c>
      <c r="J59" s="402">
        <v>84</v>
      </c>
      <c r="K59" s="402">
        <v>72</v>
      </c>
      <c r="L59" s="402">
        <v>102</v>
      </c>
      <c r="M59" s="402">
        <v>72</v>
      </c>
      <c r="N59" s="402">
        <v>84</v>
      </c>
      <c r="O59" s="402">
        <v>90</v>
      </c>
      <c r="P59" s="402">
        <v>48</v>
      </c>
      <c r="Q59" s="402">
        <f>SUM(E59:P59)</f>
        <v>804</v>
      </c>
      <c r="R59" s="402"/>
    </row>
    <row r="60" spans="2:23" ht="42" customHeight="1" thickBot="1" x14ac:dyDescent="0.4">
      <c r="B60" s="403"/>
      <c r="C60" s="395"/>
      <c r="D60" s="500"/>
      <c r="E60" s="398"/>
      <c r="F60" s="398"/>
      <c r="G60" s="398"/>
      <c r="H60" s="398"/>
      <c r="I60" s="398"/>
      <c r="J60" s="398"/>
      <c r="K60" s="398"/>
      <c r="L60" s="398"/>
      <c r="M60" s="398"/>
      <c r="N60" s="398"/>
      <c r="O60" s="398"/>
      <c r="P60" s="398"/>
      <c r="Q60" s="398"/>
      <c r="R60" s="398"/>
    </row>
    <row r="61" spans="2:23" ht="42" customHeight="1" x14ac:dyDescent="0.35">
      <c r="B61" s="1261" t="s">
        <v>3</v>
      </c>
      <c r="C61" s="528" t="s">
        <v>16</v>
      </c>
      <c r="D61" s="501"/>
      <c r="E61" s="400">
        <v>45</v>
      </c>
      <c r="F61" s="400">
        <v>78</v>
      </c>
      <c r="G61" s="400">
        <v>62</v>
      </c>
      <c r="H61" s="400">
        <v>46</v>
      </c>
      <c r="I61" s="400">
        <v>47</v>
      </c>
      <c r="J61" s="400">
        <v>64</v>
      </c>
      <c r="K61" s="400">
        <v>100</v>
      </c>
      <c r="L61" s="400">
        <v>101</v>
      </c>
      <c r="M61" s="400">
        <v>96</v>
      </c>
      <c r="N61" s="400">
        <v>84</v>
      </c>
      <c r="O61" s="400">
        <v>102</v>
      </c>
      <c r="P61" s="400">
        <v>104</v>
      </c>
      <c r="Q61" s="400">
        <f>SUM(E61:P61)</f>
        <v>929</v>
      </c>
      <c r="R61" s="400"/>
    </row>
    <row r="62" spans="2:23" ht="42" customHeight="1" thickBot="1" x14ac:dyDescent="0.4">
      <c r="B62" s="1262"/>
      <c r="C62" s="529" t="s">
        <v>17</v>
      </c>
      <c r="D62" s="502"/>
      <c r="E62" s="402">
        <v>49</v>
      </c>
      <c r="F62" s="402">
        <v>81</v>
      </c>
      <c r="G62" s="402">
        <v>38</v>
      </c>
      <c r="H62" s="402">
        <v>60</v>
      </c>
      <c r="I62" s="402">
        <v>62</v>
      </c>
      <c r="J62" s="402">
        <v>36</v>
      </c>
      <c r="K62" s="402">
        <v>95</v>
      </c>
      <c r="L62" s="402">
        <v>85</v>
      </c>
      <c r="M62" s="402">
        <v>59</v>
      </c>
      <c r="N62" s="402">
        <v>75</v>
      </c>
      <c r="O62" s="402">
        <v>111</v>
      </c>
      <c r="P62" s="402">
        <v>139</v>
      </c>
      <c r="Q62" s="402">
        <f>SUM(E62:P62)</f>
        <v>890</v>
      </c>
      <c r="R62" s="402"/>
    </row>
    <row r="63" spans="2:23" ht="42" customHeight="1" thickBot="1" x14ac:dyDescent="0.4">
      <c r="B63" s="403"/>
      <c r="C63" s="395"/>
      <c r="D63" s="504"/>
      <c r="E63" s="408"/>
      <c r="F63" s="408"/>
      <c r="G63" s="408"/>
      <c r="H63" s="408"/>
      <c r="I63" s="408"/>
      <c r="J63" s="408"/>
      <c r="K63" s="408"/>
      <c r="L63" s="408"/>
      <c r="M63" s="408"/>
      <c r="N63" s="408"/>
      <c r="O63" s="408"/>
      <c r="P63" s="408"/>
      <c r="Q63" s="408"/>
      <c r="R63" s="408"/>
      <c r="W63" s="534"/>
    </row>
    <row r="64" spans="2:23" ht="42" customHeight="1" x14ac:dyDescent="0.35">
      <c r="B64" s="1261" t="s">
        <v>4</v>
      </c>
      <c r="C64" s="528" t="s">
        <v>16</v>
      </c>
      <c r="D64" s="501"/>
      <c r="E64" s="400">
        <v>54</v>
      </c>
      <c r="F64" s="400">
        <v>102</v>
      </c>
      <c r="G64" s="400">
        <v>108</v>
      </c>
      <c r="H64" s="400">
        <v>129</v>
      </c>
      <c r="I64" s="400">
        <v>126</v>
      </c>
      <c r="J64" s="400">
        <v>99</v>
      </c>
      <c r="K64" s="400">
        <v>91</v>
      </c>
      <c r="L64" s="400">
        <v>168</v>
      </c>
      <c r="M64" s="400">
        <v>86</v>
      </c>
      <c r="N64" s="400">
        <v>166</v>
      </c>
      <c r="O64" s="400">
        <v>135</v>
      </c>
      <c r="P64" s="400">
        <v>201</v>
      </c>
      <c r="Q64" s="400">
        <f>SUM(E64:P64)</f>
        <v>1465</v>
      </c>
      <c r="R64" s="400"/>
      <c r="W64" s="534"/>
    </row>
    <row r="65" spans="2:23" ht="42" customHeight="1" thickBot="1" x14ac:dyDescent="0.4">
      <c r="B65" s="1262"/>
      <c r="C65" s="529" t="s">
        <v>17</v>
      </c>
      <c r="D65" s="502"/>
      <c r="E65" s="402">
        <v>48</v>
      </c>
      <c r="F65" s="402">
        <v>91</v>
      </c>
      <c r="G65" s="402">
        <v>123</v>
      </c>
      <c r="H65" s="402">
        <v>92</v>
      </c>
      <c r="I65" s="402">
        <v>80</v>
      </c>
      <c r="J65" s="402">
        <v>91</v>
      </c>
      <c r="K65" s="402">
        <v>102</v>
      </c>
      <c r="L65" s="402">
        <v>115</v>
      </c>
      <c r="M65" s="402">
        <v>131</v>
      </c>
      <c r="N65" s="402">
        <v>135</v>
      </c>
      <c r="O65" s="402">
        <v>176</v>
      </c>
      <c r="P65" s="402">
        <v>214</v>
      </c>
      <c r="Q65" s="402">
        <f>SUM(E65:P65)</f>
        <v>1398</v>
      </c>
      <c r="R65" s="402"/>
      <c r="W65" s="534"/>
    </row>
    <row r="66" spans="2:23" ht="42" customHeight="1" thickBot="1" x14ac:dyDescent="0.4">
      <c r="B66" s="403"/>
      <c r="C66" s="395"/>
      <c r="D66" s="496"/>
      <c r="E66" s="383"/>
      <c r="F66" s="383"/>
      <c r="G66" s="383"/>
      <c r="H66" s="383"/>
      <c r="I66" s="383"/>
      <c r="J66" s="383"/>
      <c r="K66" s="383"/>
      <c r="L66" s="383"/>
      <c r="M66" s="383"/>
      <c r="N66" s="383"/>
      <c r="O66" s="383"/>
      <c r="P66" s="383"/>
      <c r="Q66" s="383"/>
      <c r="R66" s="383"/>
      <c r="W66" s="534"/>
    </row>
    <row r="67" spans="2:23" ht="42" customHeight="1" x14ac:dyDescent="0.4">
      <c r="B67" s="1265" t="s">
        <v>6</v>
      </c>
      <c r="C67" s="530" t="s">
        <v>16</v>
      </c>
      <c r="D67" s="498"/>
      <c r="E67" s="389">
        <f t="shared" ref="E67:Q68" si="4">E55+E58+E61+E64</f>
        <v>323</v>
      </c>
      <c r="F67" s="389">
        <f t="shared" si="4"/>
        <v>426</v>
      </c>
      <c r="G67" s="389">
        <f t="shared" si="4"/>
        <v>378</v>
      </c>
      <c r="H67" s="389">
        <f t="shared" si="4"/>
        <v>353</v>
      </c>
      <c r="I67" s="389">
        <f t="shared" si="4"/>
        <v>399</v>
      </c>
      <c r="J67" s="389">
        <f t="shared" si="4"/>
        <v>447</v>
      </c>
      <c r="K67" s="389">
        <f t="shared" si="4"/>
        <v>505</v>
      </c>
      <c r="L67" s="389">
        <f t="shared" si="4"/>
        <v>583</v>
      </c>
      <c r="M67" s="389">
        <f t="shared" si="4"/>
        <v>526</v>
      </c>
      <c r="N67" s="389">
        <f t="shared" si="4"/>
        <v>538</v>
      </c>
      <c r="O67" s="389">
        <f t="shared" si="4"/>
        <v>587</v>
      </c>
      <c r="P67" s="389">
        <f t="shared" si="4"/>
        <v>601</v>
      </c>
      <c r="Q67" s="389">
        <f t="shared" si="4"/>
        <v>5666</v>
      </c>
      <c r="R67" s="389"/>
      <c r="W67" s="534"/>
    </row>
    <row r="68" spans="2:23" ht="42" customHeight="1" thickBot="1" x14ac:dyDescent="0.45">
      <c r="B68" s="1266"/>
      <c r="C68" s="531" t="s">
        <v>17</v>
      </c>
      <c r="D68" s="499"/>
      <c r="E68" s="392">
        <f t="shared" si="4"/>
        <v>278</v>
      </c>
      <c r="F68" s="392">
        <f t="shared" si="4"/>
        <v>404</v>
      </c>
      <c r="G68" s="392">
        <f t="shared" si="4"/>
        <v>357</v>
      </c>
      <c r="H68" s="392">
        <f t="shared" si="4"/>
        <v>339</v>
      </c>
      <c r="I68" s="392">
        <f t="shared" si="4"/>
        <v>363</v>
      </c>
      <c r="J68" s="392">
        <f t="shared" si="4"/>
        <v>453</v>
      </c>
      <c r="K68" s="392">
        <f t="shared" si="4"/>
        <v>507</v>
      </c>
      <c r="L68" s="392">
        <f t="shared" si="4"/>
        <v>493</v>
      </c>
      <c r="M68" s="392">
        <f t="shared" si="4"/>
        <v>557</v>
      </c>
      <c r="N68" s="392">
        <f t="shared" si="4"/>
        <v>520</v>
      </c>
      <c r="O68" s="392">
        <f t="shared" si="4"/>
        <v>630</v>
      </c>
      <c r="P68" s="392">
        <f t="shared" si="4"/>
        <v>649</v>
      </c>
      <c r="Q68" s="392">
        <f t="shared" si="4"/>
        <v>5550</v>
      </c>
      <c r="R68" s="392"/>
    </row>
    <row r="69" spans="2:23" ht="42" customHeight="1" thickBot="1" x14ac:dyDescent="0.3">
      <c r="C69" s="395"/>
      <c r="D69" s="507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4"/>
      <c r="P69" s="414"/>
      <c r="Q69" s="414"/>
      <c r="R69" s="414"/>
    </row>
    <row r="70" spans="2:23" ht="42" customHeight="1" thickBot="1" x14ac:dyDescent="0.25">
      <c r="B70" s="1271" t="s">
        <v>29</v>
      </c>
      <c r="C70" s="1272"/>
      <c r="D70" s="1272"/>
      <c r="E70" s="1272"/>
      <c r="F70" s="1272"/>
      <c r="G70" s="1272"/>
      <c r="H70" s="1272"/>
      <c r="I70" s="1272"/>
      <c r="J70" s="1272"/>
      <c r="K70" s="1272"/>
      <c r="L70" s="1272"/>
      <c r="M70" s="1272"/>
      <c r="N70" s="1272"/>
      <c r="O70" s="1272"/>
      <c r="P70" s="1272"/>
      <c r="Q70" s="1272"/>
      <c r="R70" s="1273"/>
    </row>
    <row r="71" spans="2:23" ht="42" customHeight="1" thickBot="1" x14ac:dyDescent="0.3">
      <c r="B71" s="361"/>
      <c r="D71" s="507"/>
      <c r="E71" s="414"/>
      <c r="F71" s="414"/>
      <c r="G71" s="414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</row>
    <row r="72" spans="2:23" ht="42" customHeight="1" x14ac:dyDescent="0.35">
      <c r="B72" s="1261" t="s">
        <v>0</v>
      </c>
      <c r="C72" s="528" t="s">
        <v>16</v>
      </c>
      <c r="D72" s="501"/>
      <c r="E72" s="400">
        <v>56</v>
      </c>
      <c r="F72" s="400">
        <v>64</v>
      </c>
      <c r="G72" s="400">
        <v>60</v>
      </c>
      <c r="H72" s="400">
        <v>94</v>
      </c>
      <c r="I72" s="400">
        <v>82</v>
      </c>
      <c r="J72" s="400">
        <v>56</v>
      </c>
      <c r="K72" s="400">
        <v>60</v>
      </c>
      <c r="L72" s="400">
        <v>64</v>
      </c>
      <c r="M72" s="400">
        <v>70</v>
      </c>
      <c r="N72" s="400">
        <v>86</v>
      </c>
      <c r="O72" s="400">
        <v>90</v>
      </c>
      <c r="P72" s="400">
        <v>58</v>
      </c>
      <c r="Q72" s="400">
        <f>SUM(E72:P72)</f>
        <v>840</v>
      </c>
      <c r="R72" s="400"/>
    </row>
    <row r="73" spans="2:23" ht="42" customHeight="1" thickBot="1" x14ac:dyDescent="0.4">
      <c r="B73" s="1262"/>
      <c r="C73" s="529" t="s">
        <v>17</v>
      </c>
      <c r="D73" s="502"/>
      <c r="E73" s="402">
        <v>46</v>
      </c>
      <c r="F73" s="402">
        <v>58</v>
      </c>
      <c r="G73" s="402">
        <v>66</v>
      </c>
      <c r="H73" s="402">
        <v>81</v>
      </c>
      <c r="I73" s="402">
        <v>71</v>
      </c>
      <c r="J73" s="402">
        <v>64</v>
      </c>
      <c r="K73" s="402">
        <v>74</v>
      </c>
      <c r="L73" s="402">
        <v>54</v>
      </c>
      <c r="M73" s="402">
        <v>74</v>
      </c>
      <c r="N73" s="402">
        <v>79</v>
      </c>
      <c r="O73" s="402">
        <v>81</v>
      </c>
      <c r="P73" s="402">
        <v>73</v>
      </c>
      <c r="Q73" s="402">
        <f>SUM(E73:P73)</f>
        <v>821</v>
      </c>
      <c r="R73" s="402"/>
    </row>
    <row r="74" spans="2:23" ht="42" customHeight="1" thickBot="1" x14ac:dyDescent="0.4">
      <c r="B74" s="403"/>
      <c r="C74" s="395"/>
      <c r="D74" s="496"/>
      <c r="E74" s="383"/>
      <c r="F74" s="383"/>
      <c r="G74" s="383"/>
      <c r="H74" s="383"/>
      <c r="I74" s="383"/>
      <c r="J74" s="383"/>
      <c r="K74" s="383"/>
      <c r="L74" s="383"/>
      <c r="M74" s="383"/>
      <c r="N74" s="383"/>
      <c r="O74" s="383"/>
      <c r="P74" s="383"/>
      <c r="Q74" s="383"/>
      <c r="R74" s="383"/>
    </row>
    <row r="75" spans="2:23" ht="42" customHeight="1" x14ac:dyDescent="0.35">
      <c r="B75" s="1261" t="s">
        <v>1</v>
      </c>
      <c r="C75" s="528" t="s">
        <v>16</v>
      </c>
      <c r="D75" s="501"/>
      <c r="E75" s="400">
        <v>0</v>
      </c>
      <c r="F75" s="400">
        <v>0</v>
      </c>
      <c r="G75" s="400">
        <v>0</v>
      </c>
      <c r="H75" s="400">
        <v>0</v>
      </c>
      <c r="I75" s="400">
        <v>0</v>
      </c>
      <c r="J75" s="400">
        <v>0</v>
      </c>
      <c r="K75" s="400">
        <v>0</v>
      </c>
      <c r="L75" s="400">
        <v>0</v>
      </c>
      <c r="M75" s="400">
        <v>0</v>
      </c>
      <c r="N75" s="400">
        <v>0</v>
      </c>
      <c r="O75" s="400">
        <v>0</v>
      </c>
      <c r="P75" s="400">
        <v>0</v>
      </c>
      <c r="Q75" s="400">
        <f>SUM(E75:P75)</f>
        <v>0</v>
      </c>
      <c r="R75" s="400"/>
    </row>
    <row r="76" spans="2:23" ht="42" customHeight="1" thickBot="1" x14ac:dyDescent="0.4">
      <c r="B76" s="1262"/>
      <c r="C76" s="529" t="s">
        <v>17</v>
      </c>
      <c r="D76" s="502"/>
      <c r="E76" s="402">
        <v>0</v>
      </c>
      <c r="F76" s="402">
        <v>0</v>
      </c>
      <c r="G76" s="402">
        <v>0</v>
      </c>
      <c r="H76" s="402">
        <v>0</v>
      </c>
      <c r="I76" s="402">
        <v>0</v>
      </c>
      <c r="J76" s="402">
        <v>0</v>
      </c>
      <c r="K76" s="402">
        <v>0</v>
      </c>
      <c r="L76" s="402">
        <v>0</v>
      </c>
      <c r="M76" s="402">
        <v>0</v>
      </c>
      <c r="N76" s="402">
        <v>0</v>
      </c>
      <c r="O76" s="402">
        <v>0</v>
      </c>
      <c r="P76" s="402">
        <v>0</v>
      </c>
      <c r="Q76" s="402">
        <f>SUM(E76:P76)</f>
        <v>0</v>
      </c>
      <c r="R76" s="402"/>
    </row>
    <row r="77" spans="2:23" ht="42" customHeight="1" thickBot="1" x14ac:dyDescent="0.4">
      <c r="B77" s="403"/>
      <c r="C77" s="395"/>
      <c r="D77" s="496"/>
      <c r="E77" s="383"/>
      <c r="F77" s="383"/>
      <c r="G77" s="383"/>
      <c r="H77" s="383"/>
      <c r="I77" s="383"/>
      <c r="J77" s="383"/>
      <c r="K77" s="383"/>
      <c r="L77" s="383"/>
      <c r="M77" s="383"/>
      <c r="N77" s="383"/>
      <c r="O77" s="383"/>
      <c r="P77" s="383"/>
      <c r="Q77" s="383"/>
      <c r="R77" s="383"/>
    </row>
    <row r="78" spans="2:23" ht="42" customHeight="1" x14ac:dyDescent="0.35">
      <c r="B78" s="1261" t="s">
        <v>3</v>
      </c>
      <c r="C78" s="528" t="s">
        <v>16</v>
      </c>
      <c r="D78" s="501"/>
      <c r="E78" s="400">
        <v>0</v>
      </c>
      <c r="F78" s="400">
        <v>0</v>
      </c>
      <c r="G78" s="400">
        <v>0</v>
      </c>
      <c r="H78" s="400">
        <v>3</v>
      </c>
      <c r="I78" s="400">
        <v>0</v>
      </c>
      <c r="J78" s="400">
        <v>0</v>
      </c>
      <c r="K78" s="400">
        <v>4</v>
      </c>
      <c r="L78" s="400">
        <v>1</v>
      </c>
      <c r="M78" s="400">
        <v>6</v>
      </c>
      <c r="N78" s="400">
        <v>4</v>
      </c>
      <c r="O78" s="400">
        <v>8</v>
      </c>
      <c r="P78" s="400">
        <v>6</v>
      </c>
      <c r="Q78" s="400">
        <f>SUM(E78:P78)</f>
        <v>32</v>
      </c>
      <c r="R78" s="400"/>
    </row>
    <row r="79" spans="2:23" ht="42" customHeight="1" thickBot="1" x14ac:dyDescent="0.4">
      <c r="B79" s="1262"/>
      <c r="C79" s="529" t="s">
        <v>17</v>
      </c>
      <c r="D79" s="502"/>
      <c r="E79" s="402">
        <v>0</v>
      </c>
      <c r="F79" s="402">
        <v>1</v>
      </c>
      <c r="G79" s="402">
        <v>0</v>
      </c>
      <c r="H79" s="402">
        <v>0</v>
      </c>
      <c r="I79" s="402">
        <v>0</v>
      </c>
      <c r="J79" s="402">
        <v>0</v>
      </c>
      <c r="K79" s="402">
        <v>2</v>
      </c>
      <c r="L79" s="402">
        <v>0</v>
      </c>
      <c r="M79" s="402">
        <v>8</v>
      </c>
      <c r="N79" s="402">
        <v>1</v>
      </c>
      <c r="O79" s="402">
        <v>2</v>
      </c>
      <c r="P79" s="402">
        <v>14</v>
      </c>
      <c r="Q79" s="402">
        <f>SUM(E79:P79)</f>
        <v>28</v>
      </c>
      <c r="R79" s="402"/>
    </row>
    <row r="80" spans="2:23" ht="42" customHeight="1" thickBot="1" x14ac:dyDescent="0.4">
      <c r="B80" s="403"/>
      <c r="C80" s="395"/>
      <c r="D80" s="500"/>
      <c r="E80" s="398"/>
      <c r="F80" s="398"/>
      <c r="G80" s="398"/>
      <c r="H80" s="398"/>
      <c r="I80" s="398"/>
      <c r="J80" s="398"/>
      <c r="K80" s="398"/>
      <c r="L80" s="398"/>
      <c r="M80" s="398"/>
      <c r="N80" s="398"/>
      <c r="O80" s="398"/>
      <c r="P80" s="398"/>
      <c r="Q80" s="398"/>
      <c r="R80" s="398"/>
    </row>
    <row r="81" spans="2:18" ht="42" customHeight="1" x14ac:dyDescent="0.35">
      <c r="B81" s="1261" t="s">
        <v>4</v>
      </c>
      <c r="C81" s="528" t="s">
        <v>16</v>
      </c>
      <c r="D81" s="501"/>
      <c r="E81" s="400">
        <v>6</v>
      </c>
      <c r="F81" s="400">
        <v>30</v>
      </c>
      <c r="G81" s="400">
        <v>6</v>
      </c>
      <c r="H81" s="400">
        <v>12</v>
      </c>
      <c r="I81" s="400">
        <v>12</v>
      </c>
      <c r="J81" s="400">
        <v>18</v>
      </c>
      <c r="K81" s="400">
        <v>6</v>
      </c>
      <c r="L81" s="400">
        <v>30</v>
      </c>
      <c r="M81" s="400">
        <v>6</v>
      </c>
      <c r="N81" s="400">
        <v>30</v>
      </c>
      <c r="O81" s="400">
        <v>30</v>
      </c>
      <c r="P81" s="400">
        <v>12</v>
      </c>
      <c r="Q81" s="400">
        <f>SUM(E81:P81)</f>
        <v>198</v>
      </c>
      <c r="R81" s="400"/>
    </row>
    <row r="82" spans="2:18" ht="42" customHeight="1" thickBot="1" x14ac:dyDescent="0.4">
      <c r="B82" s="1262"/>
      <c r="C82" s="529" t="s">
        <v>17</v>
      </c>
      <c r="D82" s="502"/>
      <c r="E82" s="402">
        <v>2</v>
      </c>
      <c r="F82" s="402">
        <v>9</v>
      </c>
      <c r="G82" s="402">
        <v>10</v>
      </c>
      <c r="H82" s="402">
        <v>9</v>
      </c>
      <c r="I82" s="402">
        <v>21</v>
      </c>
      <c r="J82" s="402">
        <v>13</v>
      </c>
      <c r="K82" s="402">
        <v>18</v>
      </c>
      <c r="L82" s="402">
        <v>10</v>
      </c>
      <c r="M82" s="402">
        <v>9</v>
      </c>
      <c r="N82" s="402">
        <v>25</v>
      </c>
      <c r="O82" s="402">
        <v>26</v>
      </c>
      <c r="P82" s="402">
        <v>16</v>
      </c>
      <c r="Q82" s="402">
        <f>SUM(E82:P82)</f>
        <v>168</v>
      </c>
      <c r="R82" s="402"/>
    </row>
    <row r="83" spans="2:18" ht="42" customHeight="1" thickBot="1" x14ac:dyDescent="0.4">
      <c r="B83" s="403"/>
      <c r="C83" s="395"/>
      <c r="D83" s="504"/>
      <c r="E83" s="408"/>
      <c r="F83" s="408"/>
      <c r="G83" s="408"/>
      <c r="H83" s="408"/>
      <c r="I83" s="408"/>
      <c r="J83" s="408"/>
      <c r="K83" s="408"/>
      <c r="L83" s="408"/>
      <c r="M83" s="408"/>
      <c r="N83" s="408"/>
      <c r="O83" s="408"/>
      <c r="P83" s="408"/>
      <c r="Q83" s="408"/>
      <c r="R83" s="408"/>
    </row>
    <row r="84" spans="2:18" ht="42" customHeight="1" x14ac:dyDescent="0.4">
      <c r="B84" s="1265" t="s">
        <v>30</v>
      </c>
      <c r="C84" s="530" t="s">
        <v>16</v>
      </c>
      <c r="D84" s="498"/>
      <c r="E84" s="389">
        <f t="shared" ref="E84:Q85" si="5">E72+E75+E78+E81</f>
        <v>62</v>
      </c>
      <c r="F84" s="389">
        <f t="shared" si="5"/>
        <v>94</v>
      </c>
      <c r="G84" s="389">
        <f t="shared" si="5"/>
        <v>66</v>
      </c>
      <c r="H84" s="389">
        <f t="shared" si="5"/>
        <v>109</v>
      </c>
      <c r="I84" s="389">
        <f t="shared" si="5"/>
        <v>94</v>
      </c>
      <c r="J84" s="389">
        <f t="shared" si="5"/>
        <v>74</v>
      </c>
      <c r="K84" s="389">
        <f t="shared" si="5"/>
        <v>70</v>
      </c>
      <c r="L84" s="389">
        <f t="shared" si="5"/>
        <v>95</v>
      </c>
      <c r="M84" s="389">
        <f t="shared" si="5"/>
        <v>82</v>
      </c>
      <c r="N84" s="389">
        <f t="shared" si="5"/>
        <v>120</v>
      </c>
      <c r="O84" s="389">
        <f t="shared" si="5"/>
        <v>128</v>
      </c>
      <c r="P84" s="389">
        <f t="shared" si="5"/>
        <v>76</v>
      </c>
      <c r="Q84" s="389">
        <f t="shared" si="5"/>
        <v>1070</v>
      </c>
      <c r="R84" s="389"/>
    </row>
    <row r="85" spans="2:18" ht="42" customHeight="1" thickBot="1" x14ac:dyDescent="0.45">
      <c r="B85" s="1266"/>
      <c r="C85" s="531" t="s">
        <v>17</v>
      </c>
      <c r="D85" s="499"/>
      <c r="E85" s="392">
        <f t="shared" si="5"/>
        <v>48</v>
      </c>
      <c r="F85" s="392">
        <f t="shared" si="5"/>
        <v>68</v>
      </c>
      <c r="G85" s="392">
        <f t="shared" si="5"/>
        <v>76</v>
      </c>
      <c r="H85" s="392">
        <f t="shared" si="5"/>
        <v>90</v>
      </c>
      <c r="I85" s="392">
        <f t="shared" si="5"/>
        <v>92</v>
      </c>
      <c r="J85" s="392">
        <f t="shared" si="5"/>
        <v>77</v>
      </c>
      <c r="K85" s="392">
        <f t="shared" si="5"/>
        <v>94</v>
      </c>
      <c r="L85" s="392">
        <f t="shared" si="5"/>
        <v>64</v>
      </c>
      <c r="M85" s="392">
        <f t="shared" si="5"/>
        <v>91</v>
      </c>
      <c r="N85" s="392">
        <f t="shared" si="5"/>
        <v>105</v>
      </c>
      <c r="O85" s="392">
        <f t="shared" si="5"/>
        <v>109</v>
      </c>
      <c r="P85" s="392">
        <f t="shared" si="5"/>
        <v>103</v>
      </c>
      <c r="Q85" s="392">
        <f t="shared" si="5"/>
        <v>1017</v>
      </c>
      <c r="R85" s="392"/>
    </row>
    <row r="86" spans="2:18" ht="30" customHeight="1" thickBot="1" x14ac:dyDescent="0.4">
      <c r="B86" s="423"/>
      <c r="C86" s="395"/>
      <c r="D86" s="506"/>
      <c r="E86" s="410"/>
      <c r="F86" s="410"/>
      <c r="G86" s="410"/>
      <c r="H86" s="410"/>
      <c r="I86" s="410"/>
      <c r="J86" s="410"/>
      <c r="K86" s="410"/>
      <c r="L86" s="410"/>
      <c r="M86" s="410"/>
      <c r="N86" s="410"/>
      <c r="O86" s="410"/>
      <c r="P86" s="410"/>
      <c r="Q86" s="410"/>
      <c r="R86" s="410"/>
    </row>
    <row r="87" spans="2:18" ht="42" customHeight="1" x14ac:dyDescent="0.4">
      <c r="B87" s="1265" t="s">
        <v>31</v>
      </c>
      <c r="C87" s="530" t="s">
        <v>16</v>
      </c>
      <c r="D87" s="498"/>
      <c r="E87" s="389">
        <f t="shared" ref="E87:Q88" si="6">E67+E84</f>
        <v>385</v>
      </c>
      <c r="F87" s="389">
        <f t="shared" si="6"/>
        <v>520</v>
      </c>
      <c r="G87" s="389">
        <f t="shared" si="6"/>
        <v>444</v>
      </c>
      <c r="H87" s="389">
        <f t="shared" si="6"/>
        <v>462</v>
      </c>
      <c r="I87" s="389">
        <f t="shared" si="6"/>
        <v>493</v>
      </c>
      <c r="J87" s="389">
        <f t="shared" si="6"/>
        <v>521</v>
      </c>
      <c r="K87" s="389">
        <f t="shared" si="6"/>
        <v>575</v>
      </c>
      <c r="L87" s="389">
        <f t="shared" si="6"/>
        <v>678</v>
      </c>
      <c r="M87" s="389">
        <f t="shared" si="6"/>
        <v>608</v>
      </c>
      <c r="N87" s="389">
        <f t="shared" si="6"/>
        <v>658</v>
      </c>
      <c r="O87" s="389">
        <f t="shared" si="6"/>
        <v>715</v>
      </c>
      <c r="P87" s="389">
        <f t="shared" si="6"/>
        <v>677</v>
      </c>
      <c r="Q87" s="389">
        <f t="shared" si="6"/>
        <v>6736</v>
      </c>
      <c r="R87" s="389"/>
    </row>
    <row r="88" spans="2:18" ht="42" customHeight="1" thickBot="1" x14ac:dyDescent="0.45">
      <c r="B88" s="1266"/>
      <c r="C88" s="531" t="s">
        <v>17</v>
      </c>
      <c r="D88" s="499"/>
      <c r="E88" s="392">
        <f t="shared" si="6"/>
        <v>326</v>
      </c>
      <c r="F88" s="392">
        <f t="shared" si="6"/>
        <v>472</v>
      </c>
      <c r="G88" s="392">
        <f t="shared" si="6"/>
        <v>433</v>
      </c>
      <c r="H88" s="392">
        <f t="shared" si="6"/>
        <v>429</v>
      </c>
      <c r="I88" s="392">
        <f t="shared" si="6"/>
        <v>455</v>
      </c>
      <c r="J88" s="392">
        <f t="shared" si="6"/>
        <v>530</v>
      </c>
      <c r="K88" s="392">
        <f t="shared" si="6"/>
        <v>601</v>
      </c>
      <c r="L88" s="392">
        <f t="shared" si="6"/>
        <v>557</v>
      </c>
      <c r="M88" s="392">
        <f t="shared" si="6"/>
        <v>648</v>
      </c>
      <c r="N88" s="392">
        <f t="shared" si="6"/>
        <v>625</v>
      </c>
      <c r="O88" s="392">
        <f t="shared" si="6"/>
        <v>739</v>
      </c>
      <c r="P88" s="392">
        <f t="shared" si="6"/>
        <v>752</v>
      </c>
      <c r="Q88" s="392">
        <f t="shared" si="6"/>
        <v>6567</v>
      </c>
      <c r="R88" s="392"/>
    </row>
    <row r="89" spans="2:18" ht="15.75" x14ac:dyDescent="0.25">
      <c r="D89" s="507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</row>
    <row r="90" spans="2:18" ht="16.5" thickBot="1" x14ac:dyDescent="0.3">
      <c r="D90" s="507"/>
      <c r="E90" s="414"/>
      <c r="F90" s="414"/>
      <c r="G90" s="414"/>
      <c r="H90" s="414"/>
      <c r="I90" s="414"/>
      <c r="J90" s="414"/>
      <c r="K90" s="414"/>
      <c r="L90" s="414"/>
      <c r="M90" s="414"/>
      <c r="N90" s="414"/>
      <c r="O90" s="414"/>
      <c r="P90" s="414"/>
      <c r="Q90" s="414"/>
      <c r="R90" s="414"/>
    </row>
    <row r="91" spans="2:18" ht="42" customHeight="1" thickBot="1" x14ac:dyDescent="0.45">
      <c r="B91" s="1268" t="s">
        <v>32</v>
      </c>
      <c r="C91" s="1269"/>
      <c r="D91" s="1269"/>
      <c r="E91" s="1269"/>
      <c r="F91" s="1269"/>
      <c r="G91" s="1269"/>
      <c r="H91" s="1269"/>
      <c r="I91" s="1269"/>
      <c r="J91" s="1269"/>
      <c r="K91" s="1269"/>
      <c r="L91" s="1269"/>
      <c r="M91" s="1269"/>
      <c r="N91" s="1269"/>
      <c r="O91" s="1269"/>
      <c r="P91" s="1269"/>
      <c r="Q91" s="1269"/>
      <c r="R91" s="1270"/>
    </row>
    <row r="92" spans="2:18" ht="12.75" customHeight="1" thickBot="1" x14ac:dyDescent="0.3">
      <c r="B92" s="395"/>
      <c r="C92" s="395"/>
      <c r="D92" s="507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4"/>
      <c r="P92" s="414"/>
      <c r="Q92" s="414"/>
      <c r="R92" s="414"/>
    </row>
    <row r="93" spans="2:18" ht="42" customHeight="1" thickBot="1" x14ac:dyDescent="0.4">
      <c r="B93" s="424"/>
      <c r="C93" s="425"/>
      <c r="D93" s="492"/>
      <c r="E93" s="527" t="s">
        <v>176</v>
      </c>
      <c r="F93" s="527" t="s">
        <v>177</v>
      </c>
      <c r="G93" s="527" t="s">
        <v>178</v>
      </c>
      <c r="H93" s="527" t="s">
        <v>179</v>
      </c>
      <c r="I93" s="527" t="s">
        <v>180</v>
      </c>
      <c r="J93" s="527" t="s">
        <v>181</v>
      </c>
      <c r="K93" s="527" t="s">
        <v>182</v>
      </c>
      <c r="L93" s="527" t="s">
        <v>183</v>
      </c>
      <c r="M93" s="527" t="s">
        <v>184</v>
      </c>
      <c r="N93" s="527" t="s">
        <v>185</v>
      </c>
      <c r="O93" s="527" t="s">
        <v>186</v>
      </c>
      <c r="P93" s="527" t="s">
        <v>187</v>
      </c>
      <c r="Q93" s="527" t="s">
        <v>54</v>
      </c>
      <c r="R93" s="368"/>
    </row>
    <row r="94" spans="2:18" ht="30.75" customHeight="1" thickBot="1" x14ac:dyDescent="0.4">
      <c r="B94" s="426" t="s">
        <v>33</v>
      </c>
      <c r="D94" s="509"/>
      <c r="E94" s="421"/>
      <c r="F94" s="421"/>
      <c r="G94" s="421"/>
      <c r="H94" s="421"/>
      <c r="I94" s="421"/>
      <c r="J94" s="421"/>
      <c r="K94" s="421"/>
      <c r="L94" s="421"/>
      <c r="M94" s="421"/>
      <c r="N94" s="421"/>
      <c r="O94" s="421"/>
      <c r="P94" s="421"/>
      <c r="Q94" s="421"/>
      <c r="R94" s="421"/>
    </row>
    <row r="95" spans="2:18" ht="42" customHeight="1" x14ac:dyDescent="0.35">
      <c r="B95" s="1274" t="s">
        <v>143</v>
      </c>
      <c r="C95" s="528" t="s">
        <v>16</v>
      </c>
      <c r="D95" s="501"/>
      <c r="E95" s="400">
        <v>47</v>
      </c>
      <c r="F95" s="400">
        <v>69</v>
      </c>
      <c r="G95" s="400">
        <v>52</v>
      </c>
      <c r="H95" s="400">
        <v>32</v>
      </c>
      <c r="I95" s="400">
        <v>41</v>
      </c>
      <c r="J95" s="400">
        <v>22</v>
      </c>
      <c r="K95" s="400">
        <v>73</v>
      </c>
      <c r="L95" s="400">
        <v>53</v>
      </c>
      <c r="M95" s="400">
        <v>41</v>
      </c>
      <c r="N95" s="400">
        <v>50</v>
      </c>
      <c r="O95" s="400">
        <v>26</v>
      </c>
      <c r="P95" s="400">
        <v>76</v>
      </c>
      <c r="Q95" s="400">
        <f>SUM(E95:P95)</f>
        <v>582</v>
      </c>
      <c r="R95" s="400"/>
    </row>
    <row r="96" spans="2:18" ht="42" customHeight="1" thickBot="1" x14ac:dyDescent="0.4">
      <c r="B96" s="1275"/>
      <c r="C96" s="529" t="s">
        <v>17</v>
      </c>
      <c r="D96" s="502"/>
      <c r="E96" s="402">
        <v>56</v>
      </c>
      <c r="F96" s="402">
        <v>48</v>
      </c>
      <c r="G96" s="402">
        <v>54</v>
      </c>
      <c r="H96" s="402">
        <v>46</v>
      </c>
      <c r="I96" s="402">
        <v>37</v>
      </c>
      <c r="J96" s="402">
        <v>41</v>
      </c>
      <c r="K96" s="402">
        <v>50</v>
      </c>
      <c r="L96" s="402">
        <v>36</v>
      </c>
      <c r="M96" s="402">
        <v>60</v>
      </c>
      <c r="N96" s="402">
        <v>60</v>
      </c>
      <c r="O96" s="402">
        <v>30</v>
      </c>
      <c r="P96" s="402">
        <v>84</v>
      </c>
      <c r="Q96" s="402">
        <f>SUM(E96:P96)</f>
        <v>602</v>
      </c>
      <c r="R96" s="402"/>
    </row>
    <row r="97" spans="2:18" ht="42" customHeight="1" thickBot="1" x14ac:dyDescent="0.4">
      <c r="B97" s="427"/>
      <c r="C97" s="395"/>
      <c r="D97" s="500"/>
      <c r="E97" s="398"/>
      <c r="F97" s="398"/>
      <c r="G97" s="398"/>
      <c r="H97" s="398"/>
      <c r="I97" s="398"/>
      <c r="J97" s="398"/>
      <c r="K97" s="398"/>
      <c r="L97" s="398"/>
      <c r="M97" s="398"/>
      <c r="N97" s="398"/>
      <c r="O97" s="398"/>
      <c r="P97" s="398"/>
      <c r="Q97" s="398"/>
      <c r="R97" s="398"/>
    </row>
    <row r="98" spans="2:18" ht="42" customHeight="1" x14ac:dyDescent="0.35">
      <c r="B98" s="1274" t="s">
        <v>34</v>
      </c>
      <c r="C98" s="528" t="s">
        <v>16</v>
      </c>
      <c r="D98" s="501"/>
      <c r="E98" s="400">
        <v>35</v>
      </c>
      <c r="F98" s="400">
        <v>61</v>
      </c>
      <c r="G98" s="400">
        <v>23</v>
      </c>
      <c r="H98" s="400">
        <v>22</v>
      </c>
      <c r="I98" s="400">
        <v>28</v>
      </c>
      <c r="J98" s="400">
        <v>22</v>
      </c>
      <c r="K98" s="400">
        <v>0</v>
      </c>
      <c r="L98" s="400">
        <v>0</v>
      </c>
      <c r="M98" s="400">
        <v>0</v>
      </c>
      <c r="N98" s="400">
        <v>0</v>
      </c>
      <c r="O98" s="400">
        <v>0</v>
      </c>
      <c r="P98" s="400">
        <v>0</v>
      </c>
      <c r="Q98" s="400">
        <f>SUM(E98:P98)</f>
        <v>191</v>
      </c>
      <c r="R98" s="400"/>
    </row>
    <row r="99" spans="2:18" ht="42" customHeight="1" thickBot="1" x14ac:dyDescent="0.4">
      <c r="B99" s="1275"/>
      <c r="C99" s="529" t="s">
        <v>17</v>
      </c>
      <c r="D99" s="502"/>
      <c r="E99" s="402">
        <v>0</v>
      </c>
      <c r="F99" s="402">
        <v>36</v>
      </c>
      <c r="G99" s="402">
        <v>48</v>
      </c>
      <c r="H99" s="402">
        <v>56</v>
      </c>
      <c r="I99" s="402">
        <v>0</v>
      </c>
      <c r="J99" s="402">
        <v>0</v>
      </c>
      <c r="K99" s="402">
        <v>24</v>
      </c>
      <c r="L99" s="402">
        <v>9</v>
      </c>
      <c r="M99" s="402">
        <v>0</v>
      </c>
      <c r="N99" s="402">
        <v>0</v>
      </c>
      <c r="O99" s="402">
        <v>0</v>
      </c>
      <c r="P99" s="402">
        <v>0</v>
      </c>
      <c r="Q99" s="402">
        <f>SUM(E99:P99)</f>
        <v>173</v>
      </c>
      <c r="R99" s="402"/>
    </row>
    <row r="100" spans="2:18" ht="42" customHeight="1" thickBot="1" x14ac:dyDescent="0.4">
      <c r="B100" s="381"/>
      <c r="C100" s="382"/>
      <c r="D100" s="496"/>
      <c r="E100" s="383"/>
      <c r="F100" s="383"/>
      <c r="G100" s="383"/>
      <c r="H100" s="383"/>
      <c r="I100" s="383"/>
      <c r="J100" s="383"/>
      <c r="K100" s="383"/>
      <c r="L100" s="383"/>
      <c r="M100" s="383"/>
      <c r="N100" s="383"/>
      <c r="O100" s="383"/>
      <c r="P100" s="383"/>
      <c r="Q100" s="383"/>
      <c r="R100" s="383"/>
    </row>
    <row r="101" spans="2:18" ht="42" customHeight="1" x14ac:dyDescent="0.4">
      <c r="B101" s="1265" t="s">
        <v>36</v>
      </c>
      <c r="C101" s="530" t="s">
        <v>16</v>
      </c>
      <c r="D101" s="498"/>
      <c r="E101" s="389">
        <f t="shared" ref="E101:Q102" si="7">E95+E98</f>
        <v>82</v>
      </c>
      <c r="F101" s="389">
        <f t="shared" si="7"/>
        <v>130</v>
      </c>
      <c r="G101" s="389">
        <f t="shared" si="7"/>
        <v>75</v>
      </c>
      <c r="H101" s="389">
        <f t="shared" si="7"/>
        <v>54</v>
      </c>
      <c r="I101" s="389">
        <f t="shared" si="7"/>
        <v>69</v>
      </c>
      <c r="J101" s="389">
        <f t="shared" si="7"/>
        <v>44</v>
      </c>
      <c r="K101" s="389">
        <f t="shared" si="7"/>
        <v>73</v>
      </c>
      <c r="L101" s="389">
        <f t="shared" si="7"/>
        <v>53</v>
      </c>
      <c r="M101" s="389">
        <f t="shared" si="7"/>
        <v>41</v>
      </c>
      <c r="N101" s="389">
        <f t="shared" si="7"/>
        <v>50</v>
      </c>
      <c r="O101" s="389">
        <f t="shared" si="7"/>
        <v>26</v>
      </c>
      <c r="P101" s="389">
        <f t="shared" si="7"/>
        <v>76</v>
      </c>
      <c r="Q101" s="389">
        <f t="shared" si="7"/>
        <v>773</v>
      </c>
      <c r="R101" s="389"/>
    </row>
    <row r="102" spans="2:18" ht="42" customHeight="1" thickBot="1" x14ac:dyDescent="0.45">
      <c r="B102" s="1266"/>
      <c r="C102" s="531" t="s">
        <v>17</v>
      </c>
      <c r="D102" s="499"/>
      <c r="E102" s="392">
        <f t="shared" si="7"/>
        <v>56</v>
      </c>
      <c r="F102" s="392">
        <f t="shared" si="7"/>
        <v>84</v>
      </c>
      <c r="G102" s="392">
        <f t="shared" si="7"/>
        <v>102</v>
      </c>
      <c r="H102" s="392">
        <f t="shared" si="7"/>
        <v>102</v>
      </c>
      <c r="I102" s="392">
        <f t="shared" si="7"/>
        <v>37</v>
      </c>
      <c r="J102" s="392">
        <f t="shared" si="7"/>
        <v>41</v>
      </c>
      <c r="K102" s="392">
        <f t="shared" si="7"/>
        <v>74</v>
      </c>
      <c r="L102" s="392">
        <f t="shared" si="7"/>
        <v>45</v>
      </c>
      <c r="M102" s="392">
        <f t="shared" si="7"/>
        <v>60</v>
      </c>
      <c r="N102" s="392">
        <f t="shared" si="7"/>
        <v>60</v>
      </c>
      <c r="O102" s="392">
        <f t="shared" si="7"/>
        <v>30</v>
      </c>
      <c r="P102" s="392">
        <f t="shared" si="7"/>
        <v>84</v>
      </c>
      <c r="Q102" s="392">
        <f t="shared" si="7"/>
        <v>775</v>
      </c>
      <c r="R102" s="392"/>
    </row>
    <row r="103" spans="2:18" ht="42" customHeight="1" thickBot="1" x14ac:dyDescent="0.4">
      <c r="B103" s="428"/>
      <c r="C103" s="382"/>
      <c r="D103" s="496"/>
      <c r="E103" s="383"/>
      <c r="F103" s="383"/>
      <c r="G103" s="383"/>
      <c r="H103" s="383"/>
      <c r="I103" s="383"/>
      <c r="J103" s="383"/>
      <c r="K103" s="383"/>
      <c r="L103" s="383"/>
      <c r="M103" s="383"/>
      <c r="N103" s="383"/>
      <c r="O103" s="383"/>
      <c r="P103" s="383"/>
      <c r="Q103" s="383"/>
      <c r="R103" s="383"/>
    </row>
    <row r="104" spans="2:18" ht="42" customHeight="1" thickBot="1" x14ac:dyDescent="0.4">
      <c r="B104" s="429" t="s">
        <v>40</v>
      </c>
      <c r="C104" s="430"/>
      <c r="D104" s="500"/>
      <c r="E104" s="398"/>
      <c r="F104" s="398"/>
      <c r="G104" s="398"/>
      <c r="H104" s="398"/>
      <c r="I104" s="398"/>
      <c r="J104" s="398"/>
      <c r="K104" s="398"/>
      <c r="L104" s="398"/>
      <c r="M104" s="398"/>
      <c r="N104" s="398"/>
      <c r="O104" s="398"/>
      <c r="P104" s="398"/>
      <c r="Q104" s="398"/>
      <c r="R104" s="398"/>
    </row>
    <row r="105" spans="2:18" ht="42" customHeight="1" x14ac:dyDescent="0.35">
      <c r="B105" s="1274" t="s">
        <v>37</v>
      </c>
      <c r="C105" s="528" t="s">
        <v>16</v>
      </c>
      <c r="D105" s="501"/>
      <c r="E105" s="400">
        <v>2691</v>
      </c>
      <c r="F105" s="400">
        <v>3336</v>
      </c>
      <c r="G105" s="400">
        <v>3276</v>
      </c>
      <c r="H105" s="400">
        <v>3059</v>
      </c>
      <c r="I105" s="400">
        <v>3140</v>
      </c>
      <c r="J105" s="400">
        <v>3369</v>
      </c>
      <c r="K105" s="400">
        <v>3716</v>
      </c>
      <c r="L105" s="400">
        <v>1227</v>
      </c>
      <c r="M105" s="400">
        <v>1523</v>
      </c>
      <c r="N105" s="400">
        <v>1545</v>
      </c>
      <c r="O105" s="400">
        <v>1473</v>
      </c>
      <c r="P105" s="400">
        <v>1441</v>
      </c>
      <c r="Q105" s="400">
        <f>SUM(E105:P105)</f>
        <v>29796</v>
      </c>
      <c r="R105" s="400"/>
    </row>
    <row r="106" spans="2:18" ht="42" customHeight="1" thickBot="1" x14ac:dyDescent="0.4">
      <c r="B106" s="1275"/>
      <c r="C106" s="529" t="s">
        <v>17</v>
      </c>
      <c r="D106" s="502"/>
      <c r="E106" s="402">
        <v>2502</v>
      </c>
      <c r="F106" s="402">
        <v>3736</v>
      </c>
      <c r="G106" s="402">
        <v>2859</v>
      </c>
      <c r="H106" s="402">
        <v>3416</v>
      </c>
      <c r="I106" s="402">
        <v>2749</v>
      </c>
      <c r="J106" s="402">
        <v>3690</v>
      </c>
      <c r="K106" s="402">
        <v>3183</v>
      </c>
      <c r="L106" s="402">
        <v>1405</v>
      </c>
      <c r="M106" s="402">
        <v>1808</v>
      </c>
      <c r="N106" s="402">
        <v>1554</v>
      </c>
      <c r="O106" s="402">
        <v>1437</v>
      </c>
      <c r="P106" s="402">
        <v>1486</v>
      </c>
      <c r="Q106" s="402">
        <f>SUM(E106:P106)</f>
        <v>29825</v>
      </c>
      <c r="R106" s="402"/>
    </row>
    <row r="107" spans="2:18" ht="42" customHeight="1" thickBot="1" x14ac:dyDescent="0.4">
      <c r="B107" s="403"/>
      <c r="C107" s="395"/>
      <c r="D107" s="496"/>
      <c r="E107" s="383"/>
      <c r="F107" s="383"/>
      <c r="G107" s="383"/>
      <c r="H107" s="383"/>
      <c r="I107" s="383"/>
      <c r="J107" s="383"/>
      <c r="K107" s="383"/>
      <c r="L107" s="383"/>
      <c r="M107" s="383"/>
      <c r="N107" s="383"/>
      <c r="O107" s="383"/>
      <c r="P107" s="383"/>
      <c r="Q107" s="383"/>
      <c r="R107" s="383"/>
    </row>
    <row r="108" spans="2:18" ht="42" customHeight="1" x14ac:dyDescent="0.35">
      <c r="B108" s="1261" t="s">
        <v>38</v>
      </c>
      <c r="C108" s="528" t="s">
        <v>16</v>
      </c>
      <c r="D108" s="501"/>
      <c r="E108" s="400">
        <v>379</v>
      </c>
      <c r="F108" s="400">
        <v>504</v>
      </c>
      <c r="G108" s="400">
        <v>292</v>
      </c>
      <c r="H108" s="400">
        <v>528</v>
      </c>
      <c r="I108" s="400">
        <v>640</v>
      </c>
      <c r="J108" s="400">
        <v>209</v>
      </c>
      <c r="K108" s="400">
        <v>597</v>
      </c>
      <c r="L108" s="400">
        <v>495</v>
      </c>
      <c r="M108" s="400">
        <v>548</v>
      </c>
      <c r="N108" s="400">
        <v>444</v>
      </c>
      <c r="O108" s="400">
        <v>641</v>
      </c>
      <c r="P108" s="400">
        <v>763</v>
      </c>
      <c r="Q108" s="400">
        <f>SUM(E108:P108)</f>
        <v>6040</v>
      </c>
      <c r="R108" s="400"/>
    </row>
    <row r="109" spans="2:18" ht="42" customHeight="1" thickBot="1" x14ac:dyDescent="0.4">
      <c r="B109" s="1262"/>
      <c r="C109" s="529" t="s">
        <v>17</v>
      </c>
      <c r="D109" s="502"/>
      <c r="E109" s="402">
        <v>335</v>
      </c>
      <c r="F109" s="402">
        <v>504</v>
      </c>
      <c r="G109" s="402">
        <v>258</v>
      </c>
      <c r="H109" s="402">
        <v>502</v>
      </c>
      <c r="I109" s="402">
        <v>519</v>
      </c>
      <c r="J109" s="402">
        <v>400</v>
      </c>
      <c r="K109" s="402">
        <v>373</v>
      </c>
      <c r="L109" s="402">
        <v>395</v>
      </c>
      <c r="M109" s="402">
        <v>446</v>
      </c>
      <c r="N109" s="402">
        <v>564</v>
      </c>
      <c r="O109" s="402">
        <v>307</v>
      </c>
      <c r="P109" s="402">
        <v>1320</v>
      </c>
      <c r="Q109" s="402">
        <f>SUM(E109:P109)</f>
        <v>5923</v>
      </c>
      <c r="R109" s="402"/>
    </row>
    <row r="110" spans="2:18" ht="42" customHeight="1" thickBot="1" x14ac:dyDescent="0.4">
      <c r="B110" s="403"/>
      <c r="C110" s="395"/>
      <c r="D110" s="510"/>
      <c r="E110" s="431"/>
      <c r="F110" s="431"/>
      <c r="G110" s="431"/>
      <c r="H110" s="431"/>
      <c r="I110" s="431"/>
      <c r="J110" s="431"/>
      <c r="K110" s="431"/>
      <c r="L110" s="431"/>
      <c r="M110" s="431"/>
      <c r="N110" s="431"/>
      <c r="O110" s="431"/>
      <c r="P110" s="431"/>
      <c r="Q110" s="431"/>
      <c r="R110" s="431"/>
    </row>
    <row r="111" spans="2:18" ht="42" customHeight="1" x14ac:dyDescent="0.35">
      <c r="B111" s="1274" t="s">
        <v>39</v>
      </c>
      <c r="C111" s="528" t="s">
        <v>16</v>
      </c>
      <c r="D111" s="501"/>
      <c r="E111" s="400">
        <v>0</v>
      </c>
      <c r="F111" s="400">
        <v>0</v>
      </c>
      <c r="G111" s="400">
        <v>0</v>
      </c>
      <c r="H111" s="400">
        <v>0</v>
      </c>
      <c r="I111" s="400">
        <v>0</v>
      </c>
      <c r="J111" s="400">
        <v>0</v>
      </c>
      <c r="K111" s="400">
        <v>0</v>
      </c>
      <c r="L111" s="400">
        <v>0</v>
      </c>
      <c r="M111" s="400">
        <v>0</v>
      </c>
      <c r="N111" s="400">
        <v>0</v>
      </c>
      <c r="O111" s="400">
        <v>0</v>
      </c>
      <c r="P111" s="400">
        <v>0</v>
      </c>
      <c r="Q111" s="400">
        <f>SUM(E111:P111)</f>
        <v>0</v>
      </c>
      <c r="R111" s="400"/>
    </row>
    <row r="112" spans="2:18" ht="42" customHeight="1" thickBot="1" x14ac:dyDescent="0.4">
      <c r="B112" s="1275"/>
      <c r="C112" s="529" t="s">
        <v>17</v>
      </c>
      <c r="D112" s="502"/>
      <c r="E112" s="402">
        <v>3</v>
      </c>
      <c r="F112" s="402">
        <v>0</v>
      </c>
      <c r="G112" s="402">
        <v>0</v>
      </c>
      <c r="H112" s="402">
        <v>0</v>
      </c>
      <c r="I112" s="402">
        <v>0</v>
      </c>
      <c r="J112" s="402">
        <v>0</v>
      </c>
      <c r="K112" s="402">
        <v>4</v>
      </c>
      <c r="L112" s="402">
        <v>2</v>
      </c>
      <c r="M112" s="402">
        <v>1</v>
      </c>
      <c r="N112" s="402">
        <v>0</v>
      </c>
      <c r="O112" s="402">
        <v>0</v>
      </c>
      <c r="P112" s="402">
        <v>0</v>
      </c>
      <c r="Q112" s="402">
        <f>SUM(E112:P112)</f>
        <v>10</v>
      </c>
      <c r="R112" s="402"/>
    </row>
    <row r="113" spans="2:18" ht="42" customHeight="1" thickBot="1" x14ac:dyDescent="0.4">
      <c r="B113" s="403"/>
      <c r="C113" s="395"/>
      <c r="D113" s="496"/>
      <c r="E113" s="383"/>
      <c r="F113" s="383"/>
      <c r="G113" s="383"/>
      <c r="H113" s="383"/>
      <c r="I113" s="383"/>
      <c r="J113" s="383"/>
      <c r="K113" s="383"/>
      <c r="L113" s="383"/>
      <c r="M113" s="383"/>
      <c r="N113" s="383"/>
      <c r="O113" s="383"/>
      <c r="P113" s="383"/>
      <c r="Q113" s="383"/>
      <c r="R113" s="383"/>
    </row>
    <row r="114" spans="2:18" ht="42" customHeight="1" x14ac:dyDescent="0.35">
      <c r="B114" s="1231" t="s">
        <v>3</v>
      </c>
      <c r="C114" s="372" t="s">
        <v>16</v>
      </c>
      <c r="D114" s="501"/>
      <c r="E114" s="400">
        <v>0</v>
      </c>
      <c r="F114" s="400">
        <v>0</v>
      </c>
      <c r="G114" s="400">
        <v>0</v>
      </c>
      <c r="H114" s="400">
        <v>0</v>
      </c>
      <c r="I114" s="400">
        <v>0</v>
      </c>
      <c r="J114" s="400">
        <v>0</v>
      </c>
      <c r="K114" s="400">
        <v>0</v>
      </c>
      <c r="L114" s="400">
        <v>0</v>
      </c>
      <c r="M114" s="400">
        <v>0</v>
      </c>
      <c r="N114" s="400">
        <v>0</v>
      </c>
      <c r="O114" s="400">
        <v>0</v>
      </c>
      <c r="P114" s="400">
        <v>0</v>
      </c>
      <c r="Q114" s="400">
        <f>SUM(E114:P114)</f>
        <v>0</v>
      </c>
      <c r="R114" s="400"/>
    </row>
    <row r="115" spans="2:18" ht="42" customHeight="1" thickBot="1" x14ac:dyDescent="0.4">
      <c r="B115" s="1232"/>
      <c r="C115" s="377" t="s">
        <v>17</v>
      </c>
      <c r="D115" s="502"/>
      <c r="E115" s="402">
        <v>0</v>
      </c>
      <c r="F115" s="402">
        <v>0</v>
      </c>
      <c r="G115" s="402">
        <v>1</v>
      </c>
      <c r="H115" s="402">
        <v>0</v>
      </c>
      <c r="I115" s="402">
        <v>0</v>
      </c>
      <c r="J115" s="402">
        <v>0</v>
      </c>
      <c r="K115" s="402">
        <v>0</v>
      </c>
      <c r="L115" s="402">
        <v>0</v>
      </c>
      <c r="M115" s="402">
        <v>0</v>
      </c>
      <c r="N115" s="402">
        <v>0</v>
      </c>
      <c r="O115" s="402">
        <v>0</v>
      </c>
      <c r="P115" s="402">
        <v>0</v>
      </c>
      <c r="Q115" s="402">
        <f>SUM(E115:P115)</f>
        <v>1</v>
      </c>
      <c r="R115" s="402"/>
    </row>
    <row r="116" spans="2:18" ht="42" customHeight="1" thickBot="1" x14ac:dyDescent="0.4">
      <c r="B116" s="432"/>
      <c r="C116" s="395"/>
      <c r="D116" s="505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</row>
    <row r="117" spans="2:18" ht="42" customHeight="1" x14ac:dyDescent="0.4">
      <c r="B117" s="1237" t="s">
        <v>44</v>
      </c>
      <c r="C117" s="386" t="s">
        <v>16</v>
      </c>
      <c r="D117" s="498"/>
      <c r="E117" s="389">
        <f t="shared" ref="E117:Q118" si="8">E105+E108+E111+E114</f>
        <v>3070</v>
      </c>
      <c r="F117" s="389">
        <f t="shared" si="8"/>
        <v>3840</v>
      </c>
      <c r="G117" s="389">
        <f t="shared" si="8"/>
        <v>3568</v>
      </c>
      <c r="H117" s="389">
        <f t="shared" si="8"/>
        <v>3587</v>
      </c>
      <c r="I117" s="389">
        <f t="shared" si="8"/>
        <v>3780</v>
      </c>
      <c r="J117" s="389">
        <f t="shared" si="8"/>
        <v>3578</v>
      </c>
      <c r="K117" s="389">
        <f t="shared" si="8"/>
        <v>4313</v>
      </c>
      <c r="L117" s="389">
        <f t="shared" si="8"/>
        <v>1722</v>
      </c>
      <c r="M117" s="389">
        <f t="shared" si="8"/>
        <v>2071</v>
      </c>
      <c r="N117" s="389">
        <f t="shared" si="8"/>
        <v>1989</v>
      </c>
      <c r="O117" s="389">
        <f t="shared" si="8"/>
        <v>2114</v>
      </c>
      <c r="P117" s="389">
        <f t="shared" si="8"/>
        <v>2204</v>
      </c>
      <c r="Q117" s="389">
        <f t="shared" si="8"/>
        <v>35836</v>
      </c>
      <c r="R117" s="389"/>
    </row>
    <row r="118" spans="2:18" ht="42" customHeight="1" thickBot="1" x14ac:dyDescent="0.45">
      <c r="B118" s="1238"/>
      <c r="C118" s="390" t="s">
        <v>17</v>
      </c>
      <c r="D118" s="499"/>
      <c r="E118" s="392">
        <f t="shared" si="8"/>
        <v>2840</v>
      </c>
      <c r="F118" s="392">
        <f t="shared" si="8"/>
        <v>4240</v>
      </c>
      <c r="G118" s="392">
        <f t="shared" si="8"/>
        <v>3118</v>
      </c>
      <c r="H118" s="392">
        <f t="shared" si="8"/>
        <v>3918</v>
      </c>
      <c r="I118" s="392">
        <f t="shared" si="8"/>
        <v>3268</v>
      </c>
      <c r="J118" s="392">
        <f t="shared" si="8"/>
        <v>4090</v>
      </c>
      <c r="K118" s="392">
        <f t="shared" si="8"/>
        <v>3560</v>
      </c>
      <c r="L118" s="392">
        <f t="shared" si="8"/>
        <v>1802</v>
      </c>
      <c r="M118" s="392">
        <f t="shared" si="8"/>
        <v>2255</v>
      </c>
      <c r="N118" s="392">
        <f t="shared" si="8"/>
        <v>2118</v>
      </c>
      <c r="O118" s="392">
        <f t="shared" si="8"/>
        <v>1744</v>
      </c>
      <c r="P118" s="392">
        <f t="shared" si="8"/>
        <v>2806</v>
      </c>
      <c r="Q118" s="392">
        <f t="shared" si="8"/>
        <v>35759</v>
      </c>
      <c r="R118" s="392"/>
    </row>
    <row r="119" spans="2:18" ht="58.5" customHeight="1" x14ac:dyDescent="0.25">
      <c r="D119" s="507"/>
      <c r="E119" s="535"/>
      <c r="F119" s="535"/>
      <c r="G119" s="535"/>
      <c r="H119" s="535"/>
      <c r="I119" s="535"/>
      <c r="J119" s="535"/>
      <c r="K119" s="535"/>
      <c r="L119" s="535"/>
      <c r="M119" s="535"/>
      <c r="N119" s="535"/>
      <c r="O119" s="535"/>
      <c r="P119" s="535"/>
      <c r="Q119" s="535"/>
      <c r="R119" s="535"/>
    </row>
    <row r="120" spans="2:18" ht="54" customHeight="1" thickBot="1" x14ac:dyDescent="0.3">
      <c r="D120" s="507"/>
      <c r="E120" s="536"/>
      <c r="F120" s="536"/>
      <c r="G120" s="536"/>
      <c r="H120" s="536"/>
      <c r="I120" s="536"/>
      <c r="J120" s="1267"/>
      <c r="K120" s="1267"/>
      <c r="L120" s="1267"/>
      <c r="M120" s="1267"/>
      <c r="N120" s="1267"/>
      <c r="O120" s="1267"/>
      <c r="P120" s="1267"/>
      <c r="Q120" s="1267"/>
      <c r="R120" s="536"/>
    </row>
    <row r="121" spans="2:18" ht="42" customHeight="1" thickBot="1" x14ac:dyDescent="0.25">
      <c r="B121" s="1271" t="s">
        <v>41</v>
      </c>
      <c r="C121" s="1272"/>
      <c r="D121" s="1272"/>
      <c r="E121" s="1272"/>
      <c r="F121" s="1272"/>
      <c r="G121" s="1272"/>
      <c r="H121" s="1272"/>
      <c r="I121" s="1272"/>
      <c r="J121" s="1272"/>
      <c r="K121" s="1272"/>
      <c r="L121" s="1272"/>
      <c r="M121" s="1272"/>
      <c r="N121" s="1272"/>
      <c r="O121" s="1272"/>
      <c r="P121" s="1272"/>
      <c r="Q121" s="1272"/>
      <c r="R121" s="1273"/>
    </row>
    <row r="122" spans="2:18" ht="15" customHeight="1" thickBot="1" x14ac:dyDescent="0.3">
      <c r="B122" s="395"/>
      <c r="C122" s="395"/>
      <c r="D122" s="507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4"/>
      <c r="P122" s="414"/>
      <c r="Q122" s="414"/>
      <c r="R122" s="414"/>
    </row>
    <row r="123" spans="2:18" ht="42" customHeight="1" x14ac:dyDescent="0.35">
      <c r="B123" s="1231" t="s">
        <v>7</v>
      </c>
      <c r="C123" s="372" t="s">
        <v>16</v>
      </c>
      <c r="D123" s="501"/>
      <c r="E123" s="400">
        <v>1045</v>
      </c>
      <c r="F123" s="400">
        <v>825</v>
      </c>
      <c r="G123" s="400">
        <v>699</v>
      </c>
      <c r="H123" s="400">
        <v>1065</v>
      </c>
      <c r="I123" s="400">
        <v>793</v>
      </c>
      <c r="J123" s="400">
        <v>172</v>
      </c>
      <c r="K123" s="400">
        <v>315</v>
      </c>
      <c r="L123" s="400">
        <v>1048</v>
      </c>
      <c r="M123" s="400">
        <v>1847</v>
      </c>
      <c r="N123" s="400">
        <v>1856</v>
      </c>
      <c r="O123" s="400">
        <v>1800</v>
      </c>
      <c r="P123" s="400">
        <v>1310</v>
      </c>
      <c r="Q123" s="400">
        <f>SUM(E123:P123)</f>
        <v>12775</v>
      </c>
      <c r="R123" s="400"/>
    </row>
    <row r="124" spans="2:18" ht="42" customHeight="1" thickBot="1" x14ac:dyDescent="0.4">
      <c r="B124" s="1232"/>
      <c r="C124" s="377" t="s">
        <v>17</v>
      </c>
      <c r="D124" s="502"/>
      <c r="E124" s="402">
        <v>820</v>
      </c>
      <c r="F124" s="402">
        <v>601</v>
      </c>
      <c r="G124" s="402">
        <v>710</v>
      </c>
      <c r="H124" s="402">
        <v>1001</v>
      </c>
      <c r="I124" s="402">
        <v>744</v>
      </c>
      <c r="J124" s="402">
        <v>144</v>
      </c>
      <c r="K124" s="402">
        <v>984</v>
      </c>
      <c r="L124" s="402">
        <v>1135</v>
      </c>
      <c r="M124" s="402">
        <v>1808</v>
      </c>
      <c r="N124" s="402">
        <v>1935</v>
      </c>
      <c r="O124" s="402">
        <v>1771</v>
      </c>
      <c r="P124" s="402">
        <v>1102</v>
      </c>
      <c r="Q124" s="402">
        <f>SUM(E124:P124)</f>
        <v>12755</v>
      </c>
      <c r="R124" s="402"/>
    </row>
    <row r="125" spans="2:18" ht="42" customHeight="1" thickBot="1" x14ac:dyDescent="0.4">
      <c r="B125" s="403"/>
      <c r="C125" s="395"/>
      <c r="D125" s="510"/>
      <c r="E125" s="431"/>
      <c r="F125" s="431"/>
      <c r="G125" s="431"/>
      <c r="H125" s="431"/>
      <c r="I125" s="431"/>
      <c r="J125" s="431"/>
      <c r="K125" s="431"/>
      <c r="L125" s="431"/>
      <c r="M125" s="431"/>
      <c r="N125" s="431"/>
      <c r="O125" s="431"/>
      <c r="P125" s="431"/>
      <c r="Q125" s="431"/>
      <c r="R125" s="431"/>
    </row>
    <row r="126" spans="2:18" ht="42" customHeight="1" x14ac:dyDescent="0.35">
      <c r="B126" s="1227" t="s">
        <v>8</v>
      </c>
      <c r="C126" s="372" t="s">
        <v>16</v>
      </c>
      <c r="D126" s="501"/>
      <c r="E126" s="400">
        <v>1606</v>
      </c>
      <c r="F126" s="400">
        <v>1677</v>
      </c>
      <c r="G126" s="400">
        <v>1246</v>
      </c>
      <c r="H126" s="400">
        <v>1294</v>
      </c>
      <c r="I126" s="400">
        <v>1654</v>
      </c>
      <c r="J126" s="400">
        <v>541</v>
      </c>
      <c r="K126" s="400">
        <v>1003</v>
      </c>
      <c r="L126" s="400">
        <v>1975</v>
      </c>
      <c r="M126" s="400">
        <v>2400</v>
      </c>
      <c r="N126" s="400">
        <v>2657</v>
      </c>
      <c r="O126" s="400">
        <v>2835</v>
      </c>
      <c r="P126" s="400">
        <v>2191</v>
      </c>
      <c r="Q126" s="400">
        <f>SUM(E126:P126)</f>
        <v>21079</v>
      </c>
      <c r="R126" s="400"/>
    </row>
    <row r="127" spans="2:18" ht="42" customHeight="1" thickBot="1" x14ac:dyDescent="0.4">
      <c r="B127" s="1228"/>
      <c r="C127" s="377" t="s">
        <v>17</v>
      </c>
      <c r="D127" s="502"/>
      <c r="E127" s="402">
        <v>743</v>
      </c>
      <c r="F127" s="402">
        <v>1329</v>
      </c>
      <c r="G127" s="402">
        <v>2320</v>
      </c>
      <c r="H127" s="402">
        <v>1329</v>
      </c>
      <c r="I127" s="402">
        <v>1421</v>
      </c>
      <c r="J127" s="402">
        <v>774</v>
      </c>
      <c r="K127" s="402">
        <v>1262</v>
      </c>
      <c r="L127" s="402">
        <v>1806</v>
      </c>
      <c r="M127" s="402">
        <v>2550</v>
      </c>
      <c r="N127" s="402">
        <v>2440</v>
      </c>
      <c r="O127" s="402">
        <v>2234</v>
      </c>
      <c r="P127" s="402">
        <v>2271</v>
      </c>
      <c r="Q127" s="402">
        <f>SUM(E127:P127)</f>
        <v>20479</v>
      </c>
      <c r="R127" s="402"/>
    </row>
    <row r="128" spans="2:18" ht="42" customHeight="1" thickBot="1" x14ac:dyDescent="0.4">
      <c r="B128" s="434"/>
      <c r="C128" s="382"/>
      <c r="D128" s="496"/>
      <c r="E128" s="383"/>
      <c r="F128" s="383"/>
      <c r="G128" s="383"/>
      <c r="H128" s="383"/>
      <c r="I128" s="383"/>
      <c r="J128" s="383"/>
      <c r="K128" s="383"/>
      <c r="L128" s="383"/>
      <c r="M128" s="383"/>
      <c r="N128" s="383"/>
      <c r="O128" s="383"/>
      <c r="P128" s="383"/>
      <c r="Q128" s="383"/>
      <c r="R128" s="383"/>
    </row>
    <row r="129" spans="2:18" ht="42" customHeight="1" x14ac:dyDescent="0.35">
      <c r="B129" s="1227" t="s">
        <v>160</v>
      </c>
      <c r="C129" s="372" t="s">
        <v>16</v>
      </c>
      <c r="D129" s="501"/>
      <c r="E129" s="400">
        <v>70</v>
      </c>
      <c r="F129" s="400">
        <v>71</v>
      </c>
      <c r="G129" s="400">
        <v>77</v>
      </c>
      <c r="H129" s="400">
        <v>59</v>
      </c>
      <c r="I129" s="400">
        <v>70</v>
      </c>
      <c r="J129" s="400">
        <v>100</v>
      </c>
      <c r="K129" s="400">
        <v>100</v>
      </c>
      <c r="L129" s="400">
        <v>101</v>
      </c>
      <c r="M129" s="400">
        <v>89</v>
      </c>
      <c r="N129" s="400">
        <v>160</v>
      </c>
      <c r="O129" s="400">
        <v>100</v>
      </c>
      <c r="P129" s="400">
        <v>63</v>
      </c>
      <c r="Q129" s="400">
        <f>SUM(E129:P129)</f>
        <v>1060</v>
      </c>
      <c r="R129" s="400"/>
    </row>
    <row r="130" spans="2:18" ht="42" customHeight="1" thickBot="1" x14ac:dyDescent="0.4">
      <c r="B130" s="1228"/>
      <c r="C130" s="377" t="s">
        <v>17</v>
      </c>
      <c r="D130" s="502"/>
      <c r="E130" s="402">
        <v>71</v>
      </c>
      <c r="F130" s="402">
        <v>85</v>
      </c>
      <c r="G130" s="402">
        <v>66</v>
      </c>
      <c r="H130" s="402">
        <v>73</v>
      </c>
      <c r="I130" s="402">
        <v>105</v>
      </c>
      <c r="J130" s="402">
        <v>39</v>
      </c>
      <c r="K130" s="402">
        <v>106</v>
      </c>
      <c r="L130" s="402">
        <v>104</v>
      </c>
      <c r="M130" s="402">
        <v>39</v>
      </c>
      <c r="N130" s="402">
        <v>42</v>
      </c>
      <c r="O130" s="402">
        <v>16</v>
      </c>
      <c r="P130" s="402">
        <v>6</v>
      </c>
      <c r="Q130" s="402">
        <f>SUM(E130:P130)</f>
        <v>752</v>
      </c>
      <c r="R130" s="402"/>
    </row>
    <row r="131" spans="2:18" ht="42" customHeight="1" thickBot="1" x14ac:dyDescent="0.4">
      <c r="B131" s="403"/>
      <c r="C131" s="395"/>
      <c r="D131" s="511"/>
      <c r="E131" s="435"/>
      <c r="F131" s="435"/>
      <c r="G131" s="435"/>
      <c r="H131" s="435"/>
      <c r="I131" s="435"/>
      <c r="J131" s="435"/>
      <c r="K131" s="435"/>
      <c r="L131" s="435"/>
      <c r="M131" s="435"/>
      <c r="N131" s="435"/>
      <c r="O131" s="435"/>
      <c r="P131" s="435"/>
      <c r="Q131" s="435"/>
      <c r="R131" s="435"/>
    </row>
    <row r="132" spans="2:18" ht="42" customHeight="1" x14ac:dyDescent="0.4">
      <c r="B132" s="1237" t="s">
        <v>42</v>
      </c>
      <c r="C132" s="386" t="s">
        <v>16</v>
      </c>
      <c r="D132" s="498"/>
      <c r="E132" s="389">
        <f t="shared" ref="E132:Q133" si="9">E123+E126+E129</f>
        <v>2721</v>
      </c>
      <c r="F132" s="389">
        <f t="shared" si="9"/>
        <v>2573</v>
      </c>
      <c r="G132" s="389">
        <f t="shared" si="9"/>
        <v>2022</v>
      </c>
      <c r="H132" s="389">
        <f t="shared" si="9"/>
        <v>2418</v>
      </c>
      <c r="I132" s="389">
        <f t="shared" si="9"/>
        <v>2517</v>
      </c>
      <c r="J132" s="389">
        <f t="shared" si="9"/>
        <v>813</v>
      </c>
      <c r="K132" s="389">
        <f t="shared" si="9"/>
        <v>1418</v>
      </c>
      <c r="L132" s="389">
        <f t="shared" si="9"/>
        <v>3124</v>
      </c>
      <c r="M132" s="389">
        <f t="shared" si="9"/>
        <v>4336</v>
      </c>
      <c r="N132" s="389">
        <f t="shared" si="9"/>
        <v>4673</v>
      </c>
      <c r="O132" s="389">
        <f t="shared" si="9"/>
        <v>4735</v>
      </c>
      <c r="P132" s="389">
        <f t="shared" si="9"/>
        <v>3564</v>
      </c>
      <c r="Q132" s="389">
        <f t="shared" si="9"/>
        <v>34914</v>
      </c>
      <c r="R132" s="389"/>
    </row>
    <row r="133" spans="2:18" ht="42" customHeight="1" thickBot="1" x14ac:dyDescent="0.45">
      <c r="B133" s="1238"/>
      <c r="C133" s="390" t="s">
        <v>17</v>
      </c>
      <c r="D133" s="499"/>
      <c r="E133" s="392">
        <f t="shared" si="9"/>
        <v>1634</v>
      </c>
      <c r="F133" s="392">
        <f t="shared" si="9"/>
        <v>2015</v>
      </c>
      <c r="G133" s="392">
        <f t="shared" si="9"/>
        <v>3096</v>
      </c>
      <c r="H133" s="392">
        <f t="shared" si="9"/>
        <v>2403</v>
      </c>
      <c r="I133" s="392">
        <f t="shared" si="9"/>
        <v>2270</v>
      </c>
      <c r="J133" s="392">
        <f t="shared" si="9"/>
        <v>957</v>
      </c>
      <c r="K133" s="392">
        <f t="shared" si="9"/>
        <v>2352</v>
      </c>
      <c r="L133" s="392">
        <f t="shared" si="9"/>
        <v>3045</v>
      </c>
      <c r="M133" s="392">
        <f t="shared" si="9"/>
        <v>4397</v>
      </c>
      <c r="N133" s="392">
        <f t="shared" si="9"/>
        <v>4417</v>
      </c>
      <c r="O133" s="392">
        <f t="shared" si="9"/>
        <v>4021</v>
      </c>
      <c r="P133" s="392">
        <f t="shared" si="9"/>
        <v>3379</v>
      </c>
      <c r="Q133" s="392">
        <f t="shared" si="9"/>
        <v>33986</v>
      </c>
      <c r="R133" s="392"/>
    </row>
    <row r="134" spans="2:18" ht="39.75" customHeight="1" x14ac:dyDescent="0.4">
      <c r="D134" s="507"/>
      <c r="E134" s="414"/>
      <c r="F134" s="414"/>
      <c r="G134" s="414"/>
      <c r="H134" s="414"/>
      <c r="I134" s="1278"/>
      <c r="J134" s="1278"/>
      <c r="K134" s="1278"/>
      <c r="L134" s="1278"/>
      <c r="M134" s="1278"/>
      <c r="N134" s="1278"/>
      <c r="O134" s="1278"/>
      <c r="P134" s="1278"/>
      <c r="Q134" s="1278"/>
      <c r="R134" s="414"/>
    </row>
    <row r="135" spans="2:18" ht="16.5" thickBot="1" x14ac:dyDescent="0.3">
      <c r="D135" s="507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4"/>
      <c r="P135" s="414"/>
      <c r="Q135" s="414"/>
      <c r="R135" s="414"/>
    </row>
    <row r="136" spans="2:18" ht="44.25" customHeight="1" thickBot="1" x14ac:dyDescent="0.45">
      <c r="B136" s="1268" t="s">
        <v>52</v>
      </c>
      <c r="C136" s="1269"/>
      <c r="D136" s="1269"/>
      <c r="E136" s="1269"/>
      <c r="F136" s="1269"/>
      <c r="G136" s="1269"/>
      <c r="H136" s="1269"/>
      <c r="I136" s="1269"/>
      <c r="J136" s="1269"/>
      <c r="K136" s="1269"/>
      <c r="L136" s="1269"/>
      <c r="M136" s="1269"/>
      <c r="N136" s="1269"/>
      <c r="O136" s="1269"/>
      <c r="P136" s="1269"/>
      <c r="Q136" s="1269"/>
      <c r="R136" s="1270"/>
    </row>
    <row r="137" spans="2:18" ht="13.5" customHeight="1" thickBot="1" x14ac:dyDescent="0.3">
      <c r="B137" s="415"/>
      <c r="C137" s="415"/>
      <c r="D137" s="507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4"/>
      <c r="P137" s="414"/>
      <c r="Q137" s="414"/>
      <c r="R137" s="414"/>
    </row>
    <row r="138" spans="2:18" ht="42" customHeight="1" thickBot="1" x14ac:dyDescent="0.4">
      <c r="B138" s="436"/>
      <c r="C138" s="437"/>
      <c r="D138" s="492"/>
      <c r="E138" s="527" t="s">
        <v>176</v>
      </c>
      <c r="F138" s="527" t="s">
        <v>177</v>
      </c>
      <c r="G138" s="527" t="s">
        <v>178</v>
      </c>
      <c r="H138" s="527" t="s">
        <v>179</v>
      </c>
      <c r="I138" s="527" t="s">
        <v>180</v>
      </c>
      <c r="J138" s="527" t="s">
        <v>181</v>
      </c>
      <c r="K138" s="527" t="s">
        <v>182</v>
      </c>
      <c r="L138" s="527" t="s">
        <v>183</v>
      </c>
      <c r="M138" s="527" t="s">
        <v>184</v>
      </c>
      <c r="N138" s="527" t="s">
        <v>185</v>
      </c>
      <c r="O138" s="527" t="s">
        <v>186</v>
      </c>
      <c r="P138" s="527" t="s">
        <v>187</v>
      </c>
      <c r="Q138" s="527" t="s">
        <v>54</v>
      </c>
      <c r="R138" s="368"/>
    </row>
    <row r="139" spans="2:18" ht="12" customHeight="1" thickBot="1" x14ac:dyDescent="0.3">
      <c r="B139" s="369"/>
      <c r="C139" s="438"/>
      <c r="D139" s="512"/>
      <c r="E139" s="388"/>
      <c r="F139" s="388"/>
      <c r="G139" s="388"/>
      <c r="H139" s="388"/>
      <c r="I139" s="388"/>
      <c r="J139" s="388"/>
      <c r="K139" s="388"/>
      <c r="L139" s="388"/>
      <c r="M139" s="388"/>
      <c r="N139" s="388"/>
      <c r="O139" s="388"/>
      <c r="P139" s="388"/>
      <c r="Q139" s="388"/>
      <c r="R139" s="388"/>
    </row>
    <row r="140" spans="2:18" ht="42" customHeight="1" x14ac:dyDescent="0.35">
      <c r="B140" s="1276" t="s">
        <v>9</v>
      </c>
      <c r="C140" s="528" t="s">
        <v>16</v>
      </c>
      <c r="D140" s="513"/>
      <c r="E140" s="375">
        <v>56723</v>
      </c>
      <c r="F140" s="375">
        <v>67000</v>
      </c>
      <c r="G140" s="375">
        <v>64100</v>
      </c>
      <c r="H140" s="375">
        <v>70075</v>
      </c>
      <c r="I140" s="375">
        <v>70002</v>
      </c>
      <c r="J140" s="375">
        <v>65251</v>
      </c>
      <c r="K140" s="375">
        <v>72600</v>
      </c>
      <c r="L140" s="375">
        <v>66000</v>
      </c>
      <c r="M140" s="375">
        <v>70188</v>
      </c>
      <c r="N140" s="375">
        <v>73400</v>
      </c>
      <c r="O140" s="375">
        <v>73000</v>
      </c>
      <c r="P140" s="375">
        <v>62200</v>
      </c>
      <c r="Q140" s="375">
        <f>SUM(E140:P140)</f>
        <v>810539</v>
      </c>
      <c r="R140" s="375"/>
    </row>
    <row r="141" spans="2:18" ht="42" customHeight="1" thickBot="1" x14ac:dyDescent="0.4">
      <c r="B141" s="1277"/>
      <c r="C141" s="529" t="s">
        <v>17</v>
      </c>
      <c r="D141" s="514"/>
      <c r="E141" s="379">
        <v>57500</v>
      </c>
      <c r="F141" s="379">
        <v>66990</v>
      </c>
      <c r="G141" s="379">
        <v>64261</v>
      </c>
      <c r="H141" s="379">
        <v>70010</v>
      </c>
      <c r="I141" s="379">
        <v>70002</v>
      </c>
      <c r="J141" s="379">
        <v>64033</v>
      </c>
      <c r="K141" s="379">
        <v>73259</v>
      </c>
      <c r="L141" s="379">
        <v>66128</v>
      </c>
      <c r="M141" s="379">
        <v>69581</v>
      </c>
      <c r="N141" s="379">
        <v>73087</v>
      </c>
      <c r="O141" s="379">
        <v>74060</v>
      </c>
      <c r="P141" s="379">
        <v>62123</v>
      </c>
      <c r="Q141" s="379">
        <f>SUM(E141:P141)</f>
        <v>811034</v>
      </c>
      <c r="R141" s="379"/>
    </row>
    <row r="142" spans="2:18" ht="39.950000000000003" customHeight="1" thickBot="1" x14ac:dyDescent="0.4">
      <c r="B142" s="403"/>
      <c r="C142" s="395"/>
      <c r="D142" s="496"/>
      <c r="E142" s="383"/>
      <c r="F142" s="383"/>
      <c r="G142" s="383"/>
      <c r="H142" s="383"/>
      <c r="I142" s="383"/>
      <c r="J142" s="383"/>
      <c r="K142" s="383"/>
      <c r="L142" s="383"/>
      <c r="M142" s="383"/>
      <c r="N142" s="383"/>
      <c r="O142" s="383"/>
      <c r="P142" s="383"/>
      <c r="Q142" s="383"/>
      <c r="R142" s="383"/>
    </row>
    <row r="143" spans="2:18" ht="42" customHeight="1" x14ac:dyDescent="0.35">
      <c r="B143" s="1227" t="s">
        <v>144</v>
      </c>
      <c r="C143" s="439" t="s">
        <v>16</v>
      </c>
      <c r="D143" s="494"/>
      <c r="E143" s="376">
        <v>544</v>
      </c>
      <c r="F143" s="376">
        <v>877</v>
      </c>
      <c r="G143" s="376">
        <v>678</v>
      </c>
      <c r="H143" s="376">
        <v>521</v>
      </c>
      <c r="I143" s="376">
        <v>493</v>
      </c>
      <c r="J143" s="376">
        <v>564</v>
      </c>
      <c r="K143" s="376">
        <v>667</v>
      </c>
      <c r="L143" s="376">
        <v>742</v>
      </c>
      <c r="M143" s="376">
        <v>815</v>
      </c>
      <c r="N143" s="376">
        <v>732</v>
      </c>
      <c r="O143" s="376">
        <v>651</v>
      </c>
      <c r="P143" s="376">
        <v>838</v>
      </c>
      <c r="Q143" s="376">
        <f>SUM(E143:P143)</f>
        <v>8122</v>
      </c>
      <c r="R143" s="376"/>
    </row>
    <row r="144" spans="2:18" ht="42" customHeight="1" thickBot="1" x14ac:dyDescent="0.4">
      <c r="B144" s="1228"/>
      <c r="C144" s="440" t="s">
        <v>17</v>
      </c>
      <c r="D144" s="495"/>
      <c r="E144" s="380">
        <v>555</v>
      </c>
      <c r="F144" s="380">
        <v>888</v>
      </c>
      <c r="G144" s="380">
        <v>660</v>
      </c>
      <c r="H144" s="380">
        <v>489</v>
      </c>
      <c r="I144" s="380">
        <v>494</v>
      </c>
      <c r="J144" s="380">
        <v>612</v>
      </c>
      <c r="K144" s="380">
        <v>680</v>
      </c>
      <c r="L144" s="380">
        <v>714</v>
      </c>
      <c r="M144" s="380">
        <v>807</v>
      </c>
      <c r="N144" s="380">
        <v>753</v>
      </c>
      <c r="O144" s="380">
        <v>723</v>
      </c>
      <c r="P144" s="380">
        <v>808</v>
      </c>
      <c r="Q144" s="380">
        <f>SUM(E144:P144)</f>
        <v>8183</v>
      </c>
      <c r="R144" s="380"/>
    </row>
    <row r="145" spans="2:18" ht="39.950000000000003" customHeight="1" thickBot="1" x14ac:dyDescent="0.4">
      <c r="B145" s="403"/>
      <c r="C145" s="395"/>
      <c r="D145" s="496"/>
      <c r="E145" s="383"/>
      <c r="F145" s="383"/>
      <c r="G145" s="383"/>
      <c r="H145" s="383"/>
      <c r="I145" s="383"/>
      <c r="J145" s="383"/>
      <c r="K145" s="383"/>
      <c r="L145" s="383"/>
      <c r="M145" s="383"/>
      <c r="N145" s="383"/>
      <c r="O145" s="383"/>
      <c r="P145" s="383"/>
      <c r="Q145" s="383"/>
      <c r="R145" s="383"/>
    </row>
    <row r="146" spans="2:18" ht="42" customHeight="1" x14ac:dyDescent="0.35">
      <c r="B146" s="1229" t="s">
        <v>11</v>
      </c>
      <c r="C146" s="439" t="s">
        <v>16</v>
      </c>
      <c r="D146" s="501"/>
      <c r="E146" s="400">
        <v>1898</v>
      </c>
      <c r="F146" s="400">
        <v>2021</v>
      </c>
      <c r="G146" s="400">
        <v>1456</v>
      </c>
      <c r="H146" s="400">
        <v>890</v>
      </c>
      <c r="I146" s="400">
        <v>958</v>
      </c>
      <c r="J146" s="400">
        <v>1184</v>
      </c>
      <c r="K146" s="400">
        <v>1724</v>
      </c>
      <c r="L146" s="400">
        <v>1071</v>
      </c>
      <c r="M146" s="400">
        <v>1654</v>
      </c>
      <c r="N146" s="400">
        <v>1246</v>
      </c>
      <c r="O146" s="400">
        <v>1447</v>
      </c>
      <c r="P146" s="400">
        <v>1283</v>
      </c>
      <c r="Q146" s="400">
        <f>SUM(E146:P146)</f>
        <v>16832</v>
      </c>
      <c r="R146" s="400"/>
    </row>
    <row r="147" spans="2:18" ht="42" customHeight="1" thickBot="1" x14ac:dyDescent="0.4">
      <c r="B147" s="1230"/>
      <c r="C147" s="440" t="s">
        <v>17</v>
      </c>
      <c r="D147" s="502"/>
      <c r="E147" s="402">
        <v>1588</v>
      </c>
      <c r="F147" s="402">
        <v>1533</v>
      </c>
      <c r="G147" s="402">
        <v>1142</v>
      </c>
      <c r="H147" s="402">
        <v>1371</v>
      </c>
      <c r="I147" s="402">
        <v>1446</v>
      </c>
      <c r="J147" s="402">
        <v>1553</v>
      </c>
      <c r="K147" s="402">
        <v>1576</v>
      </c>
      <c r="L147" s="402">
        <v>1461</v>
      </c>
      <c r="M147" s="402">
        <v>1449</v>
      </c>
      <c r="N147" s="402">
        <v>1444</v>
      </c>
      <c r="O147" s="402">
        <v>1536</v>
      </c>
      <c r="P147" s="402">
        <v>1357</v>
      </c>
      <c r="Q147" s="402">
        <f>SUM(E147:P147)</f>
        <v>17456</v>
      </c>
      <c r="R147" s="402"/>
    </row>
    <row r="148" spans="2:18" ht="39.950000000000003" customHeight="1" thickBot="1" x14ac:dyDescent="0.4">
      <c r="B148" s="403"/>
      <c r="C148" s="395"/>
      <c r="D148" s="510"/>
      <c r="E148" s="431"/>
      <c r="F148" s="431"/>
      <c r="G148" s="431"/>
      <c r="H148" s="431"/>
      <c r="I148" s="431"/>
      <c r="J148" s="431"/>
      <c r="K148" s="431"/>
      <c r="L148" s="431"/>
      <c r="M148" s="431"/>
      <c r="N148" s="431"/>
      <c r="O148" s="431"/>
      <c r="P148" s="431"/>
      <c r="Q148" s="431"/>
      <c r="R148" s="431"/>
    </row>
    <row r="149" spans="2:18" ht="42" customHeight="1" x14ac:dyDescent="0.35">
      <c r="B149" s="1231" t="s">
        <v>12</v>
      </c>
      <c r="C149" s="372" t="s">
        <v>16</v>
      </c>
      <c r="D149" s="501"/>
      <c r="E149" s="400">
        <v>200</v>
      </c>
      <c r="F149" s="400">
        <v>438</v>
      </c>
      <c r="G149" s="400">
        <v>229</v>
      </c>
      <c r="H149" s="400">
        <v>0</v>
      </c>
      <c r="I149" s="400">
        <v>0</v>
      </c>
      <c r="J149" s="400">
        <v>214</v>
      </c>
      <c r="K149" s="400">
        <v>450</v>
      </c>
      <c r="L149" s="400">
        <v>500</v>
      </c>
      <c r="M149" s="400">
        <v>0</v>
      </c>
      <c r="N149" s="400">
        <v>0</v>
      </c>
      <c r="O149" s="400">
        <v>1</v>
      </c>
      <c r="P149" s="400">
        <v>3</v>
      </c>
      <c r="Q149" s="400">
        <f>SUM(E149:P149)</f>
        <v>2035</v>
      </c>
      <c r="R149" s="400"/>
    </row>
    <row r="150" spans="2:18" ht="42" customHeight="1" thickBot="1" x14ac:dyDescent="0.4">
      <c r="B150" s="1232"/>
      <c r="C150" s="377" t="s">
        <v>17</v>
      </c>
      <c r="D150" s="502"/>
      <c r="E150" s="402">
        <v>362</v>
      </c>
      <c r="F150" s="402">
        <v>290</v>
      </c>
      <c r="G150" s="402">
        <v>34</v>
      </c>
      <c r="H150" s="402">
        <v>1</v>
      </c>
      <c r="I150" s="402">
        <v>144</v>
      </c>
      <c r="J150" s="402">
        <v>195</v>
      </c>
      <c r="K150" s="402">
        <v>478</v>
      </c>
      <c r="L150" s="402">
        <v>481</v>
      </c>
      <c r="M150" s="402">
        <v>0</v>
      </c>
      <c r="N150" s="402">
        <v>0</v>
      </c>
      <c r="O150" s="402">
        <v>3</v>
      </c>
      <c r="P150" s="402">
        <v>3</v>
      </c>
      <c r="Q150" s="402">
        <f>SUM(E150:P150)</f>
        <v>1991</v>
      </c>
      <c r="R150" s="402"/>
    </row>
    <row r="151" spans="2:18" ht="39.950000000000003" customHeight="1" thickBot="1" x14ac:dyDescent="0.4">
      <c r="B151" s="403"/>
      <c r="C151" s="395"/>
      <c r="D151" s="515"/>
      <c r="E151" s="441"/>
      <c r="F151" s="441"/>
      <c r="G151" s="441"/>
      <c r="H151" s="441"/>
      <c r="I151" s="441"/>
      <c r="J151" s="441"/>
      <c r="K151" s="441"/>
      <c r="L151" s="441"/>
      <c r="M151" s="441"/>
      <c r="N151" s="441"/>
      <c r="O151" s="441"/>
      <c r="P151" s="441"/>
      <c r="Q151" s="441"/>
      <c r="R151" s="441"/>
    </row>
    <row r="152" spans="2:18" ht="42" customHeight="1" x14ac:dyDescent="0.35">
      <c r="B152" s="1235" t="s">
        <v>45</v>
      </c>
      <c r="C152" s="439" t="s">
        <v>16</v>
      </c>
      <c r="D152" s="501"/>
      <c r="E152" s="400">
        <v>0</v>
      </c>
      <c r="F152" s="400">
        <v>0</v>
      </c>
      <c r="G152" s="400">
        <v>0</v>
      </c>
      <c r="H152" s="400">
        <v>0</v>
      </c>
      <c r="I152" s="400">
        <v>0</v>
      </c>
      <c r="J152" s="400">
        <v>0</v>
      </c>
      <c r="K152" s="400">
        <v>0</v>
      </c>
      <c r="L152" s="400">
        <v>0</v>
      </c>
      <c r="M152" s="400">
        <v>249</v>
      </c>
      <c r="N152" s="400">
        <v>300</v>
      </c>
      <c r="O152" s="400">
        <v>609</v>
      </c>
      <c r="P152" s="400">
        <v>326</v>
      </c>
      <c r="Q152" s="400">
        <f>SUM(E152:P152)</f>
        <v>1484</v>
      </c>
      <c r="R152" s="400"/>
    </row>
    <row r="153" spans="2:18" ht="42" customHeight="1" thickBot="1" x14ac:dyDescent="0.4">
      <c r="B153" s="1236"/>
      <c r="C153" s="440" t="s">
        <v>17</v>
      </c>
      <c r="D153" s="502"/>
      <c r="E153" s="402">
        <v>0</v>
      </c>
      <c r="F153" s="402">
        <v>0</v>
      </c>
      <c r="G153" s="402">
        <v>0</v>
      </c>
      <c r="H153" s="402">
        <v>46</v>
      </c>
      <c r="I153" s="402">
        <v>0</v>
      </c>
      <c r="J153" s="402">
        <v>0</v>
      </c>
      <c r="K153" s="402">
        <v>0</v>
      </c>
      <c r="L153" s="402">
        <v>0</v>
      </c>
      <c r="M153" s="402">
        <v>0</v>
      </c>
      <c r="N153" s="402">
        <v>229</v>
      </c>
      <c r="O153" s="402">
        <v>569</v>
      </c>
      <c r="P153" s="402">
        <v>440</v>
      </c>
      <c r="Q153" s="402">
        <f>SUM(E153:P153)</f>
        <v>1284</v>
      </c>
      <c r="R153" s="402"/>
    </row>
    <row r="154" spans="2:18" ht="39.950000000000003" customHeight="1" thickBot="1" x14ac:dyDescent="0.4">
      <c r="B154" s="403"/>
      <c r="C154" s="395"/>
      <c r="D154" s="516"/>
      <c r="E154" s="443"/>
      <c r="F154" s="443"/>
      <c r="G154" s="443"/>
      <c r="H154" s="443"/>
      <c r="I154" s="443"/>
      <c r="J154" s="443"/>
      <c r="K154" s="443"/>
      <c r="L154" s="443"/>
      <c r="M154" s="443"/>
      <c r="N154" s="443"/>
      <c r="O154" s="443"/>
      <c r="P154" s="443"/>
      <c r="Q154" s="443"/>
      <c r="R154" s="443"/>
    </row>
    <row r="155" spans="2:18" ht="42" customHeight="1" x14ac:dyDescent="0.35">
      <c r="B155" s="1229" t="s">
        <v>13</v>
      </c>
      <c r="C155" s="439" t="s">
        <v>16</v>
      </c>
      <c r="D155" s="501"/>
      <c r="E155" s="400">
        <v>0</v>
      </c>
      <c r="F155" s="400">
        <v>0</v>
      </c>
      <c r="G155" s="400">
        <v>0</v>
      </c>
      <c r="H155" s="400">
        <v>16</v>
      </c>
      <c r="I155" s="400">
        <v>15</v>
      </c>
      <c r="J155" s="400">
        <v>10</v>
      </c>
      <c r="K155" s="400">
        <v>1</v>
      </c>
      <c r="L155" s="400">
        <v>25</v>
      </c>
      <c r="M155" s="400">
        <v>110</v>
      </c>
      <c r="N155" s="400">
        <v>10</v>
      </c>
      <c r="O155" s="400">
        <v>40</v>
      </c>
      <c r="P155" s="400">
        <v>35</v>
      </c>
      <c r="Q155" s="400">
        <f>SUM(E155:P155)</f>
        <v>262</v>
      </c>
      <c r="R155" s="400"/>
    </row>
    <row r="156" spans="2:18" ht="42" customHeight="1" thickBot="1" x14ac:dyDescent="0.4">
      <c r="B156" s="1230"/>
      <c r="C156" s="440" t="s">
        <v>17</v>
      </c>
      <c r="D156" s="502"/>
      <c r="E156" s="402">
        <v>28</v>
      </c>
      <c r="F156" s="402">
        <v>21</v>
      </c>
      <c r="G156" s="402">
        <v>45</v>
      </c>
      <c r="H156" s="402">
        <v>28</v>
      </c>
      <c r="I156" s="402">
        <v>19</v>
      </c>
      <c r="J156" s="402">
        <v>11</v>
      </c>
      <c r="K156" s="402">
        <v>8</v>
      </c>
      <c r="L156" s="402">
        <v>33</v>
      </c>
      <c r="M156" s="402">
        <v>53</v>
      </c>
      <c r="N156" s="402">
        <v>54</v>
      </c>
      <c r="O156" s="402">
        <v>52</v>
      </c>
      <c r="P156" s="402">
        <v>48</v>
      </c>
      <c r="Q156" s="402">
        <f>SUM(E156:P156)</f>
        <v>400</v>
      </c>
      <c r="R156" s="402"/>
    </row>
    <row r="157" spans="2:18" ht="39.950000000000003" customHeight="1" thickBot="1" x14ac:dyDescent="0.4">
      <c r="B157" s="403"/>
      <c r="C157" s="395"/>
      <c r="D157" s="503"/>
      <c r="E157" s="405"/>
      <c r="F157" s="405"/>
      <c r="G157" s="405"/>
      <c r="H157" s="405"/>
      <c r="I157" s="405"/>
      <c r="J157" s="405"/>
      <c r="K157" s="405"/>
      <c r="L157" s="405"/>
      <c r="M157" s="405"/>
      <c r="N157" s="405"/>
      <c r="O157" s="405"/>
      <c r="P157" s="405"/>
      <c r="Q157" s="405"/>
      <c r="R157" s="405"/>
    </row>
    <row r="158" spans="2:18" ht="42" customHeight="1" x14ac:dyDescent="0.35">
      <c r="B158" s="1235" t="s">
        <v>60</v>
      </c>
      <c r="C158" s="439" t="s">
        <v>16</v>
      </c>
      <c r="D158" s="501"/>
      <c r="E158" s="400">
        <v>2209</v>
      </c>
      <c r="F158" s="400">
        <v>2906</v>
      </c>
      <c r="G158" s="400">
        <v>2010</v>
      </c>
      <c r="H158" s="400">
        <v>2189</v>
      </c>
      <c r="I158" s="400">
        <v>2235</v>
      </c>
      <c r="J158" s="400">
        <v>2234</v>
      </c>
      <c r="K158" s="400">
        <v>2032</v>
      </c>
      <c r="L158" s="400">
        <v>2669</v>
      </c>
      <c r="M158" s="400">
        <v>2762</v>
      </c>
      <c r="N158" s="400">
        <v>2355</v>
      </c>
      <c r="O158" s="400">
        <v>2257</v>
      </c>
      <c r="P158" s="400">
        <v>2410</v>
      </c>
      <c r="Q158" s="400">
        <f>SUM(E158:P158)</f>
        <v>28268</v>
      </c>
      <c r="R158" s="400"/>
    </row>
    <row r="159" spans="2:18" ht="42" customHeight="1" thickBot="1" x14ac:dyDescent="0.4">
      <c r="B159" s="1236"/>
      <c r="C159" s="440" t="s">
        <v>17</v>
      </c>
      <c r="D159" s="502"/>
      <c r="E159" s="402">
        <v>2396</v>
      </c>
      <c r="F159" s="402">
        <v>2477</v>
      </c>
      <c r="G159" s="402">
        <v>1848</v>
      </c>
      <c r="H159" s="402">
        <v>2198</v>
      </c>
      <c r="I159" s="402">
        <v>2385</v>
      </c>
      <c r="J159" s="402">
        <v>2035</v>
      </c>
      <c r="K159" s="402">
        <v>2367</v>
      </c>
      <c r="L159" s="402">
        <v>2923</v>
      </c>
      <c r="M159" s="402">
        <v>2377</v>
      </c>
      <c r="N159" s="402">
        <v>2385</v>
      </c>
      <c r="O159" s="402">
        <v>2403</v>
      </c>
      <c r="P159" s="402">
        <v>2543</v>
      </c>
      <c r="Q159" s="402">
        <f>SUM(E159:P159)</f>
        <v>28337</v>
      </c>
      <c r="R159" s="402"/>
    </row>
    <row r="160" spans="2:18" ht="39.950000000000003" customHeight="1" thickBot="1" x14ac:dyDescent="0.4">
      <c r="B160" s="403"/>
      <c r="C160" s="395"/>
      <c r="D160" s="503"/>
      <c r="E160" s="405"/>
      <c r="F160" s="405"/>
      <c r="G160" s="405"/>
      <c r="H160" s="405"/>
      <c r="I160" s="405"/>
      <c r="J160" s="405"/>
      <c r="K160" s="405"/>
      <c r="L160" s="405"/>
      <c r="M160" s="405"/>
      <c r="N160" s="405"/>
      <c r="O160" s="405"/>
      <c r="P160" s="405"/>
      <c r="Q160" s="405"/>
      <c r="R160" s="405"/>
    </row>
    <row r="161" spans="2:18" ht="42" customHeight="1" x14ac:dyDescent="0.35">
      <c r="B161" s="1229" t="s">
        <v>56</v>
      </c>
      <c r="C161" s="439" t="s">
        <v>16</v>
      </c>
      <c r="D161" s="501"/>
      <c r="E161" s="400">
        <v>304</v>
      </c>
      <c r="F161" s="400">
        <v>473</v>
      </c>
      <c r="G161" s="400">
        <v>306</v>
      </c>
      <c r="H161" s="400">
        <v>301</v>
      </c>
      <c r="I161" s="400">
        <v>236</v>
      </c>
      <c r="J161" s="400">
        <v>149</v>
      </c>
      <c r="K161" s="400">
        <v>145</v>
      </c>
      <c r="L161" s="400">
        <v>176</v>
      </c>
      <c r="M161" s="400">
        <v>198</v>
      </c>
      <c r="N161" s="400">
        <v>203</v>
      </c>
      <c r="O161" s="400">
        <v>227</v>
      </c>
      <c r="P161" s="400">
        <v>240</v>
      </c>
      <c r="Q161" s="400">
        <f>SUM(E161:P161)</f>
        <v>2958</v>
      </c>
      <c r="R161" s="400"/>
    </row>
    <row r="162" spans="2:18" ht="42" customHeight="1" thickBot="1" x14ac:dyDescent="0.4">
      <c r="B162" s="1230"/>
      <c r="C162" s="440" t="s">
        <v>17</v>
      </c>
      <c r="D162" s="502"/>
      <c r="E162" s="402">
        <v>304</v>
      </c>
      <c r="F162" s="402">
        <v>473</v>
      </c>
      <c r="G162" s="402">
        <v>306</v>
      </c>
      <c r="H162" s="402">
        <v>301</v>
      </c>
      <c r="I162" s="402">
        <v>236</v>
      </c>
      <c r="J162" s="402">
        <v>149</v>
      </c>
      <c r="K162" s="402">
        <v>145</v>
      </c>
      <c r="L162" s="402">
        <v>176</v>
      </c>
      <c r="M162" s="402">
        <v>198</v>
      </c>
      <c r="N162" s="402">
        <v>203</v>
      </c>
      <c r="O162" s="402">
        <v>227</v>
      </c>
      <c r="P162" s="402">
        <v>240</v>
      </c>
      <c r="Q162" s="402">
        <f>SUM(E162:P162)</f>
        <v>2958</v>
      </c>
      <c r="R162" s="402"/>
    </row>
    <row r="163" spans="2:18" ht="39.950000000000003" customHeight="1" thickBot="1" x14ac:dyDescent="0.4">
      <c r="B163" s="381"/>
      <c r="C163" s="382"/>
      <c r="D163" s="503"/>
      <c r="E163" s="405"/>
      <c r="F163" s="405"/>
      <c r="G163" s="405"/>
      <c r="H163" s="405"/>
      <c r="I163" s="405"/>
      <c r="J163" s="405"/>
      <c r="K163" s="405"/>
      <c r="L163" s="405"/>
      <c r="M163" s="405"/>
      <c r="N163" s="405"/>
      <c r="O163" s="405"/>
      <c r="P163" s="405"/>
      <c r="Q163" s="405"/>
      <c r="R163" s="405"/>
    </row>
    <row r="164" spans="2:18" ht="42" customHeight="1" x14ac:dyDescent="0.35">
      <c r="B164" s="1229" t="s">
        <v>57</v>
      </c>
      <c r="C164" s="439" t="s">
        <v>16</v>
      </c>
      <c r="D164" s="501"/>
      <c r="E164" s="400">
        <v>1701</v>
      </c>
      <c r="F164" s="400">
        <v>2036</v>
      </c>
      <c r="G164" s="400">
        <v>1949</v>
      </c>
      <c r="H164" s="400">
        <v>1730</v>
      </c>
      <c r="I164" s="400">
        <v>1566</v>
      </c>
      <c r="J164" s="400">
        <v>1250</v>
      </c>
      <c r="K164" s="400">
        <v>1513</v>
      </c>
      <c r="L164" s="400">
        <v>1321</v>
      </c>
      <c r="M164" s="400">
        <v>1588</v>
      </c>
      <c r="N164" s="400">
        <v>2013</v>
      </c>
      <c r="O164" s="400">
        <v>1856</v>
      </c>
      <c r="P164" s="400">
        <v>2314</v>
      </c>
      <c r="Q164" s="400">
        <f>SUM(E164:P164)</f>
        <v>20837</v>
      </c>
      <c r="R164" s="400"/>
    </row>
    <row r="165" spans="2:18" ht="42" customHeight="1" thickBot="1" x14ac:dyDescent="0.4">
      <c r="B165" s="1230"/>
      <c r="C165" s="440" t="s">
        <v>17</v>
      </c>
      <c r="D165" s="502"/>
      <c r="E165" s="402">
        <v>1701</v>
      </c>
      <c r="F165" s="402">
        <v>2036</v>
      </c>
      <c r="G165" s="402">
        <v>1949</v>
      </c>
      <c r="H165" s="402">
        <v>1730</v>
      </c>
      <c r="I165" s="402">
        <v>1566</v>
      </c>
      <c r="J165" s="402">
        <v>1250</v>
      </c>
      <c r="K165" s="402">
        <v>1513</v>
      </c>
      <c r="L165" s="402">
        <v>1321</v>
      </c>
      <c r="M165" s="402">
        <v>1588</v>
      </c>
      <c r="N165" s="402">
        <v>2013</v>
      </c>
      <c r="O165" s="402">
        <v>1856</v>
      </c>
      <c r="P165" s="402">
        <v>2314</v>
      </c>
      <c r="Q165" s="402">
        <f>SUM(E165:P165)</f>
        <v>20837</v>
      </c>
      <c r="R165" s="402"/>
    </row>
    <row r="166" spans="2:18" ht="39.950000000000003" customHeight="1" thickBot="1" x14ac:dyDescent="0.4">
      <c r="B166" s="444"/>
      <c r="C166" s="382"/>
      <c r="D166" s="496"/>
      <c r="E166" s="383"/>
      <c r="F166" s="383"/>
      <c r="G166" s="383"/>
      <c r="H166" s="383"/>
      <c r="I166" s="383"/>
      <c r="J166" s="383"/>
      <c r="K166" s="383"/>
      <c r="L166" s="383"/>
      <c r="M166" s="383"/>
      <c r="N166" s="383"/>
      <c r="O166" s="383"/>
      <c r="P166" s="383"/>
      <c r="Q166" s="383"/>
      <c r="R166" s="383"/>
    </row>
    <row r="167" spans="2:18" ht="42" customHeight="1" x14ac:dyDescent="0.35">
      <c r="B167" s="1235" t="s">
        <v>65</v>
      </c>
      <c r="C167" s="439" t="s">
        <v>16</v>
      </c>
      <c r="D167" s="501"/>
      <c r="E167" s="400">
        <v>818</v>
      </c>
      <c r="F167" s="400">
        <v>1585</v>
      </c>
      <c r="G167" s="400">
        <v>1259</v>
      </c>
      <c r="H167" s="400">
        <v>1514</v>
      </c>
      <c r="I167" s="400">
        <v>1386</v>
      </c>
      <c r="J167" s="400">
        <v>1265</v>
      </c>
      <c r="K167" s="400">
        <v>1912</v>
      </c>
      <c r="L167" s="400">
        <v>1818</v>
      </c>
      <c r="M167" s="400">
        <v>1710</v>
      </c>
      <c r="N167" s="400">
        <v>1489</v>
      </c>
      <c r="O167" s="400">
        <v>1717</v>
      </c>
      <c r="P167" s="400">
        <v>1537</v>
      </c>
      <c r="Q167" s="400">
        <f>SUM(E167:P167)</f>
        <v>18010</v>
      </c>
      <c r="R167" s="400"/>
    </row>
    <row r="168" spans="2:18" ht="42" customHeight="1" thickBot="1" x14ac:dyDescent="0.4">
      <c r="B168" s="1236"/>
      <c r="C168" s="440" t="s">
        <v>17</v>
      </c>
      <c r="D168" s="502"/>
      <c r="E168" s="402">
        <v>487</v>
      </c>
      <c r="F168" s="402">
        <v>1419</v>
      </c>
      <c r="G168" s="402">
        <v>1290</v>
      </c>
      <c r="H168" s="402">
        <v>1402</v>
      </c>
      <c r="I168" s="402">
        <v>1286</v>
      </c>
      <c r="J168" s="402">
        <v>624</v>
      </c>
      <c r="K168" s="402">
        <v>2362</v>
      </c>
      <c r="L168" s="402">
        <v>1600</v>
      </c>
      <c r="M168" s="402">
        <v>1847</v>
      </c>
      <c r="N168" s="402">
        <v>1482</v>
      </c>
      <c r="O168" s="402">
        <v>1620</v>
      </c>
      <c r="P168" s="402">
        <v>1986</v>
      </c>
      <c r="Q168" s="402">
        <f>SUM(E168:P168)</f>
        <v>17405</v>
      </c>
      <c r="R168" s="402"/>
    </row>
    <row r="169" spans="2:18" ht="39.950000000000003" customHeight="1" thickBot="1" x14ac:dyDescent="0.4">
      <c r="B169" s="444"/>
      <c r="C169" s="382"/>
      <c r="D169" s="517"/>
      <c r="E169" s="446"/>
      <c r="F169" s="446"/>
      <c r="G169" s="446"/>
      <c r="H169" s="446"/>
      <c r="I169" s="446"/>
      <c r="J169" s="446"/>
      <c r="K169" s="446"/>
      <c r="L169" s="446"/>
      <c r="M169" s="446"/>
      <c r="N169" s="446"/>
      <c r="O169" s="446"/>
      <c r="P169" s="446"/>
      <c r="Q169" s="446"/>
      <c r="R169" s="446"/>
    </row>
    <row r="170" spans="2:18" ht="42" customHeight="1" x14ac:dyDescent="0.35">
      <c r="B170" s="1229" t="s">
        <v>190</v>
      </c>
      <c r="C170" s="439" t="s">
        <v>16</v>
      </c>
      <c r="D170" s="501"/>
      <c r="E170" s="400">
        <v>2300</v>
      </c>
      <c r="F170" s="400">
        <v>3659</v>
      </c>
      <c r="G170" s="400">
        <v>2541</v>
      </c>
      <c r="H170" s="400">
        <v>1300</v>
      </c>
      <c r="I170" s="400">
        <v>1550</v>
      </c>
      <c r="J170" s="400">
        <v>1350</v>
      </c>
      <c r="K170" s="400">
        <v>1400</v>
      </c>
      <c r="L170" s="400">
        <v>700</v>
      </c>
      <c r="M170" s="400">
        <v>1000</v>
      </c>
      <c r="N170" s="400">
        <v>1695</v>
      </c>
      <c r="O170" s="400">
        <v>1605</v>
      </c>
      <c r="P170" s="400">
        <v>1000</v>
      </c>
      <c r="Q170" s="400">
        <f>SUM(E170:P170)</f>
        <v>20100</v>
      </c>
      <c r="R170" s="400"/>
    </row>
    <row r="171" spans="2:18" ht="42" customHeight="1" thickBot="1" x14ac:dyDescent="0.4">
      <c r="B171" s="1230"/>
      <c r="C171" s="440" t="s">
        <v>17</v>
      </c>
      <c r="D171" s="502"/>
      <c r="E171" s="402">
        <v>1845</v>
      </c>
      <c r="F171" s="402">
        <v>1605</v>
      </c>
      <c r="G171" s="402">
        <v>1385</v>
      </c>
      <c r="H171" s="402">
        <v>1482</v>
      </c>
      <c r="I171" s="402">
        <v>1284</v>
      </c>
      <c r="J171" s="402">
        <v>923</v>
      </c>
      <c r="K171" s="402">
        <v>1513</v>
      </c>
      <c r="L171" s="402">
        <v>1161</v>
      </c>
      <c r="M171" s="402">
        <v>1182</v>
      </c>
      <c r="N171" s="402">
        <v>1852</v>
      </c>
      <c r="O171" s="402">
        <v>1007</v>
      </c>
      <c r="P171" s="402">
        <v>870</v>
      </c>
      <c r="Q171" s="402">
        <f>SUM(E171:P171)</f>
        <v>16109</v>
      </c>
      <c r="R171" s="402"/>
    </row>
    <row r="172" spans="2:18" ht="39.950000000000003" customHeight="1" thickBot="1" x14ac:dyDescent="0.4">
      <c r="B172" s="444"/>
      <c r="C172" s="382"/>
      <c r="D172" s="383"/>
      <c r="E172" s="383"/>
      <c r="F172" s="383"/>
      <c r="G172" s="383"/>
      <c r="H172" s="383"/>
      <c r="I172" s="383"/>
      <c r="J172" s="383"/>
      <c r="K172" s="383"/>
      <c r="L172" s="383"/>
      <c r="M172" s="383"/>
      <c r="N172" s="383"/>
      <c r="O172" s="383"/>
      <c r="P172" s="383"/>
      <c r="Q172" s="383"/>
      <c r="R172" s="383"/>
    </row>
    <row r="173" spans="2:18" ht="42" customHeight="1" x14ac:dyDescent="0.35">
      <c r="B173" s="1227" t="s">
        <v>191</v>
      </c>
      <c r="C173" s="439" t="s">
        <v>16</v>
      </c>
      <c r="D173" s="501"/>
      <c r="E173" s="400">
        <v>12194</v>
      </c>
      <c r="F173" s="400">
        <v>13265</v>
      </c>
      <c r="G173" s="400">
        <v>12008</v>
      </c>
      <c r="H173" s="400">
        <v>12261</v>
      </c>
      <c r="I173" s="400">
        <v>14138</v>
      </c>
      <c r="J173" s="400">
        <v>10548</v>
      </c>
      <c r="K173" s="400">
        <v>13013</v>
      </c>
      <c r="L173" s="400">
        <v>11052</v>
      </c>
      <c r="M173" s="400">
        <v>15334</v>
      </c>
      <c r="N173" s="400">
        <v>16374</v>
      </c>
      <c r="O173" s="400">
        <v>17013</v>
      </c>
      <c r="P173" s="400">
        <v>20041</v>
      </c>
      <c r="Q173" s="400">
        <f>SUM(E173:P173)</f>
        <v>167241</v>
      </c>
      <c r="R173" s="400"/>
    </row>
    <row r="174" spans="2:18" ht="42" customHeight="1" thickBot="1" x14ac:dyDescent="0.4">
      <c r="B174" s="1228"/>
      <c r="C174" s="440" t="s">
        <v>17</v>
      </c>
      <c r="D174" s="502"/>
      <c r="E174" s="402">
        <v>12194</v>
      </c>
      <c r="F174" s="402">
        <v>13265</v>
      </c>
      <c r="G174" s="402">
        <v>12008</v>
      </c>
      <c r="H174" s="402">
        <v>12261</v>
      </c>
      <c r="I174" s="402">
        <v>14138</v>
      </c>
      <c r="J174" s="402">
        <v>10548</v>
      </c>
      <c r="K174" s="402">
        <v>13013</v>
      </c>
      <c r="L174" s="402">
        <v>11052</v>
      </c>
      <c r="M174" s="402">
        <v>15334</v>
      </c>
      <c r="N174" s="402">
        <v>16374</v>
      </c>
      <c r="O174" s="402">
        <v>17013</v>
      </c>
      <c r="P174" s="402">
        <v>20041</v>
      </c>
      <c r="Q174" s="402">
        <f>SUM(E174:P174)</f>
        <v>167241</v>
      </c>
      <c r="R174" s="402"/>
    </row>
    <row r="175" spans="2:18" ht="39.950000000000003" customHeight="1" thickBot="1" x14ac:dyDescent="0.4">
      <c r="B175" s="444"/>
      <c r="C175" s="382"/>
      <c r="D175" s="383"/>
      <c r="E175" s="383"/>
      <c r="F175" s="383"/>
      <c r="G175" s="383"/>
      <c r="H175" s="383"/>
      <c r="I175" s="383"/>
      <c r="J175" s="383"/>
      <c r="K175" s="383"/>
      <c r="L175" s="383"/>
      <c r="M175" s="383"/>
      <c r="N175" s="383"/>
      <c r="O175" s="383"/>
      <c r="P175" s="383"/>
      <c r="Q175" s="383"/>
      <c r="R175" s="383"/>
    </row>
    <row r="176" spans="2:18" ht="42" customHeight="1" x14ac:dyDescent="0.35">
      <c r="B176" s="1227" t="s">
        <v>192</v>
      </c>
      <c r="C176" s="439" t="s">
        <v>16</v>
      </c>
      <c r="D176" s="501"/>
      <c r="E176" s="400">
        <v>47</v>
      </c>
      <c r="F176" s="400">
        <v>0</v>
      </c>
      <c r="G176" s="400">
        <v>62</v>
      </c>
      <c r="H176" s="400">
        <v>45</v>
      </c>
      <c r="I176" s="400">
        <v>59</v>
      </c>
      <c r="J176" s="400">
        <v>121</v>
      </c>
      <c r="K176" s="400">
        <v>208</v>
      </c>
      <c r="L176" s="400">
        <v>123</v>
      </c>
      <c r="M176" s="400">
        <v>85</v>
      </c>
      <c r="N176" s="400">
        <v>98</v>
      </c>
      <c r="O176" s="400">
        <v>119</v>
      </c>
      <c r="P176" s="400">
        <v>92</v>
      </c>
      <c r="Q176" s="400">
        <f>SUM(E176:P176)</f>
        <v>1059</v>
      </c>
      <c r="R176" s="400"/>
    </row>
    <row r="177" spans="2:18" ht="42" customHeight="1" thickBot="1" x14ac:dyDescent="0.4">
      <c r="B177" s="1228"/>
      <c r="C177" s="440" t="s">
        <v>17</v>
      </c>
      <c r="D177" s="502"/>
      <c r="E177" s="402">
        <v>47</v>
      </c>
      <c r="F177" s="402">
        <v>0</v>
      </c>
      <c r="G177" s="402">
        <v>62</v>
      </c>
      <c r="H177" s="402">
        <v>45</v>
      </c>
      <c r="I177" s="402">
        <v>59</v>
      </c>
      <c r="J177" s="402">
        <v>121</v>
      </c>
      <c r="K177" s="402">
        <v>208</v>
      </c>
      <c r="L177" s="402">
        <v>123</v>
      </c>
      <c r="M177" s="402">
        <v>85</v>
      </c>
      <c r="N177" s="402">
        <v>98</v>
      </c>
      <c r="O177" s="402">
        <v>119</v>
      </c>
      <c r="P177" s="402">
        <v>92</v>
      </c>
      <c r="Q177" s="402">
        <f>SUM(E177:P177)</f>
        <v>1059</v>
      </c>
      <c r="R177" s="402"/>
    </row>
    <row r="178" spans="2:18" ht="39.950000000000003" customHeight="1" thickBot="1" x14ac:dyDescent="0.4">
      <c r="B178" s="444"/>
      <c r="C178" s="382"/>
      <c r="D178" s="383"/>
      <c r="E178" s="383"/>
      <c r="F178" s="383"/>
      <c r="G178" s="383"/>
      <c r="H178" s="383"/>
      <c r="I178" s="383"/>
      <c r="J178" s="383"/>
      <c r="K178" s="383"/>
      <c r="L178" s="383"/>
      <c r="M178" s="383"/>
      <c r="N178" s="383"/>
      <c r="O178" s="383"/>
      <c r="P178" s="383"/>
      <c r="Q178" s="383"/>
      <c r="R178" s="383"/>
    </row>
    <row r="179" spans="2:18" ht="42" customHeight="1" x14ac:dyDescent="0.35">
      <c r="B179" s="1227" t="s">
        <v>193</v>
      </c>
      <c r="C179" s="439" t="s">
        <v>16</v>
      </c>
      <c r="D179" s="501"/>
      <c r="E179" s="400">
        <v>21089</v>
      </c>
      <c r="F179" s="400">
        <v>24030</v>
      </c>
      <c r="G179" s="400">
        <v>21085</v>
      </c>
      <c r="H179" s="400">
        <v>21504</v>
      </c>
      <c r="I179" s="400">
        <v>21545</v>
      </c>
      <c r="J179" s="400">
        <v>20266</v>
      </c>
      <c r="K179" s="400">
        <v>22245</v>
      </c>
      <c r="L179" s="400">
        <v>20559</v>
      </c>
      <c r="M179" s="400">
        <v>19981</v>
      </c>
      <c r="N179" s="400">
        <v>21482</v>
      </c>
      <c r="O179" s="400">
        <v>22781</v>
      </c>
      <c r="P179" s="400">
        <v>26206</v>
      </c>
      <c r="Q179" s="400">
        <f>SUM(E179:P179)</f>
        <v>262773</v>
      </c>
      <c r="R179" s="400"/>
    </row>
    <row r="180" spans="2:18" ht="42" customHeight="1" thickBot="1" x14ac:dyDescent="0.4">
      <c r="B180" s="1228"/>
      <c r="C180" s="440" t="s">
        <v>17</v>
      </c>
      <c r="D180" s="502"/>
      <c r="E180" s="402">
        <v>21089</v>
      </c>
      <c r="F180" s="402">
        <v>24030</v>
      </c>
      <c r="G180" s="402">
        <v>21085</v>
      </c>
      <c r="H180" s="402">
        <v>21504</v>
      </c>
      <c r="I180" s="402">
        <v>21545</v>
      </c>
      <c r="J180" s="402">
        <v>20266</v>
      </c>
      <c r="K180" s="402">
        <v>22245</v>
      </c>
      <c r="L180" s="402">
        <v>20559</v>
      </c>
      <c r="M180" s="402">
        <v>19981</v>
      </c>
      <c r="N180" s="402">
        <v>21482</v>
      </c>
      <c r="O180" s="402">
        <v>22781</v>
      </c>
      <c r="P180" s="402">
        <v>26206</v>
      </c>
      <c r="Q180" s="402">
        <f>SUM(E180:P180)</f>
        <v>262773</v>
      </c>
      <c r="R180" s="402"/>
    </row>
    <row r="181" spans="2:18" ht="39.950000000000003" customHeight="1" thickBot="1" x14ac:dyDescent="0.4">
      <c r="B181" s="444"/>
      <c r="C181" s="382"/>
      <c r="D181" s="383"/>
      <c r="E181" s="383"/>
      <c r="F181" s="383"/>
      <c r="G181" s="383"/>
      <c r="H181" s="383"/>
      <c r="I181" s="383"/>
      <c r="J181" s="383"/>
      <c r="K181" s="383"/>
      <c r="L181" s="383"/>
      <c r="M181" s="383"/>
      <c r="N181" s="383"/>
      <c r="O181" s="383"/>
      <c r="P181" s="383"/>
      <c r="Q181" s="383"/>
      <c r="R181" s="383"/>
    </row>
    <row r="182" spans="2:18" ht="42" customHeight="1" x14ac:dyDescent="0.35">
      <c r="B182" s="1227" t="s">
        <v>194</v>
      </c>
      <c r="C182" s="439" t="s">
        <v>16</v>
      </c>
      <c r="D182" s="501"/>
      <c r="E182" s="400">
        <v>62</v>
      </c>
      <c r="F182" s="400">
        <v>58</v>
      </c>
      <c r="G182" s="400">
        <v>71</v>
      </c>
      <c r="H182" s="400">
        <v>90</v>
      </c>
      <c r="I182" s="400">
        <v>62</v>
      </c>
      <c r="J182" s="400">
        <v>5</v>
      </c>
      <c r="K182" s="400">
        <v>148</v>
      </c>
      <c r="L182" s="400">
        <v>138</v>
      </c>
      <c r="M182" s="400">
        <v>131</v>
      </c>
      <c r="N182" s="400">
        <v>252</v>
      </c>
      <c r="O182" s="400">
        <v>267</v>
      </c>
      <c r="P182" s="400">
        <v>292</v>
      </c>
      <c r="Q182" s="400">
        <f>SUM(E182:P182)</f>
        <v>1576</v>
      </c>
      <c r="R182" s="400"/>
    </row>
    <row r="183" spans="2:18" ht="42" customHeight="1" thickBot="1" x14ac:dyDescent="0.4">
      <c r="B183" s="1228"/>
      <c r="C183" s="440" t="s">
        <v>17</v>
      </c>
      <c r="D183" s="502"/>
      <c r="E183" s="402">
        <v>62</v>
      </c>
      <c r="F183" s="402">
        <v>58</v>
      </c>
      <c r="G183" s="402">
        <v>71</v>
      </c>
      <c r="H183" s="402">
        <v>90</v>
      </c>
      <c r="I183" s="402">
        <v>62</v>
      </c>
      <c r="J183" s="402">
        <v>5</v>
      </c>
      <c r="K183" s="402">
        <v>148</v>
      </c>
      <c r="L183" s="402">
        <v>138</v>
      </c>
      <c r="M183" s="402">
        <v>131</v>
      </c>
      <c r="N183" s="402">
        <v>252</v>
      </c>
      <c r="O183" s="402">
        <v>267</v>
      </c>
      <c r="P183" s="402">
        <v>292</v>
      </c>
      <c r="Q183" s="402">
        <f>SUM(E183:P183)</f>
        <v>1576</v>
      </c>
      <c r="R183" s="402"/>
    </row>
    <row r="184" spans="2:18" ht="31.5" customHeight="1" thickBot="1" x14ac:dyDescent="0.4">
      <c r="B184" s="444"/>
      <c r="C184" s="382"/>
      <c r="D184" s="383"/>
      <c r="E184" s="383"/>
      <c r="F184" s="383"/>
      <c r="G184" s="383"/>
      <c r="H184" s="383"/>
      <c r="I184" s="383"/>
      <c r="J184" s="383"/>
      <c r="K184" s="383"/>
      <c r="L184" s="383"/>
      <c r="M184" s="383"/>
      <c r="N184" s="383"/>
      <c r="O184" s="383"/>
      <c r="P184" s="383"/>
      <c r="Q184" s="383"/>
      <c r="R184" s="383"/>
    </row>
    <row r="185" spans="2:18" ht="42" customHeight="1" x14ac:dyDescent="0.35">
      <c r="B185" s="1229" t="s">
        <v>101</v>
      </c>
      <c r="C185" s="439" t="s">
        <v>16</v>
      </c>
      <c r="D185" s="501"/>
      <c r="E185" s="400">
        <v>0</v>
      </c>
      <c r="F185" s="400">
        <v>0</v>
      </c>
      <c r="G185" s="400">
        <v>0</v>
      </c>
      <c r="H185" s="400">
        <v>0</v>
      </c>
      <c r="I185" s="400">
        <v>0</v>
      </c>
      <c r="J185" s="400">
        <v>0</v>
      </c>
      <c r="K185" s="400">
        <v>0</v>
      </c>
      <c r="L185" s="400">
        <v>0</v>
      </c>
      <c r="M185" s="400">
        <v>0</v>
      </c>
      <c r="N185" s="400">
        <v>0</v>
      </c>
      <c r="O185" s="400">
        <v>0</v>
      </c>
      <c r="P185" s="400">
        <v>0</v>
      </c>
      <c r="Q185" s="400">
        <f>SUM(E185:P185)</f>
        <v>0</v>
      </c>
      <c r="R185" s="400"/>
    </row>
    <row r="186" spans="2:18" ht="42" customHeight="1" thickBot="1" x14ac:dyDescent="0.4">
      <c r="B186" s="1230"/>
      <c r="C186" s="440" t="s">
        <v>17</v>
      </c>
      <c r="D186" s="502"/>
      <c r="E186" s="402">
        <v>0</v>
      </c>
      <c r="F186" s="402">
        <v>0</v>
      </c>
      <c r="G186" s="402">
        <v>0</v>
      </c>
      <c r="H186" s="402">
        <v>0</v>
      </c>
      <c r="I186" s="402">
        <v>0</v>
      </c>
      <c r="J186" s="402">
        <v>0</v>
      </c>
      <c r="K186" s="402">
        <v>0</v>
      </c>
      <c r="L186" s="402">
        <v>0</v>
      </c>
      <c r="M186" s="402">
        <v>0</v>
      </c>
      <c r="N186" s="402">
        <v>0</v>
      </c>
      <c r="O186" s="402">
        <v>0</v>
      </c>
      <c r="P186" s="402">
        <v>0</v>
      </c>
      <c r="Q186" s="402">
        <f>SUM(E186:P186)</f>
        <v>0</v>
      </c>
      <c r="R186" s="402"/>
    </row>
    <row r="187" spans="2:18" ht="17.25" customHeight="1" thickBot="1" x14ac:dyDescent="0.4">
      <c r="B187" s="444"/>
      <c r="C187" s="382"/>
      <c r="D187" s="517"/>
      <c r="E187" s="446"/>
      <c r="F187" s="446"/>
      <c r="G187" s="446"/>
      <c r="H187" s="446"/>
      <c r="I187" s="446"/>
      <c r="J187" s="446"/>
      <c r="K187" s="446"/>
      <c r="L187" s="446"/>
      <c r="M187" s="446"/>
      <c r="N187" s="446"/>
      <c r="O187" s="446"/>
      <c r="P187" s="446"/>
      <c r="Q187" s="446"/>
      <c r="R187" s="446"/>
    </row>
    <row r="188" spans="2:18" ht="42" customHeight="1" x14ac:dyDescent="0.4">
      <c r="B188" s="1233" t="s">
        <v>53</v>
      </c>
      <c r="C188" s="447" t="s">
        <v>16</v>
      </c>
      <c r="D188" s="498"/>
      <c r="E188" s="389">
        <f t="shared" ref="E188:Q189" si="10">E140+E143+E146+E149+E152+E155+E158+E161+E164+E167+E170+E173+E176+E179+E182+E185</f>
        <v>100089</v>
      </c>
      <c r="F188" s="389">
        <f t="shared" si="10"/>
        <v>118348</v>
      </c>
      <c r="G188" s="389">
        <f t="shared" si="10"/>
        <v>107754</v>
      </c>
      <c r="H188" s="389">
        <f t="shared" si="10"/>
        <v>112436</v>
      </c>
      <c r="I188" s="389">
        <f t="shared" si="10"/>
        <v>114245</v>
      </c>
      <c r="J188" s="389">
        <f t="shared" si="10"/>
        <v>104411</v>
      </c>
      <c r="K188" s="389">
        <f t="shared" si="10"/>
        <v>118058</v>
      </c>
      <c r="L188" s="389">
        <f t="shared" si="10"/>
        <v>106894</v>
      </c>
      <c r="M188" s="389">
        <f t="shared" si="10"/>
        <v>115805</v>
      </c>
      <c r="N188" s="389">
        <f t="shared" si="10"/>
        <v>121649</v>
      </c>
      <c r="O188" s="389">
        <f t="shared" si="10"/>
        <v>123590</v>
      </c>
      <c r="P188" s="389">
        <f t="shared" si="10"/>
        <v>118817</v>
      </c>
      <c r="Q188" s="389">
        <f t="shared" si="10"/>
        <v>1362096</v>
      </c>
      <c r="R188" s="389"/>
    </row>
    <row r="189" spans="2:18" ht="42" customHeight="1" thickBot="1" x14ac:dyDescent="0.45">
      <c r="B189" s="1234"/>
      <c r="C189" s="449" t="s">
        <v>17</v>
      </c>
      <c r="D189" s="499"/>
      <c r="E189" s="392">
        <f t="shared" si="10"/>
        <v>100158</v>
      </c>
      <c r="F189" s="392">
        <f t="shared" si="10"/>
        <v>115085</v>
      </c>
      <c r="G189" s="392">
        <f t="shared" si="10"/>
        <v>106146</v>
      </c>
      <c r="H189" s="392">
        <f t="shared" si="10"/>
        <v>112958</v>
      </c>
      <c r="I189" s="392">
        <f t="shared" si="10"/>
        <v>114666</v>
      </c>
      <c r="J189" s="392">
        <f t="shared" si="10"/>
        <v>102325</v>
      </c>
      <c r="K189" s="392">
        <f t="shared" si="10"/>
        <v>119515</v>
      </c>
      <c r="L189" s="392">
        <f t="shared" si="10"/>
        <v>107870</v>
      </c>
      <c r="M189" s="392">
        <f t="shared" si="10"/>
        <v>114613</v>
      </c>
      <c r="N189" s="392">
        <f t="shared" si="10"/>
        <v>121708</v>
      </c>
      <c r="O189" s="392">
        <f t="shared" si="10"/>
        <v>124236</v>
      </c>
      <c r="P189" s="392">
        <f t="shared" si="10"/>
        <v>119363</v>
      </c>
      <c r="Q189" s="392">
        <f t="shared" si="10"/>
        <v>1358643</v>
      </c>
      <c r="R189" s="392"/>
    </row>
    <row r="195" spans="2:19" ht="18" customHeight="1" x14ac:dyDescent="0.25">
      <c r="B195" s="452"/>
      <c r="D195" s="518"/>
      <c r="E195" s="453"/>
      <c r="F195" s="453"/>
      <c r="G195" s="453"/>
      <c r="H195" s="453"/>
      <c r="I195" s="453"/>
      <c r="J195" s="453"/>
      <c r="K195" s="453"/>
      <c r="L195" s="453"/>
      <c r="M195" s="453"/>
      <c r="N195" s="453"/>
      <c r="O195" s="453"/>
      <c r="P195" s="453"/>
      <c r="Q195" s="453"/>
      <c r="R195" s="453"/>
    </row>
    <row r="196" spans="2:19" ht="20.25" x14ac:dyDescent="0.3">
      <c r="D196" s="519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</row>
    <row r="197" spans="2:19" ht="15" customHeight="1" x14ac:dyDescent="0.25">
      <c r="D197" s="520"/>
      <c r="E197" s="395"/>
      <c r="F197" s="395"/>
      <c r="G197" s="395"/>
      <c r="H197" s="395"/>
      <c r="I197" s="395"/>
      <c r="J197" s="395"/>
      <c r="K197" s="395"/>
      <c r="L197" s="395"/>
      <c r="M197" s="395"/>
      <c r="N197" s="395"/>
      <c r="O197" s="395"/>
      <c r="P197" s="395"/>
      <c r="Q197" s="395"/>
      <c r="R197" s="395"/>
    </row>
    <row r="198" spans="2:19" ht="15.75" x14ac:dyDescent="0.25">
      <c r="D198" s="521"/>
      <c r="E198" s="433"/>
      <c r="F198" s="433"/>
      <c r="G198" s="433"/>
      <c r="H198" s="433"/>
      <c r="I198" s="433"/>
      <c r="J198" s="433"/>
      <c r="K198" s="433"/>
      <c r="L198" s="433"/>
      <c r="M198" s="433"/>
      <c r="N198" s="433"/>
      <c r="O198" s="433"/>
      <c r="P198" s="433"/>
      <c r="Q198" s="433"/>
      <c r="R198" s="433"/>
      <c r="S198" s="537"/>
    </row>
    <row r="199" spans="2:19" ht="15.75" x14ac:dyDescent="0.25">
      <c r="D199" s="521"/>
      <c r="E199" s="433"/>
      <c r="F199" s="433"/>
      <c r="G199" s="433"/>
      <c r="H199" s="433"/>
      <c r="I199" s="433"/>
      <c r="J199" s="433"/>
      <c r="K199" s="433"/>
      <c r="L199" s="433"/>
      <c r="M199" s="433"/>
      <c r="N199" s="433"/>
      <c r="O199" s="433"/>
      <c r="P199" s="433"/>
      <c r="Q199" s="433"/>
      <c r="R199" s="433"/>
    </row>
    <row r="200" spans="2:19" ht="15.75" x14ac:dyDescent="0.25">
      <c r="D200" s="522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</row>
    <row r="201" spans="2:19" ht="15.75" x14ac:dyDescent="0.25">
      <c r="D201" s="521"/>
      <c r="E201" s="433"/>
      <c r="F201" s="433"/>
      <c r="G201" s="433"/>
      <c r="H201" s="433"/>
      <c r="I201" s="433"/>
      <c r="J201" s="433"/>
      <c r="K201" s="433"/>
      <c r="L201" s="433"/>
      <c r="M201" s="433"/>
      <c r="N201" s="433"/>
      <c r="O201" s="433"/>
      <c r="P201" s="433"/>
      <c r="Q201" s="433"/>
      <c r="R201" s="433"/>
    </row>
    <row r="202" spans="2:19" ht="15.75" x14ac:dyDescent="0.25">
      <c r="D202" s="521"/>
      <c r="E202" s="433"/>
      <c r="F202" s="433"/>
      <c r="G202" s="433"/>
      <c r="H202" s="433"/>
      <c r="I202" s="433"/>
      <c r="J202" s="433"/>
      <c r="K202" s="433"/>
      <c r="L202" s="433"/>
      <c r="M202" s="433"/>
      <c r="N202" s="433"/>
      <c r="O202" s="433"/>
      <c r="P202" s="433"/>
      <c r="Q202" s="433"/>
      <c r="R202" s="433"/>
    </row>
    <row r="203" spans="2:19" ht="15.75" x14ac:dyDescent="0.25">
      <c r="D203" s="522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</row>
    <row r="204" spans="2:19" ht="15.75" x14ac:dyDescent="0.25">
      <c r="D204" s="521"/>
      <c r="E204" s="433"/>
      <c r="F204" s="433"/>
      <c r="G204" s="433"/>
      <c r="H204" s="433"/>
      <c r="I204" s="433"/>
      <c r="J204" s="433"/>
      <c r="K204" s="433"/>
      <c r="L204" s="433"/>
      <c r="M204" s="433"/>
      <c r="N204" s="433"/>
      <c r="O204" s="433"/>
      <c r="P204" s="433"/>
      <c r="Q204" s="433"/>
      <c r="R204" s="433"/>
    </row>
    <row r="205" spans="2:19" ht="15.75" x14ac:dyDescent="0.25">
      <c r="D205" s="521"/>
      <c r="E205" s="433"/>
      <c r="F205" s="433"/>
      <c r="G205" s="433"/>
      <c r="H205" s="433"/>
      <c r="I205" s="433"/>
      <c r="J205" s="433"/>
      <c r="K205" s="433"/>
      <c r="L205" s="433"/>
      <c r="M205" s="433"/>
      <c r="N205" s="433"/>
      <c r="O205" s="433"/>
      <c r="P205" s="433"/>
      <c r="Q205" s="433"/>
      <c r="R205" s="433"/>
    </row>
    <row r="206" spans="2:19" ht="15.75" x14ac:dyDescent="0.25">
      <c r="D206" s="522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</row>
    <row r="207" spans="2:19" ht="15.75" x14ac:dyDescent="0.25">
      <c r="D207" s="521"/>
      <c r="E207" s="433"/>
      <c r="F207" s="433"/>
      <c r="G207" s="433"/>
      <c r="H207" s="433"/>
      <c r="I207" s="433"/>
      <c r="J207" s="433"/>
      <c r="K207" s="433"/>
      <c r="L207" s="433"/>
      <c r="M207" s="433"/>
      <c r="N207" s="433"/>
      <c r="O207" s="433"/>
      <c r="P207" s="433"/>
      <c r="Q207" s="433"/>
      <c r="R207" s="433"/>
    </row>
    <row r="208" spans="2:19" ht="15.75" x14ac:dyDescent="0.25">
      <c r="D208" s="521"/>
      <c r="E208" s="433"/>
      <c r="F208" s="433"/>
      <c r="G208" s="433"/>
      <c r="H208" s="433"/>
      <c r="I208" s="433"/>
      <c r="J208" s="433"/>
      <c r="K208" s="433"/>
      <c r="L208" s="433"/>
      <c r="M208" s="433"/>
      <c r="N208" s="433"/>
      <c r="O208" s="433"/>
      <c r="P208" s="433"/>
      <c r="Q208" s="433"/>
      <c r="R208" s="433"/>
    </row>
    <row r="209" spans="4:18" ht="15.75" x14ac:dyDescent="0.25">
      <c r="D209" s="522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</row>
    <row r="210" spans="4:18" ht="15.75" x14ac:dyDescent="0.25">
      <c r="D210" s="521"/>
      <c r="E210" s="433"/>
      <c r="F210" s="433"/>
      <c r="G210" s="433"/>
      <c r="H210" s="433"/>
      <c r="I210" s="433"/>
      <c r="J210" s="433"/>
      <c r="K210" s="433"/>
      <c r="L210" s="433"/>
      <c r="M210" s="433"/>
      <c r="N210" s="433"/>
      <c r="O210" s="433"/>
      <c r="P210" s="433"/>
      <c r="Q210" s="433"/>
      <c r="R210" s="433"/>
    </row>
    <row r="211" spans="4:18" ht="15.75" x14ac:dyDescent="0.25">
      <c r="D211" s="521"/>
      <c r="E211" s="433"/>
      <c r="F211" s="433"/>
      <c r="G211" s="433"/>
      <c r="H211" s="433"/>
      <c r="I211" s="433"/>
      <c r="J211" s="433"/>
      <c r="K211" s="433"/>
      <c r="L211" s="433"/>
      <c r="M211" s="433"/>
      <c r="N211" s="433"/>
      <c r="O211" s="433"/>
      <c r="P211" s="433"/>
      <c r="Q211" s="433"/>
      <c r="R211" s="433"/>
    </row>
    <row r="212" spans="4:18" ht="15.75" x14ac:dyDescent="0.25">
      <c r="D212" s="522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</row>
    <row r="213" spans="4:18" ht="15.75" x14ac:dyDescent="0.25">
      <c r="D213" s="521"/>
      <c r="E213" s="433"/>
      <c r="F213" s="433"/>
      <c r="G213" s="433"/>
      <c r="H213" s="433"/>
      <c r="I213" s="433"/>
      <c r="J213" s="433"/>
      <c r="K213" s="433"/>
      <c r="L213" s="433"/>
      <c r="M213" s="433"/>
      <c r="N213" s="433"/>
      <c r="O213" s="433"/>
      <c r="P213" s="433"/>
      <c r="Q213" s="433"/>
      <c r="R213" s="433"/>
    </row>
    <row r="214" spans="4:18" ht="15.75" x14ac:dyDescent="0.25">
      <c r="D214" s="521"/>
      <c r="E214" s="433"/>
      <c r="F214" s="433"/>
      <c r="G214" s="433"/>
      <c r="H214" s="433"/>
      <c r="I214" s="433"/>
      <c r="J214" s="433"/>
      <c r="K214" s="433"/>
      <c r="L214" s="433"/>
      <c r="M214" s="433"/>
      <c r="N214" s="433"/>
      <c r="O214" s="433"/>
      <c r="P214" s="433"/>
      <c r="Q214" s="433"/>
      <c r="R214" s="433"/>
    </row>
    <row r="215" spans="4:18" ht="15.75" x14ac:dyDescent="0.25">
      <c r="D215" s="522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</row>
    <row r="216" spans="4:18" ht="15.75" x14ac:dyDescent="0.25">
      <c r="D216" s="521"/>
      <c r="E216" s="433"/>
      <c r="F216" s="433"/>
      <c r="G216" s="433"/>
      <c r="H216" s="433"/>
      <c r="I216" s="433"/>
      <c r="J216" s="433"/>
      <c r="K216" s="433"/>
      <c r="L216" s="433"/>
      <c r="M216" s="433"/>
      <c r="N216" s="433"/>
      <c r="O216" s="433"/>
      <c r="P216" s="433"/>
      <c r="Q216" s="433"/>
      <c r="R216" s="433"/>
    </row>
    <row r="217" spans="4:18" ht="15.75" x14ac:dyDescent="0.25">
      <c r="D217" s="521"/>
      <c r="E217" s="433"/>
      <c r="F217" s="433"/>
      <c r="G217" s="433"/>
      <c r="H217" s="433"/>
      <c r="I217" s="433"/>
      <c r="J217" s="433"/>
      <c r="K217" s="433"/>
      <c r="L217" s="433"/>
      <c r="M217" s="433"/>
      <c r="N217" s="433"/>
      <c r="O217" s="433"/>
      <c r="P217" s="433"/>
      <c r="Q217" s="433"/>
      <c r="R217" s="433"/>
    </row>
    <row r="218" spans="4:18" ht="15.75" x14ac:dyDescent="0.25">
      <c r="D218" s="521"/>
      <c r="E218" s="433"/>
      <c r="F218" s="433"/>
      <c r="G218" s="433"/>
      <c r="H218" s="433"/>
      <c r="I218" s="433"/>
      <c r="J218" s="433"/>
      <c r="K218" s="433"/>
      <c r="L218" s="433"/>
      <c r="M218" s="433"/>
      <c r="N218" s="433"/>
      <c r="O218" s="433"/>
      <c r="P218" s="433"/>
      <c r="Q218" s="433"/>
      <c r="R218" s="433"/>
    </row>
    <row r="219" spans="4:18" ht="15.75" x14ac:dyDescent="0.25">
      <c r="D219" s="521"/>
      <c r="E219" s="433"/>
      <c r="F219" s="433"/>
      <c r="G219" s="433"/>
      <c r="H219" s="433"/>
      <c r="I219" s="433"/>
      <c r="J219" s="433"/>
      <c r="K219" s="433"/>
      <c r="L219" s="433"/>
      <c r="M219" s="433"/>
      <c r="N219" s="433"/>
      <c r="O219" s="433"/>
      <c r="P219" s="433"/>
      <c r="Q219" s="433"/>
      <c r="R219" s="433"/>
    </row>
    <row r="220" spans="4:18" ht="15.75" x14ac:dyDescent="0.25">
      <c r="D220" s="521"/>
      <c r="E220" s="433"/>
      <c r="F220" s="433"/>
      <c r="G220" s="433"/>
      <c r="H220" s="433"/>
      <c r="I220" s="433"/>
      <c r="J220" s="433"/>
      <c r="K220" s="433"/>
      <c r="L220" s="433"/>
      <c r="M220" s="433"/>
      <c r="N220" s="433"/>
      <c r="O220" s="433"/>
      <c r="P220" s="433"/>
      <c r="Q220" s="433"/>
      <c r="R220" s="433"/>
    </row>
    <row r="225" spans="4:18" x14ac:dyDescent="0.2">
      <c r="D225" s="523"/>
      <c r="E225" s="456"/>
      <c r="F225" s="456"/>
      <c r="G225" s="456"/>
      <c r="H225" s="456"/>
      <c r="I225" s="456"/>
      <c r="J225" s="456"/>
      <c r="K225" s="456"/>
      <c r="L225" s="456"/>
      <c r="M225" s="456"/>
      <c r="N225" s="456"/>
      <c r="O225" s="456"/>
      <c r="P225" s="456"/>
      <c r="Q225" s="456"/>
      <c r="R225" s="456"/>
    </row>
    <row r="226" spans="4:18" x14ac:dyDescent="0.2">
      <c r="D226" s="523"/>
      <c r="E226" s="456"/>
      <c r="F226" s="456"/>
      <c r="G226" s="456"/>
      <c r="H226" s="456"/>
      <c r="I226" s="456"/>
      <c r="J226" s="456"/>
      <c r="K226" s="456"/>
      <c r="L226" s="456"/>
      <c r="M226" s="456"/>
      <c r="N226" s="456"/>
      <c r="O226" s="456"/>
      <c r="P226" s="456"/>
      <c r="Q226" s="456"/>
      <c r="R226" s="456"/>
    </row>
    <row r="227" spans="4:18" x14ac:dyDescent="0.2">
      <c r="D227" s="523"/>
      <c r="E227" s="456"/>
      <c r="F227" s="456"/>
      <c r="G227" s="456"/>
      <c r="H227" s="456"/>
      <c r="I227" s="456"/>
      <c r="J227" s="456"/>
      <c r="K227" s="456"/>
      <c r="L227" s="456"/>
      <c r="M227" s="456"/>
      <c r="N227" s="456"/>
      <c r="O227" s="456"/>
      <c r="P227" s="456"/>
      <c r="Q227" s="456"/>
      <c r="R227" s="456"/>
    </row>
    <row r="228" spans="4:18" x14ac:dyDescent="0.2">
      <c r="D228" s="523"/>
      <c r="E228" s="456"/>
      <c r="F228" s="456"/>
      <c r="G228" s="456"/>
      <c r="H228" s="456"/>
      <c r="I228" s="456"/>
      <c r="J228" s="456"/>
      <c r="K228" s="456"/>
      <c r="L228" s="456"/>
      <c r="M228" s="456"/>
      <c r="N228" s="456"/>
      <c r="O228" s="456"/>
      <c r="P228" s="456"/>
      <c r="Q228" s="456"/>
      <c r="R228" s="456"/>
    </row>
    <row r="229" spans="4:18" x14ac:dyDescent="0.2">
      <c r="D229" s="523"/>
      <c r="E229" s="456"/>
      <c r="F229" s="456"/>
      <c r="G229" s="456"/>
      <c r="H229" s="456"/>
      <c r="I229" s="456"/>
      <c r="J229" s="456"/>
      <c r="K229" s="456"/>
      <c r="L229" s="456"/>
      <c r="M229" s="456"/>
      <c r="N229" s="456"/>
      <c r="O229" s="456"/>
      <c r="P229" s="456"/>
      <c r="Q229" s="456"/>
      <c r="R229" s="456"/>
    </row>
    <row r="230" spans="4:18" x14ac:dyDescent="0.2">
      <c r="D230" s="523"/>
      <c r="E230" s="456"/>
      <c r="F230" s="456"/>
      <c r="G230" s="456"/>
      <c r="H230" s="456"/>
      <c r="I230" s="456"/>
      <c r="J230" s="456"/>
      <c r="K230" s="456"/>
      <c r="L230" s="456"/>
      <c r="M230" s="456"/>
      <c r="N230" s="456"/>
      <c r="O230" s="456"/>
      <c r="P230" s="456"/>
      <c r="Q230" s="456"/>
      <c r="R230" s="456"/>
    </row>
    <row r="231" spans="4:18" x14ac:dyDescent="0.2">
      <c r="D231" s="523"/>
      <c r="E231" s="456"/>
      <c r="F231" s="456"/>
      <c r="G231" s="456"/>
      <c r="H231" s="456"/>
      <c r="I231" s="456"/>
      <c r="J231" s="456"/>
      <c r="K231" s="456"/>
      <c r="L231" s="456"/>
      <c r="M231" s="456"/>
      <c r="N231" s="456"/>
      <c r="O231" s="456"/>
      <c r="P231" s="456"/>
      <c r="Q231" s="456"/>
      <c r="R231" s="456"/>
    </row>
  </sheetData>
  <mergeCells count="63">
    <mergeCell ref="B185:B186"/>
    <mergeCell ref="B188:B189"/>
    <mergeCell ref="B167:B168"/>
    <mergeCell ref="B170:B171"/>
    <mergeCell ref="B173:B174"/>
    <mergeCell ref="B176:B177"/>
    <mergeCell ref="B179:B180"/>
    <mergeCell ref="B182:B183"/>
    <mergeCell ref="J120:Q120"/>
    <mergeCell ref="B121:R121"/>
    <mergeCell ref="B123:B124"/>
    <mergeCell ref="B164:B165"/>
    <mergeCell ref="B129:B130"/>
    <mergeCell ref="B132:B133"/>
    <mergeCell ref="B136:R136"/>
    <mergeCell ref="B140:B141"/>
    <mergeCell ref="B143:B144"/>
    <mergeCell ref="B146:B147"/>
    <mergeCell ref="I134:Q134"/>
    <mergeCell ref="B149:B150"/>
    <mergeCell ref="B152:B153"/>
    <mergeCell ref="B155:B156"/>
    <mergeCell ref="B158:B159"/>
    <mergeCell ref="B161:B162"/>
    <mergeCell ref="B126:B127"/>
    <mergeCell ref="B95:B96"/>
    <mergeCell ref="B98:B99"/>
    <mergeCell ref="B101:B102"/>
    <mergeCell ref="B105:B106"/>
    <mergeCell ref="B108:B109"/>
    <mergeCell ref="B111:B112"/>
    <mergeCell ref="B114:B115"/>
    <mergeCell ref="B117:B118"/>
    <mergeCell ref="J50:Q50"/>
    <mergeCell ref="B51:R51"/>
    <mergeCell ref="B91:R91"/>
    <mergeCell ref="B58:B59"/>
    <mergeCell ref="B61:B62"/>
    <mergeCell ref="B64:B65"/>
    <mergeCell ref="B67:B68"/>
    <mergeCell ref="B70:R70"/>
    <mergeCell ref="B72:B73"/>
    <mergeCell ref="B75:B76"/>
    <mergeCell ref="B78:B79"/>
    <mergeCell ref="B81:B82"/>
    <mergeCell ref="B84:B85"/>
    <mergeCell ref="B87:B88"/>
    <mergeCell ref="B55:B56"/>
    <mergeCell ref="B38:B39"/>
    <mergeCell ref="B41:B42"/>
    <mergeCell ref="B44:B45"/>
    <mergeCell ref="B47:B48"/>
    <mergeCell ref="B16:B17"/>
    <mergeCell ref="B19:B20"/>
    <mergeCell ref="B24:B25"/>
    <mergeCell ref="B27:B28"/>
    <mergeCell ref="B30:B31"/>
    <mergeCell ref="B33:B34"/>
    <mergeCell ref="B2:R2"/>
    <mergeCell ref="B3:R3"/>
    <mergeCell ref="B7:B8"/>
    <mergeCell ref="B10:B11"/>
    <mergeCell ref="B13:B14"/>
  </mergeCells>
  <pageMargins left="0.2" right="0.2" top="0.52" bottom="0.28000000000000003" header="0.3" footer="0.3"/>
  <pageSetup scale="30" orientation="portrait" r:id="rId1"/>
  <headerFooter alignWithMargins="0">
    <oddFooter>&amp;RPage &amp;P of &amp;N&amp;LPakistan Automotive Manufacturers Association</oddFooter>
  </headerFooter>
  <rowBreaks count="3" manualBreakCount="3">
    <brk id="50" max="31" man="1"/>
    <brk id="88" max="16383" man="1"/>
    <brk id="135" max="17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7C507610880C4F9D46B101A2B92AD4" ma:contentTypeVersion="15" ma:contentTypeDescription="Create a new document." ma:contentTypeScope="" ma:versionID="36251a49a6115846fddaa00526807cba">
  <xsd:schema xmlns:xsd="http://www.w3.org/2001/XMLSchema" xmlns:xs="http://www.w3.org/2001/XMLSchema" xmlns:p="http://schemas.microsoft.com/office/2006/metadata/properties" xmlns:ns2="461a59ce-d793-4296-b3b5-519018a7de54" xmlns:ns3="f5fd9a6e-343a-49fd-80fe-f2c9277550f0" targetNamespace="http://schemas.microsoft.com/office/2006/metadata/properties" ma:root="true" ma:fieldsID="2d9b83b0defcd228608459350e47847b" ns2:_="" ns3:_="">
    <xsd:import namespace="461a59ce-d793-4296-b3b5-519018a7de54"/>
    <xsd:import namespace="f5fd9a6e-343a-49fd-80fe-f2c9277550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1a59ce-d793-4296-b3b5-519018a7de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4d8e11a-183c-4777-8286-8ca09a671d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d9a6e-343a-49fd-80fe-f2c9277550f0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b1c7cfb-49ec-433f-ba86-7c04ea25cd30}" ma:internalName="TaxCatchAll" ma:showField="CatchAllData" ma:web="f5fd9a6e-343a-49fd-80fe-f2c9277550f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5fd9a6e-343a-49fd-80fe-f2c9277550f0" xsi:nil="true"/>
    <lcf76f155ced4ddcb4097134ff3c332f xmlns="461a59ce-d793-4296-b3b5-519018a7de5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5FBDAA-4C00-44C2-8862-F5F0F7B5FA30}"/>
</file>

<file path=customXml/itemProps2.xml><?xml version="1.0" encoding="utf-8"?>
<ds:datastoreItem xmlns:ds="http://schemas.openxmlformats.org/officeDocument/2006/customXml" ds:itemID="{04A54035-03DF-4552-A3F5-4AB28CFAA487}"/>
</file>

<file path=customXml/itemProps3.xml><?xml version="1.0" encoding="utf-8"?>
<ds:datastoreItem xmlns:ds="http://schemas.openxmlformats.org/officeDocument/2006/customXml" ds:itemID="{38791128-0890-4712-A7C5-C1CD046A15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36</vt:i4>
      </vt:variant>
    </vt:vector>
  </HeadingPairs>
  <TitlesOfParts>
    <vt:vector size="54" baseType="lpstr"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  <vt:lpstr>2015-16</vt:lpstr>
      <vt:lpstr>2016-17</vt:lpstr>
      <vt:lpstr>2017-18</vt:lpstr>
      <vt:lpstr>2018-19</vt:lpstr>
      <vt:lpstr>2019-20</vt:lpstr>
      <vt:lpstr>2020-21</vt:lpstr>
      <vt:lpstr>2021-22</vt:lpstr>
      <vt:lpstr>2022-23</vt:lpstr>
      <vt:lpstr>2023-24</vt:lpstr>
      <vt:lpstr>2024-25</vt:lpstr>
      <vt:lpstr>'2007-08'!Print_Area</vt:lpstr>
      <vt:lpstr>'2008-09'!Print_Area</vt:lpstr>
      <vt:lpstr>'2009-10'!Print_Area</vt:lpstr>
      <vt:lpstr>'2010-11'!Print_Area</vt:lpstr>
      <vt:lpstr>'2011-12'!Print_Area</vt:lpstr>
      <vt:lpstr>'2012-13'!Print_Area</vt:lpstr>
      <vt:lpstr>'2013-14'!Print_Area</vt:lpstr>
      <vt:lpstr>'2014-15'!Print_Area</vt:lpstr>
      <vt:lpstr>'2015-16'!Print_Area</vt:lpstr>
      <vt:lpstr>'2016-17'!Print_Area</vt:lpstr>
      <vt:lpstr>'2017-18'!Print_Area</vt:lpstr>
      <vt:lpstr>'2018-19'!Print_Area</vt:lpstr>
      <vt:lpstr>'2019-20'!Print_Area</vt:lpstr>
      <vt:lpstr>'2020-21'!Print_Area</vt:lpstr>
      <vt:lpstr>'2021-22'!Print_Area</vt:lpstr>
      <vt:lpstr>'2022-23'!Print_Area</vt:lpstr>
      <vt:lpstr>'2023-24'!Print_Area</vt:lpstr>
      <vt:lpstr>'2024-25'!Print_Area</vt:lpstr>
      <vt:lpstr>'2007-08'!Print_Titles</vt:lpstr>
      <vt:lpstr>'2008-09'!Print_Titles</vt:lpstr>
      <vt:lpstr>'2009-10'!Print_Titles</vt:lpstr>
      <vt:lpstr>'2010-11'!Print_Titles</vt:lpstr>
      <vt:lpstr>'2011-12'!Print_Titles</vt:lpstr>
      <vt:lpstr>'2012-13'!Print_Titles</vt:lpstr>
      <vt:lpstr>'2013-14'!Print_Titles</vt:lpstr>
      <vt:lpstr>'2014-15'!Print_Titles</vt:lpstr>
      <vt:lpstr>'2015-16'!Print_Titles</vt:lpstr>
      <vt:lpstr>'2016-17'!Print_Titles</vt:lpstr>
      <vt:lpstr>'2017-18'!Print_Titles</vt:lpstr>
      <vt:lpstr>'2018-19'!Print_Titles</vt:lpstr>
      <vt:lpstr>'2019-20'!Print_Titles</vt:lpstr>
      <vt:lpstr>'2020-21'!Print_Titles</vt:lpstr>
      <vt:lpstr>'2021-22'!Print_Titles</vt:lpstr>
      <vt:lpstr>'2022-23'!Print_Titles</vt:lpstr>
      <vt:lpstr>'2023-24'!Print_Titles</vt:lpstr>
      <vt:lpstr>'2024-25'!Print_Titles</vt:lpstr>
    </vt:vector>
  </TitlesOfParts>
  <Company>PAMA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Atiq-ur-Rehman</dc:creator>
  <cp:lastModifiedBy>BI Associates</cp:lastModifiedBy>
  <cp:lastPrinted>2019-08-19T07:44:22Z</cp:lastPrinted>
  <dcterms:created xsi:type="dcterms:W3CDTF">2007-07-09T06:59:53Z</dcterms:created>
  <dcterms:modified xsi:type="dcterms:W3CDTF">2025-10-10T12:26:10Z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0x010100BB7C507610880C4F9D46B101A2B92AD4</vt:lpwstr>
  </property>
</Properties>
</file>