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urth\Desktop\"/>
    </mc:Choice>
  </mc:AlternateContent>
  <xr:revisionPtr revIDLastSave="0" documentId="8_{F2BA508F-1552-4399-9CB7-EC82916BFC52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By Count_Cat" sheetId="3" r:id="rId1"/>
    <sheet name="By Count_Cat_SubCat" sheetId="5" r:id="rId2"/>
    <sheet name="By Date" sheetId="7" r:id="rId3"/>
    <sheet name="Raw" sheetId="1" r:id="rId4"/>
    <sheet name="Bonus" sheetId="11" r:id="rId5"/>
    <sheet name="Sheet3" sheetId="15" r:id="rId6"/>
  </sheets>
  <definedNames>
    <definedName name="_xlnm._FilterDatabase" localSheetId="3" hidden="1">Raw!$A$1:$U$4116</definedName>
    <definedName name="_xlcn.WorksheetConnection_RawA1T41161" hidden="1">Raw!$A$1:$U$4116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Raw!$A$1:$T$411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2" i="1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F2" i="11"/>
  <c r="G2" i="11" s="1"/>
  <c r="D6" i="11"/>
  <c r="E13" i="11"/>
  <c r="E2" i="11" l="1"/>
  <c r="D2" i="11"/>
  <c r="D3" i="11" s="1"/>
  <c r="D4" i="11" s="1"/>
  <c r="D13" i="11"/>
  <c r="C13" i="11"/>
  <c r="B13" i="11"/>
  <c r="E3" i="11" l="1"/>
  <c r="D5" i="11"/>
  <c r="C2" i="11"/>
  <c r="C3" i="11" s="1"/>
  <c r="C4" i="11" s="1"/>
  <c r="C5" i="11" s="1"/>
  <c r="C6" i="11" s="1"/>
  <c r="C7" i="11" s="1"/>
  <c r="C8" i="11" s="1"/>
  <c r="C9" i="11" s="1"/>
  <c r="C10" i="11" s="1"/>
  <c r="C11" i="11" s="1"/>
  <c r="C12" i="11" s="1"/>
  <c r="B2" i="11"/>
  <c r="B3" i="11" s="1"/>
  <c r="B4" i="11" s="1"/>
  <c r="B5" i="11" s="1"/>
  <c r="B6" i="11" s="1"/>
  <c r="B7" i="11" s="1"/>
  <c r="B8" i="11" s="1"/>
  <c r="B9" i="11" s="1"/>
  <c r="B10" i="11" s="1"/>
  <c r="B11" i="11" s="1"/>
  <c r="B12" i="1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E4" i="11" l="1"/>
  <c r="C15" i="11"/>
  <c r="B15" i="1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5" i="11" l="1"/>
  <c r="Q4116" i="1"/>
  <c r="E7" i="11" l="1"/>
  <c r="E6" i="11"/>
  <c r="E8" i="11" l="1"/>
  <c r="E9" i="11" s="1"/>
  <c r="E10" i="11" s="1"/>
  <c r="E11" i="11" s="1"/>
  <c r="E12" i="11" l="1"/>
  <c r="E15" i="11" s="1"/>
  <c r="D8" i="11" l="1"/>
  <c r="D7" i="11"/>
  <c r="D10" i="11" l="1"/>
  <c r="D9" i="11"/>
  <c r="D11" i="11" l="1"/>
  <c r="D12" i="11" l="1"/>
  <c r="D15" i="11" l="1"/>
  <c r="F15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Raw!$A$1:$T$411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RawA1T41161"/>
        </x15:connection>
      </ext>
    </extLst>
  </connection>
</connections>
</file>

<file path=xl/sharedStrings.xml><?xml version="1.0" encoding="utf-8"?>
<sst xmlns="http://schemas.openxmlformats.org/spreadsheetml/2006/main" count="33070" uniqueCount="8402">
  <si>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</si>
  <si>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</si>
  <si>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</si>
  <si>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</si>
  <si>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</si>
  <si>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</si>
  <si>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</si>
  <si>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</si>
  <si>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</si>
  <si>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</si>
  <si>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</si>
  <si>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</si>
  <si>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</si>
  <si>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</si>
  <si>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</si>
  <si>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</si>
  <si>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</si>
  <si>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</si>
  <si>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</si>
  <si>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</si>
  <si>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</si>
  <si>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</si>
  <si>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</si>
  <si>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</si>
  <si>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</si>
  <si>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</si>
  <si>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</si>
  <si>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</si>
  <si>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</si>
  <si>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</si>
  <si>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</si>
  <si>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</si>
  <si>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</si>
  <si>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</si>
  <si>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</si>
  <si>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</si>
  <si>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</si>
  <si>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</si>
  <si>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</si>
  <si>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</si>
  <si>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</si>
  <si>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</si>
  <si>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</si>
  <si>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</si>
  <si>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</si>
  <si>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</si>
  <si>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</si>
  <si>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</si>
  <si>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</si>
  <si>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</si>
  <si>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</si>
  <si>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</si>
  <si>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</si>
  <si>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</si>
  <si>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</si>
  <si>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</si>
  <si>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</si>
  <si>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</si>
  <si>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</si>
  <si>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</si>
  <si>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</si>
  <si>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</si>
  <si>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</si>
  <si>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</si>
  <si>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</si>
  <si>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</si>
  <si>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</si>
  <si>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</si>
  <si>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</si>
  <si>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</si>
  <si>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</si>
  <si>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</si>
  <si>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</si>
  <si>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</si>
  <si>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</si>
  <si>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</si>
  <si>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</si>
  <si>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</si>
  <si>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</si>
  <si>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</si>
  <si>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</si>
  <si>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</si>
  <si>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</si>
  <si>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</si>
  <si>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</si>
  <si>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</si>
  <si>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</si>
  <si>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</si>
  <si>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</si>
  <si>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</si>
  <si>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</si>
  <si>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</si>
  <si>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</si>
  <si>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</si>
  <si>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</si>
  <si>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</si>
  <si>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</si>
  <si>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</si>
  <si>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</si>
  <si>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</si>
  <si>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</si>
  <si>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</si>
  <si>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</si>
  <si>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</si>
  <si>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</si>
  <si>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</si>
  <si>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</si>
  <si>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</si>
  <si>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</si>
  <si>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</si>
  <si>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</si>
  <si>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</si>
  <si>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</si>
  <si>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</si>
  <si>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</si>
  <si>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</si>
  <si>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</si>
  <si>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</si>
  <si>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</si>
  <si>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</si>
  <si>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</si>
  <si>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</si>
  <si>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</si>
  <si>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</si>
  <si>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</si>
  <si>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</si>
  <si>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</si>
  <si>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</si>
  <si>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</si>
  <si>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</si>
  <si>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</si>
  <si>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</si>
  <si>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</si>
  <si>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</si>
  <si>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</si>
  <si>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</si>
  <si>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</si>
  <si>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</si>
  <si>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</si>
  <si>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</si>
  <si>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</si>
  <si>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</si>
  <si>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</si>
  <si>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</si>
  <si>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</si>
  <si>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</si>
  <si>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</si>
  <si>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</si>
  <si>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</si>
  <si>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</si>
  <si>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</si>
  <si>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</si>
  <si>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</si>
  <si>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</si>
  <si>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</si>
  <si>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</si>
  <si>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</si>
  <si>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</si>
  <si>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</si>
  <si>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</si>
  <si>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</si>
  <si>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</si>
  <si>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</si>
  <si>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</si>
  <si>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</si>
  <si>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</si>
  <si>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</si>
  <si>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</si>
  <si>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</si>
  <si>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</si>
  <si>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</si>
  <si>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</si>
  <si>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</si>
  <si>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</si>
  <si>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</si>
  <si>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</si>
  <si>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</si>
  <si>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</si>
  <si>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</si>
  <si>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</si>
  <si>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</si>
  <si>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</si>
  <si>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</si>
  <si>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</si>
  <si>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</si>
  <si>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</si>
  <si>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</si>
  <si>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</si>
  <si>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</si>
  <si>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</si>
  <si>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</si>
  <si>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</si>
  <si>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</si>
  <si>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</si>
  <si>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</si>
  <si>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</si>
  <si>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</si>
  <si>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</si>
  <si>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</si>
  <si>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</si>
  <si>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</si>
  <si>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</si>
  <si>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</si>
  <si>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</si>
  <si>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</si>
  <si>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</si>
  <si>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</si>
  <si>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</si>
  <si>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</si>
  <si>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</si>
  <si>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</si>
  <si>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</si>
  <si>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</si>
  <si>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</si>
  <si>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</si>
  <si>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</si>
  <si>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</si>
  <si>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</si>
  <si>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</si>
  <si>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</si>
  <si>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</si>
  <si>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</si>
  <si>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</si>
  <si>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</si>
  <si>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</si>
  <si>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</si>
  <si>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</si>
  <si>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</si>
  <si>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</si>
  <si>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</si>
  <si>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</si>
  <si>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</si>
  <si>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</si>
  <si>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</si>
  <si>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</si>
  <si>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</si>
  <si>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</si>
  <si>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</si>
  <si>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</si>
  <si>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</si>
  <si>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</si>
  <si>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</si>
  <si>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</si>
  <si>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</si>
  <si>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</si>
  <si>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</si>
  <si>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</si>
  <si>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</si>
  <si>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</si>
  <si>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</si>
  <si>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</si>
  <si>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</si>
  <si>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</si>
  <si>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</si>
  <si>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</si>
  <si>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</si>
  <si>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</si>
  <si>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</si>
  <si>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</si>
  <si>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</si>
  <si>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</si>
  <si>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</si>
  <si>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</si>
  <si>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</si>
  <si>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</si>
  <si>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</si>
  <si>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</si>
  <si>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</si>
  <si>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</si>
  <si>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</si>
  <si>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</si>
  <si>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</si>
  <si>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</si>
  <si>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</si>
  <si>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</si>
  <si>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</si>
  <si>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</si>
  <si>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</si>
  <si>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</si>
  <si>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</si>
  <si>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</si>
  <si>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</si>
  <si>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</si>
  <si>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</si>
  <si>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</si>
  <si>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</si>
  <si>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</si>
  <si>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</si>
  <si>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</si>
  <si>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</si>
  <si>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</si>
  <si>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</si>
  <si>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</si>
  <si>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</si>
  <si>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</si>
  <si>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</si>
  <si>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</si>
  <si>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</si>
  <si>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</si>
  <si>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</si>
  <si>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</si>
  <si>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</si>
  <si>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</si>
  <si>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</si>
  <si>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</si>
  <si>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</si>
  <si>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</si>
  <si>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</si>
  <si>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</si>
  <si>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</si>
  <si>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</si>
  <si>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</si>
  <si>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</si>
  <si>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</si>
  <si>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</si>
  <si>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</si>
  <si>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</si>
  <si>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</si>
  <si>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</si>
  <si>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</si>
  <si>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</si>
  <si>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</si>
  <si>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</si>
  <si>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</si>
  <si>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</si>
  <si>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</si>
  <si>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</si>
  <si>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</si>
  <si>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</si>
  <si>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</si>
  <si>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</si>
  <si>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</si>
  <si>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</si>
  <si>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</si>
  <si>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</si>
  <si>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</si>
  <si>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</si>
  <si>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</si>
  <si>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</si>
  <si>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</si>
  <si>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</si>
  <si>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</si>
  <si>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</si>
  <si>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</si>
  <si>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</si>
  <si>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</si>
  <si>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</si>
  <si>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</si>
  <si>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</si>
  <si>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</si>
  <si>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</si>
  <si>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</si>
  <si>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</si>
  <si>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</si>
  <si>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</si>
  <si>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</si>
  <si>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</si>
  <si>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</si>
  <si>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</si>
  <si>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</si>
  <si>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</si>
  <si>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</si>
  <si>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</si>
  <si>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</si>
  <si>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</si>
  <si>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</si>
  <si>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</si>
  <si>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</si>
  <si>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</si>
  <si>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</si>
  <si>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</si>
  <si>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</si>
  <si>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</si>
  <si>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</si>
  <si>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</si>
  <si>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</si>
  <si>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</si>
  <si>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</si>
  <si>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</si>
  <si>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</si>
  <si>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</si>
  <si>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</si>
  <si>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</si>
  <si>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</si>
  <si>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</si>
  <si>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</si>
  <si>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</si>
  <si>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</si>
  <si>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</si>
  <si>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</si>
  <si>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</si>
  <si>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</si>
  <si>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</si>
  <si>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</si>
  <si>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</si>
  <si>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</si>
  <si>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</si>
  <si>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</si>
  <si>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</si>
  <si>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</si>
  <si>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</si>
  <si>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</si>
  <si>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</si>
  <si>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</si>
  <si>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</si>
  <si>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</si>
  <si>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</si>
  <si>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</si>
  <si>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</si>
  <si>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</si>
  <si>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</si>
  <si>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</si>
  <si>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</si>
  <si>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</si>
  <si>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</si>
  <si>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</si>
  <si>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</si>
  <si>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</si>
  <si>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</si>
  <si>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</si>
  <si>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</si>
  <si>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</si>
  <si>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</si>
  <si>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</si>
  <si>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</si>
  <si>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</si>
  <si>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</si>
  <si>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</si>
  <si>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</si>
  <si>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</si>
  <si>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</si>
  <si>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</si>
  <si>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</si>
  <si>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</si>
  <si>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</si>
  <si>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</si>
  <si>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</si>
  <si>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</si>
  <si>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</si>
  <si>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</si>
  <si>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</si>
  <si>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</si>
  <si>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</si>
  <si>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</si>
  <si>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</si>
  <si>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</si>
  <si>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</si>
  <si>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</si>
  <si>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</si>
  <si>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</si>
  <si>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</si>
  <si>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</si>
  <si>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</si>
  <si>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</si>
  <si>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</si>
  <si>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</si>
  <si>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</si>
  <si>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</si>
  <si>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</si>
  <si>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</si>
  <si>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</si>
  <si>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</si>
  <si>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</si>
  <si>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</si>
  <si>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</si>
  <si>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</si>
  <si>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</si>
  <si>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</si>
  <si>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</si>
  <si>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</si>
  <si>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</si>
  <si>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</si>
  <si>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</si>
  <si>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</si>
  <si>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</si>
  <si>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</si>
  <si>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</si>
  <si>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</si>
  <si>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</si>
  <si>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</si>
  <si>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</si>
  <si>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</si>
  <si>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</si>
  <si>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</si>
  <si>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</si>
  <si>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</si>
  <si>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</si>
  <si>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</si>
  <si>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</si>
  <si>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</si>
  <si>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</si>
  <si>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</si>
  <si>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</si>
  <si>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</si>
  <si>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</si>
  <si>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</si>
  <si>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</si>
  <si>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</si>
  <si>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</si>
  <si>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</si>
  <si>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</si>
  <si>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</si>
  <si>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</si>
  <si>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</si>
  <si>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</si>
  <si>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</si>
  <si>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</si>
  <si>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</si>
  <si>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</si>
  <si>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</si>
  <si>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</si>
  <si>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</si>
  <si>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</si>
  <si>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</si>
  <si>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</si>
  <si>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</si>
  <si>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</si>
  <si>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</si>
  <si>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</si>
  <si>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</si>
  <si>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</si>
  <si>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</si>
  <si>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</si>
  <si>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</si>
  <si>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</si>
  <si>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</si>
  <si>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</si>
  <si>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</si>
  <si>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</si>
  <si>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</si>
  <si>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</si>
  <si>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</si>
  <si>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</si>
  <si>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</si>
  <si>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</si>
  <si>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</si>
  <si>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</si>
  <si>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</si>
  <si>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</si>
  <si>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</si>
  <si>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</si>
  <si>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</si>
  <si>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</si>
  <si>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</si>
  <si>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</si>
  <si>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</si>
  <si>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</si>
  <si>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</si>
  <si>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</si>
  <si>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</si>
  <si>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</si>
  <si>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</si>
  <si>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</si>
  <si>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</si>
  <si>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</si>
  <si>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</si>
  <si>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</si>
  <si>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</si>
  <si>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</si>
  <si>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</si>
  <si>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</si>
  <si>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</si>
  <si>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</si>
  <si>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</si>
  <si>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</si>
  <si>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</si>
  <si>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</si>
  <si>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</si>
  <si>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</si>
  <si>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</si>
  <si>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</si>
  <si>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</si>
  <si>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</si>
  <si>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</si>
  <si>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</si>
  <si>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</si>
  <si>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</si>
  <si>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</si>
  <si>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</si>
  <si>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</si>
  <si>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</si>
  <si>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</si>
  <si>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</si>
  <si>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</si>
  <si>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</si>
  <si>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</si>
  <si>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</si>
  <si>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</si>
  <si>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</si>
  <si>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</si>
  <si>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</si>
  <si>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</si>
  <si>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</si>
  <si>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</si>
  <si>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</si>
  <si>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</si>
  <si>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</si>
  <si>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</si>
  <si>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</si>
  <si>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</si>
  <si>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</si>
  <si>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</si>
  <si>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</si>
  <si>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</si>
  <si>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</si>
  <si>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</si>
  <si>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</si>
  <si>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</si>
  <si>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</si>
  <si>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</si>
  <si>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</si>
  <si>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</si>
  <si>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</si>
  <si>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</si>
  <si>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</si>
  <si>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</si>
  <si>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</si>
  <si>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</si>
  <si>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</si>
  <si>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</si>
  <si>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</si>
  <si>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</si>
  <si>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</si>
  <si>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</si>
  <si>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</si>
  <si>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</si>
  <si>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</si>
  <si>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</si>
  <si>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</si>
  <si>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</si>
  <si>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</si>
  <si>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</si>
  <si>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</si>
  <si>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</si>
  <si>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</si>
  <si>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</si>
  <si>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</si>
  <si>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</si>
  <si>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</si>
  <si>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</si>
  <si>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</si>
  <si>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</si>
  <si>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</si>
  <si>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</si>
  <si>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</si>
  <si>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</si>
  <si>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</si>
  <si>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</si>
  <si>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</si>
  <si>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</si>
  <si>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</si>
  <si>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</si>
  <si>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</si>
  <si>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</si>
  <si>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</si>
  <si>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</si>
  <si>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</si>
  <si>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</si>
  <si>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</si>
  <si>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</si>
  <si>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</si>
  <si>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</si>
  <si>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</si>
  <si>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</si>
  <si>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</si>
  <si>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</si>
  <si>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</si>
  <si>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</si>
  <si>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</si>
  <si>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</si>
  <si>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</si>
  <si>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</si>
  <si>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</si>
  <si>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</si>
  <si>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</si>
  <si>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</si>
  <si>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</si>
  <si>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</si>
  <si>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</si>
  <si>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</si>
  <si>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</si>
  <si>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</si>
  <si>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</si>
  <si>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</si>
  <si>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</si>
  <si>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</si>
  <si>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</si>
  <si>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</si>
  <si>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</si>
  <si>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</si>
  <si>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</si>
  <si>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</si>
  <si>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</si>
  <si>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</si>
  <si>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</si>
  <si>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</si>
  <si>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</si>
  <si>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</si>
  <si>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</si>
  <si>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</si>
  <si>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</si>
  <si>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</si>
  <si>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</si>
  <si>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</si>
  <si>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</si>
  <si>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</si>
  <si>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</si>
  <si>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</si>
  <si>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</si>
  <si>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</si>
  <si>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</si>
  <si>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</si>
  <si>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</si>
  <si>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</si>
  <si>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</si>
  <si>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</si>
  <si>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</si>
  <si>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</si>
  <si>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</si>
  <si>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</si>
  <si>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</si>
  <si>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</si>
  <si>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</si>
  <si>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</si>
  <si>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</si>
  <si>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</si>
  <si>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</si>
  <si>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</si>
  <si>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</si>
  <si>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</si>
  <si>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</si>
  <si>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</si>
  <si>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</si>
  <si>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</si>
  <si>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</si>
  <si>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</si>
  <si>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</si>
  <si>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</si>
  <si>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</si>
  <si>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</si>
  <si>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</si>
  <si>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</si>
  <si>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</si>
  <si>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</si>
  <si>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</si>
  <si>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</si>
  <si>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</si>
  <si>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</si>
  <si>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</si>
  <si>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</si>
  <si>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</si>
  <si>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</si>
  <si>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</si>
  <si>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</si>
  <si>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</si>
  <si>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</si>
  <si>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</si>
  <si>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</si>
  <si>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</si>
  <si>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</si>
  <si>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</si>
  <si>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</si>
  <si>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</si>
  <si>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</si>
  <si>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</si>
  <si>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</si>
  <si>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</si>
  <si>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</si>
  <si>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</si>
  <si>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</si>
  <si>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</si>
  <si>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</si>
  <si>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</si>
  <si>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</si>
  <si>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</si>
  <si>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</si>
  <si>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</si>
  <si>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</si>
  <si>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</si>
  <si>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</si>
  <si>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</si>
  <si>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</si>
  <si>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</si>
  <si>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</si>
  <si>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</si>
  <si>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</si>
  <si>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</si>
  <si>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</si>
  <si>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</si>
  <si>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</si>
  <si>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</si>
  <si>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</si>
  <si>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</si>
  <si>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</si>
  <si>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</si>
  <si>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</si>
  <si>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</si>
  <si>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</si>
  <si>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</si>
  <si>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</si>
  <si>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</si>
  <si>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</si>
  <si>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</si>
  <si>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</si>
  <si>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</si>
  <si>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</si>
  <si>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</si>
  <si>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</si>
  <si>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</si>
  <si>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</si>
  <si>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</si>
  <si>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</si>
  <si>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</si>
  <si>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</si>
  <si>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</si>
  <si>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</si>
  <si>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</si>
  <si>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</si>
  <si>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</si>
  <si>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</si>
  <si>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</si>
  <si>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</si>
  <si>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</si>
  <si>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</si>
  <si>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</si>
  <si>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</si>
  <si>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</si>
  <si>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</si>
  <si>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</si>
  <si>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</si>
  <si>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</si>
  <si>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</si>
  <si>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</si>
  <si>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</si>
  <si>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</si>
  <si>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</si>
  <si>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</si>
  <si>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</si>
  <si>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</si>
  <si>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</si>
  <si>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</si>
  <si>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</si>
  <si>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</si>
  <si>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</si>
  <si>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</si>
  <si>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</si>
  <si>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</si>
  <si>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</si>
  <si>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</si>
  <si>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</si>
  <si>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</si>
  <si>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</si>
  <si>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</si>
  <si>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</si>
  <si>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</si>
  <si>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</si>
  <si>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</si>
  <si>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</si>
  <si>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</si>
  <si>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</si>
  <si>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</si>
  <si>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</si>
  <si>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</si>
  <si>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</si>
  <si>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</si>
  <si>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</si>
  <si>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</si>
  <si>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</si>
  <si>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</si>
  <si>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</si>
  <si>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</si>
  <si>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</si>
  <si>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</si>
  <si>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</si>
  <si>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</si>
  <si>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</si>
  <si>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</si>
  <si>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</si>
  <si>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</si>
  <si>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</si>
  <si>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</si>
  <si>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</si>
  <si>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</si>
  <si>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</si>
  <si>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</si>
  <si>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</si>
  <si>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</si>
  <si>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</si>
  <si>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</si>
  <si>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</si>
  <si>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</si>
  <si>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</si>
  <si>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</si>
  <si>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</si>
  <si>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</si>
  <si>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</si>
  <si>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</si>
  <si>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</si>
  <si>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</si>
  <si>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</si>
  <si>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</si>
  <si>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</si>
  <si>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</si>
  <si>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</si>
  <si>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</si>
  <si>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</si>
  <si>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</si>
  <si>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</si>
  <si>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</si>
  <si>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</si>
  <si>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</si>
  <si>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</si>
  <si>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</si>
  <si>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</si>
  <si>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</si>
  <si>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</si>
  <si>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</si>
  <si>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</si>
  <si>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</si>
  <si>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</si>
  <si>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</si>
  <si>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</si>
  <si>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</si>
  <si>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</si>
  <si>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</si>
  <si>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</si>
  <si>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</si>
  <si>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</si>
  <si>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</si>
  <si>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</si>
  <si>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</si>
  <si>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</si>
  <si>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</si>
  <si>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</si>
  <si>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</si>
  <si>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</si>
  <si>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</si>
  <si>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</si>
  <si>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</si>
  <si>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</si>
  <si>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</si>
  <si>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</si>
  <si>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</si>
  <si>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</si>
  <si>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</si>
  <si>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</si>
  <si>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</si>
  <si>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</si>
  <si>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</si>
  <si>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</si>
  <si>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</si>
  <si>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</si>
  <si>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</si>
  <si>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</si>
  <si>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</si>
  <si>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</si>
  <si>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</si>
  <si>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</si>
  <si>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</si>
  <si>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</si>
  <si>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</si>
  <si>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</si>
  <si>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</si>
  <si>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</si>
  <si>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</si>
  <si>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</si>
  <si>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</si>
  <si>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</si>
  <si>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</si>
  <si>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</si>
  <si>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</si>
  <si>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</si>
  <si>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</si>
  <si>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</si>
  <si>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</si>
  <si>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</si>
  <si>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</si>
  <si>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</si>
  <si>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</si>
  <si>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</si>
  <si>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</si>
  <si>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</si>
  <si>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</si>
  <si>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</si>
  <si>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</si>
  <si>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</si>
  <si>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</si>
  <si>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</si>
  <si>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</si>
  <si>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</si>
  <si>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</si>
  <si>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</si>
  <si>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</si>
  <si>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</si>
  <si>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</si>
  <si>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</si>
  <si>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</si>
  <si>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</si>
  <si>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</si>
  <si>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</si>
  <si>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</si>
  <si>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</si>
  <si>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</si>
  <si>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</si>
  <si>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</si>
  <si>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</si>
  <si>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</si>
  <si>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</si>
  <si>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</si>
  <si>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</si>
  <si>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</si>
  <si>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</si>
  <si>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</si>
  <si>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</si>
  <si>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</si>
  <si>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</si>
  <si>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</si>
  <si>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</si>
  <si>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</si>
  <si>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</si>
  <si>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</si>
  <si>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</si>
  <si>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</si>
  <si>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</si>
  <si>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</si>
  <si>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</si>
  <si>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</si>
  <si>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</si>
  <si>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</si>
  <si>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</si>
  <si>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</si>
  <si>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</si>
  <si>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</si>
  <si>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</si>
  <si>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</si>
  <si>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</si>
  <si>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</si>
  <si>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</si>
  <si>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</si>
  <si>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</si>
  <si>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</si>
  <si>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</si>
  <si>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</si>
  <si>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</si>
  <si>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</si>
  <si>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</si>
  <si>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</si>
  <si>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</si>
  <si>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</si>
  <si>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</si>
  <si>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</si>
  <si>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</si>
  <si>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</si>
  <si>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</si>
  <si>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</si>
  <si>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</si>
  <si>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</si>
  <si>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</si>
  <si>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</si>
  <si>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</si>
  <si>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</si>
  <si>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</si>
  <si>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</si>
  <si>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</si>
  <si>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</si>
  <si>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</si>
  <si>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</si>
  <si>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</si>
  <si>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</si>
  <si>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</si>
  <si>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</si>
  <si>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</si>
  <si>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</si>
  <si>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</si>
  <si>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</si>
  <si>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</si>
  <si>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</si>
  <si>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</si>
  <si>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</si>
  <si>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</si>
  <si>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</si>
  <si>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</si>
  <si>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</si>
  <si>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</si>
  <si>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</si>
  <si>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</si>
  <si>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</si>
  <si>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</si>
  <si>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</si>
  <si>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</si>
  <si>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</si>
  <si>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</si>
  <si>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</si>
  <si>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</si>
  <si>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</si>
  <si>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</si>
  <si>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</si>
  <si>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</si>
  <si>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</si>
  <si>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</si>
  <si>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</si>
  <si>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</si>
  <si>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</si>
  <si>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</si>
  <si>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</si>
  <si>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</si>
  <si>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</si>
  <si>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</si>
  <si>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</si>
  <si>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</si>
  <si>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</si>
  <si>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</si>
  <si>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</si>
  <si>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</si>
  <si>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</si>
  <si>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</si>
  <si>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</si>
  <si>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</si>
  <si>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</si>
  <si>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</si>
  <si>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</si>
  <si>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</si>
  <si>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</si>
  <si>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</si>
  <si>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</si>
  <si>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</si>
  <si>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</si>
  <si>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</si>
  <si>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</si>
  <si>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</si>
  <si>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</si>
  <si>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</si>
  <si>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</si>
  <si>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</si>
  <si>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</si>
  <si>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</si>
  <si>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</si>
  <si>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</si>
  <si>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</si>
  <si>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</si>
  <si>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</si>
  <si>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</si>
  <si>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</si>
  <si>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</si>
  <si>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</si>
  <si>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</si>
  <si>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</si>
  <si>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</si>
  <si>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</si>
  <si>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</si>
  <si>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</si>
  <si>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</si>
  <si>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</si>
  <si>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</si>
  <si>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</si>
  <si>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</si>
  <si>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</si>
  <si>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</si>
  <si>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</si>
  <si>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</si>
  <si>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</si>
  <si>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</si>
  <si>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</si>
  <si>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</si>
  <si>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</si>
  <si>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</si>
  <si>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</si>
  <si>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</si>
  <si>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</si>
  <si>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</si>
  <si>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</si>
  <si>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</si>
  <si>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</si>
  <si>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</si>
  <si>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</si>
  <si>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</si>
  <si>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</si>
  <si>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</si>
  <si>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</si>
  <si>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</si>
  <si>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</si>
  <si>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</si>
  <si>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</si>
  <si>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</si>
  <si>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</si>
  <si>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</si>
  <si>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</si>
  <si>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</si>
  <si>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</si>
  <si>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</si>
  <si>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</si>
  <si>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</si>
  <si>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</si>
  <si>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</si>
  <si>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</si>
  <si>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</si>
  <si>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</si>
  <si>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</si>
  <si>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</si>
  <si>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</si>
  <si>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</si>
  <si>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</si>
  <si>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</si>
  <si>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</si>
  <si>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</si>
  <si>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</si>
  <si>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</si>
  <si>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</si>
  <si>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</si>
  <si>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</si>
  <si>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</si>
  <si>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</si>
  <si>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</si>
  <si>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</si>
  <si>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</si>
  <si>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</si>
  <si>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</si>
  <si>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</si>
  <si>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</si>
  <si>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</si>
  <si>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</si>
  <si>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</si>
  <si>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</si>
  <si>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</si>
  <si>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</si>
  <si>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</si>
  <si>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</si>
  <si>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</si>
  <si>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</si>
  <si>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</si>
  <si>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</si>
  <si>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</si>
  <si>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</si>
  <si>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</si>
  <si>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</si>
  <si>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</si>
  <si>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</si>
  <si>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</si>
  <si>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</si>
  <si>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</si>
  <si>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</si>
  <si>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</si>
  <si>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</si>
  <si>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</si>
  <si>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</si>
  <si>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</si>
  <si>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</si>
  <si>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</si>
  <si>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</si>
  <si>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</si>
  <si>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</si>
  <si>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</si>
  <si>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</si>
  <si>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</si>
  <si>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</si>
  <si>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</si>
  <si>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</si>
  <si>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</si>
  <si>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</si>
  <si>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</si>
  <si>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</si>
  <si>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</si>
  <si>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</si>
  <si>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</si>
  <si>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</si>
  <si>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</si>
  <si>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</si>
  <si>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</si>
  <si>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</si>
  <si>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</si>
  <si>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</si>
  <si>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</si>
  <si>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</si>
  <si>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</si>
  <si>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</si>
  <si>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</si>
  <si>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</si>
  <si>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</si>
  <si>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</si>
  <si>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</si>
  <si>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</si>
  <si>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</si>
  <si>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</si>
  <si>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</si>
  <si>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</si>
  <si>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</si>
  <si>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</si>
  <si>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</si>
  <si>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</si>
  <si>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</si>
  <si>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</si>
  <si>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</si>
  <si>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</si>
  <si>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</si>
  <si>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</si>
  <si>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</si>
  <si>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</si>
  <si>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</si>
  <si>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</si>
  <si>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</si>
  <si>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</si>
  <si>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</si>
  <si>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</si>
  <si>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</si>
  <si>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</si>
  <si>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</si>
  <si>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</si>
  <si>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</si>
  <si>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</si>
  <si>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</si>
  <si>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</si>
  <si>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</si>
  <si>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</si>
  <si>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</si>
  <si>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</si>
  <si>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</si>
  <si>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</si>
  <si>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</si>
  <si>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</si>
  <si>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</si>
  <si>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</si>
  <si>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</si>
  <si>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</si>
  <si>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</si>
  <si>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</si>
  <si>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</si>
  <si>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</si>
  <si>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</si>
  <si>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</si>
  <si>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</si>
  <si>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</si>
  <si>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</si>
  <si>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</si>
  <si>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</si>
  <si>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</si>
  <si>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</si>
  <si>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</si>
  <si>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</si>
  <si>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</si>
  <si>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</si>
  <si>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</si>
  <si>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</si>
  <si>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</si>
  <si>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</si>
  <si>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</si>
  <si>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</si>
  <si>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</si>
  <si>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</si>
  <si>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</si>
  <si>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</si>
  <si>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</si>
  <si>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</si>
  <si>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</si>
  <si>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</si>
  <si>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</si>
  <si>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</si>
  <si>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</si>
  <si>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</si>
  <si>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</si>
  <si>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</si>
  <si>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</si>
  <si>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</si>
  <si>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</si>
  <si>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</si>
  <si>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</si>
  <si>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</si>
  <si>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</si>
  <si>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</si>
  <si>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</si>
  <si>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</si>
  <si>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</si>
  <si>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</si>
  <si>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</si>
  <si>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</si>
  <si>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</si>
  <si>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</si>
  <si>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</si>
  <si>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</si>
  <si>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</si>
  <si>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</si>
  <si>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</si>
  <si>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</si>
  <si>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</si>
  <si>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</si>
  <si>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</si>
  <si>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</si>
  <si>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</si>
  <si>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</si>
  <si>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</si>
  <si>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</si>
  <si>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</si>
  <si>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</si>
  <si>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</si>
  <si>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</si>
  <si>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</si>
  <si>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</si>
  <si>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</si>
  <si>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</si>
  <si>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</si>
  <si>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</si>
  <si>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</si>
  <si>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</si>
  <si>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</si>
  <si>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</si>
  <si>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</si>
  <si>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</si>
  <si>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</si>
  <si>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</si>
  <si>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</si>
  <si>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</si>
  <si>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</si>
  <si>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</si>
  <si>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</si>
  <si>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</si>
  <si>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</si>
  <si>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</si>
  <si>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</si>
  <si>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</si>
  <si>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</si>
  <si>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</si>
  <si>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</si>
  <si>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</si>
  <si>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</si>
  <si>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</si>
  <si>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</si>
  <si>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</si>
  <si>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</si>
  <si>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</si>
  <si>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</si>
  <si>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</si>
  <si>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</si>
  <si>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</si>
  <si>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</si>
  <si>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</si>
  <si>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</si>
  <si>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</si>
  <si>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</si>
  <si>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</si>
  <si>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</si>
  <si>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</si>
  <si>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</si>
  <si>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</si>
  <si>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</si>
  <si>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</si>
  <si>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</si>
  <si>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</si>
  <si>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</si>
  <si>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</si>
  <si>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</si>
  <si>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</si>
  <si>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</si>
  <si>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</si>
  <si>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</si>
  <si>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</si>
  <si>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</si>
  <si>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</si>
  <si>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</si>
  <si>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</si>
  <si>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</si>
  <si>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</si>
  <si>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</si>
  <si>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</si>
  <si>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</si>
  <si>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</si>
  <si>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</si>
  <si>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</si>
  <si>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</si>
  <si>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</si>
  <si>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</si>
  <si>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</si>
  <si>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</si>
  <si>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</si>
  <si>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</si>
  <si>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</si>
  <si>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</si>
  <si>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</si>
  <si>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</si>
  <si>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</si>
  <si>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</si>
  <si>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</si>
  <si>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</si>
  <si>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</si>
  <si>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</si>
  <si>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</si>
  <si>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</si>
  <si>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</si>
  <si>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</si>
  <si>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</si>
  <si>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</si>
  <si>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</si>
  <si>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</si>
  <si>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</si>
  <si>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</si>
  <si>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</si>
  <si>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</si>
  <si>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</si>
  <si>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</si>
  <si>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</si>
  <si>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</si>
  <si>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</si>
  <si>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</si>
  <si>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</si>
  <si>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</si>
  <si>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</si>
  <si>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</si>
  <si>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</si>
  <si>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</si>
  <si>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</si>
  <si>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</si>
  <si>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</si>
  <si>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</si>
  <si>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</si>
  <si>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</si>
  <si>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</si>
  <si>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</si>
  <si>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</si>
  <si>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</si>
  <si>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</si>
  <si>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</si>
  <si>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</si>
  <si>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</si>
  <si>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</si>
  <si>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</si>
  <si>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</si>
  <si>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</si>
  <si>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</si>
  <si>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</si>
  <si>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</si>
  <si>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</si>
  <si>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</si>
  <si>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</si>
  <si>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</si>
  <si>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</si>
  <si>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</si>
  <si>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</si>
  <si>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</si>
  <si>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</si>
  <si>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</si>
  <si>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</si>
  <si>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</si>
  <si>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</si>
  <si>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</si>
  <si>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</si>
  <si>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</si>
  <si>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</si>
  <si>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</si>
  <si>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</si>
  <si>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</si>
  <si>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</si>
  <si>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</si>
  <si>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</si>
  <si>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</si>
  <si>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</si>
  <si>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</si>
  <si>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</si>
  <si>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</si>
  <si>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</si>
  <si>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</si>
  <si>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</si>
  <si>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</si>
  <si>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</si>
  <si>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</si>
  <si>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</si>
  <si>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</si>
  <si>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</si>
  <si>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</si>
  <si>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</si>
  <si>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</si>
  <si>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</si>
  <si>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</si>
  <si>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</si>
  <si>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</si>
  <si>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</si>
  <si>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</si>
  <si>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</si>
  <si>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</si>
  <si>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</si>
  <si>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</si>
  <si>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</si>
  <si>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</si>
  <si>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</si>
  <si>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</si>
  <si>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</si>
  <si>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</si>
  <si>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</si>
  <si>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</si>
  <si>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</si>
  <si>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</si>
  <si>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</si>
  <si>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</si>
  <si>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</si>
  <si>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</si>
  <si>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</si>
  <si>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</si>
  <si>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</si>
  <si>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</si>
  <si>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</si>
  <si>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</si>
  <si>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</si>
  <si>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</si>
  <si>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</si>
  <si>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</si>
  <si>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</si>
  <si>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</si>
  <si>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</si>
  <si>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</si>
  <si>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</si>
  <si>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</si>
  <si>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</si>
  <si>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</si>
  <si>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</si>
  <si>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</si>
  <si>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</si>
  <si>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</si>
  <si>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</si>
  <si>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</si>
  <si>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</si>
  <si>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</si>
  <si>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</si>
  <si>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</si>
  <si>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</si>
  <si>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</si>
  <si>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</si>
  <si>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</si>
  <si>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</si>
  <si>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</si>
  <si>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</si>
  <si>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</si>
  <si>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</si>
  <si>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</si>
  <si>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</si>
  <si>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</si>
  <si>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</si>
  <si>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</si>
  <si>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</si>
  <si>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</si>
  <si>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</si>
  <si>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</si>
  <si>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</si>
  <si>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</si>
  <si>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</si>
  <si>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</si>
  <si>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</si>
  <si>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</si>
  <si>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</si>
  <si>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</si>
  <si>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</si>
  <si>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</si>
  <si>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</si>
  <si>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</si>
  <si>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</si>
  <si>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</si>
  <si>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</si>
  <si>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</si>
  <si>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</si>
  <si>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</si>
  <si>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</si>
  <si>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</si>
  <si>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</si>
  <si>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</si>
  <si>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</si>
  <si>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</si>
  <si>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</si>
  <si>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</si>
  <si>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</si>
  <si>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</si>
  <si>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</si>
  <si>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</si>
  <si>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</si>
  <si>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</si>
  <si>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</si>
  <si>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</si>
  <si>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</si>
  <si>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</si>
  <si>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</si>
  <si>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</si>
  <si>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</si>
  <si>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</si>
  <si>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</si>
  <si>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</si>
  <si>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</si>
  <si>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</si>
  <si>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</si>
  <si>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</si>
  <si>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</si>
  <si>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</si>
  <si>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</si>
  <si>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</si>
  <si>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</si>
  <si>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</si>
  <si>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</si>
  <si>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</si>
  <si>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</si>
  <si>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</si>
  <si>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</si>
  <si>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</si>
  <si>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</si>
  <si>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</si>
  <si>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</si>
  <si>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</si>
  <si>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</si>
  <si>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</si>
  <si>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</si>
  <si>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</si>
  <si>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</si>
  <si>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</si>
  <si>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</si>
  <si>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</si>
  <si>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</si>
  <si>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</si>
  <si>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</si>
  <si>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</si>
  <si>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</si>
  <si>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</si>
  <si>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</si>
  <si>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</si>
  <si>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</si>
  <si>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</si>
  <si>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</si>
  <si>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</si>
  <si>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</si>
  <si>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</si>
  <si>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</si>
  <si>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</si>
  <si>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</si>
  <si>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</si>
  <si>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</si>
  <si>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</si>
  <si>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</si>
  <si>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</si>
  <si>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</si>
  <si>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</si>
  <si>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</si>
  <si>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</si>
  <si>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</si>
  <si>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</si>
  <si>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</si>
  <si>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</si>
  <si>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</si>
  <si>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</si>
  <si>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</si>
  <si>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</si>
  <si>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</si>
  <si>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</si>
  <si>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</si>
  <si>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</si>
  <si>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</si>
  <si>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</si>
  <si>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</si>
  <si>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</si>
  <si>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</si>
  <si>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</si>
  <si>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</si>
  <si>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</si>
  <si>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</si>
  <si>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</si>
  <si>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</si>
  <si>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</si>
  <si>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</si>
  <si>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</si>
  <si>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</si>
  <si>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</si>
  <si>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</si>
  <si>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</si>
  <si>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</si>
  <si>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</si>
  <si>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</si>
  <si>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</si>
  <si>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</si>
  <si>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</si>
  <si>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</si>
  <si>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</si>
  <si>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</si>
  <si>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</si>
  <si>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</si>
  <si>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</si>
  <si>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</si>
  <si>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</si>
  <si>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</si>
  <si>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</si>
  <si>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</si>
  <si>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</si>
  <si>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</si>
  <si>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</si>
  <si>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</si>
  <si>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</si>
  <si>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</si>
  <si>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</si>
  <si>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</si>
  <si>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</si>
  <si>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</si>
  <si>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</si>
  <si>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</si>
  <si>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</si>
  <si>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</si>
  <si>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</si>
  <si>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</si>
  <si>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</si>
  <si>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</si>
  <si>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</si>
  <si>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</si>
  <si>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</si>
  <si>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</si>
  <si>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</si>
  <si>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</si>
  <si>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</si>
  <si>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</si>
  <si>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</si>
  <si>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</si>
  <si>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</si>
  <si>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</si>
  <si>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</si>
  <si>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</si>
  <si>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</si>
  <si>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</si>
  <si>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</si>
  <si>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</si>
  <si>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</si>
  <si>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</si>
  <si>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</si>
  <si>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</si>
  <si>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</si>
  <si>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</si>
  <si>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</si>
  <si>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</si>
  <si>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</si>
  <si>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</si>
  <si>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</si>
  <si>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</si>
  <si>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</si>
  <si>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</si>
  <si>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</si>
  <si>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</si>
  <si>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</si>
  <si>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</si>
  <si>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</si>
  <si>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</si>
  <si>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</si>
  <si>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</si>
  <si>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</si>
  <si>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</si>
  <si>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</si>
  <si>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</si>
  <si>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</si>
  <si>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</si>
  <si>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</si>
  <si>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</si>
  <si>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</si>
  <si>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</si>
  <si>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</si>
  <si>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</si>
  <si>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</si>
  <si>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</si>
  <si>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</si>
  <si>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</si>
  <si>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</si>
  <si>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</si>
  <si>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</si>
  <si>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</si>
  <si>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</si>
  <si>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</si>
  <si>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</si>
  <si>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</si>
  <si>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</si>
  <si>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</si>
  <si>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</si>
  <si>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</si>
  <si>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</si>
  <si>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</si>
  <si>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</si>
  <si>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</si>
  <si>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</si>
  <si>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</si>
  <si>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</si>
  <si>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</si>
  <si>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</si>
  <si>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</si>
  <si>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</si>
  <si>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</si>
  <si>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</si>
  <si>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</si>
  <si>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</si>
  <si>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</si>
  <si>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</si>
  <si>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</si>
  <si>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</si>
  <si>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</si>
  <si>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</si>
  <si>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</si>
  <si>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</si>
  <si>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</si>
  <si>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</si>
  <si>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</si>
  <si>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</si>
  <si>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</si>
  <si>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</si>
  <si>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</si>
  <si>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</si>
  <si>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</si>
  <si>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</si>
  <si>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</si>
  <si>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</si>
  <si>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</si>
  <si>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</si>
  <si>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</si>
  <si>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</si>
  <si>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</si>
  <si>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</si>
  <si>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</si>
  <si>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</si>
  <si>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</si>
  <si>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</si>
  <si>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</si>
  <si>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</si>
  <si>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</si>
  <si>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</si>
  <si>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</si>
  <si>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</si>
  <si>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</si>
  <si>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</si>
  <si>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</si>
  <si>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</si>
  <si>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</si>
  <si>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</si>
  <si>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</si>
  <si>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</si>
  <si>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</si>
  <si>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</si>
  <si>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</si>
  <si>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</si>
  <si>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</si>
  <si>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</si>
  <si>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</si>
  <si>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</si>
  <si>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</si>
  <si>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</si>
  <si>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</si>
  <si>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</si>
  <si>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</si>
  <si>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</si>
  <si>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</si>
  <si>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</si>
  <si>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</si>
  <si>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</si>
  <si>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</si>
  <si>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</si>
  <si>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</si>
  <si>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</si>
  <si>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</si>
  <si>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</si>
  <si>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</si>
  <si>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</si>
  <si>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</si>
  <si>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</si>
  <si>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</si>
  <si>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</si>
  <si>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</si>
  <si>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</si>
  <si>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</si>
  <si>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</si>
  <si>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</si>
  <si>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</si>
  <si>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</si>
  <si>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</si>
  <si>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</si>
  <si>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</si>
  <si>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</si>
  <si>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</si>
  <si>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</si>
  <si>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</si>
  <si>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</si>
  <si>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</si>
  <si>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</si>
  <si>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</si>
  <si>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</si>
  <si>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</si>
  <si>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</si>
  <si>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</si>
  <si>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</si>
  <si>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</si>
  <si>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</si>
  <si>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</si>
  <si>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</si>
  <si>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</si>
  <si>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</si>
  <si>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</si>
  <si>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</si>
  <si>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</si>
  <si>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</si>
  <si>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</si>
  <si>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</si>
  <si>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</si>
  <si>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</si>
  <si>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</si>
  <si>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</si>
  <si>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</si>
  <si>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</si>
  <si>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</si>
  <si>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</si>
  <si>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</si>
  <si>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</si>
  <si>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</si>
  <si>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</si>
  <si>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</si>
  <si>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</si>
  <si>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</si>
  <si>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</si>
  <si>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</si>
  <si>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</si>
  <si>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</si>
  <si>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</si>
  <si>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</si>
  <si>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</si>
  <si>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</si>
  <si>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</si>
  <si>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</si>
  <si>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</si>
  <si>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</si>
  <si>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</si>
  <si>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</si>
  <si>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</si>
  <si>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</si>
  <si>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</si>
  <si>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</si>
  <si>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</si>
  <si>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</si>
  <si>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</si>
  <si>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</si>
  <si>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</si>
  <si>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</si>
  <si>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</si>
  <si>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</si>
  <si>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</si>
  <si>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</si>
  <si>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</si>
  <si>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</si>
  <si>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</si>
  <si>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</si>
  <si>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</si>
  <si>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</si>
  <si>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</si>
  <si>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</si>
  <si>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</si>
  <si>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</si>
  <si>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</si>
  <si>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</si>
  <si>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</si>
  <si>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</si>
  <si>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</si>
  <si>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</si>
  <si>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</si>
  <si>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</si>
  <si>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</si>
  <si>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</si>
  <si>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</si>
  <si>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</si>
  <si>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</si>
  <si>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</si>
  <si>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</si>
  <si>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</si>
  <si>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</si>
  <si>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</si>
  <si>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</si>
  <si>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</si>
  <si>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</si>
  <si>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</si>
  <si>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</si>
  <si>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</si>
  <si>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</si>
  <si>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</si>
  <si>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</si>
  <si>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</si>
  <si>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</si>
  <si>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</si>
  <si>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</si>
  <si>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</si>
  <si>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</si>
  <si>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</si>
  <si>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</si>
  <si>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</si>
  <si>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</si>
  <si>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</si>
  <si>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</si>
  <si>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</si>
  <si>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</si>
  <si>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</si>
  <si>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</si>
  <si>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</si>
  <si>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</si>
  <si>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</si>
  <si>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</si>
  <si>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</si>
  <si>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</si>
  <si>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</si>
  <si>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</si>
  <si>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</si>
  <si>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</si>
  <si>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</si>
  <si>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</si>
  <si>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</si>
  <si>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</si>
  <si>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</si>
  <si>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</si>
  <si>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</si>
  <si>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</si>
  <si>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</si>
  <si>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</si>
  <si>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</si>
  <si>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</si>
  <si>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</si>
  <si>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</si>
  <si>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</si>
  <si>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</si>
  <si>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</si>
  <si>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</si>
  <si>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</si>
  <si>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</si>
  <si>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</si>
  <si>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</si>
  <si>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</si>
  <si>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</si>
  <si>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</si>
  <si>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</si>
  <si>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</si>
  <si>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</si>
  <si>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</si>
  <si>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</si>
  <si>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</si>
  <si>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</si>
  <si>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</si>
  <si>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</si>
  <si>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</si>
  <si>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</si>
  <si>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</si>
  <si>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</si>
  <si>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</si>
  <si>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</si>
  <si>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</si>
  <si>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</si>
  <si>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</si>
  <si>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</si>
  <si>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</si>
  <si>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</si>
  <si>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</si>
  <si>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</si>
  <si>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</si>
  <si>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</si>
  <si>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</si>
  <si>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</si>
  <si>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</si>
  <si>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</si>
  <si>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</si>
  <si>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</si>
  <si>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</si>
  <si>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</si>
  <si>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</si>
  <si>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</si>
  <si>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</si>
  <si>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</si>
  <si>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</si>
  <si>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</si>
  <si>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</si>
  <si>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</si>
  <si>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</si>
  <si>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</si>
  <si>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</si>
  <si>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</si>
  <si>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</si>
  <si>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</si>
  <si>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</si>
  <si>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</si>
  <si>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</si>
  <si>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</si>
  <si>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</si>
  <si>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</si>
  <si>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</si>
  <si>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</si>
  <si>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</si>
  <si>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</si>
  <si>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</si>
  <si>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</si>
  <si>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</si>
  <si>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</si>
  <si>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</si>
  <si>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</si>
  <si>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</si>
  <si>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</si>
  <si>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</si>
  <si>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</si>
  <si>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</si>
  <si>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</si>
  <si>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</si>
  <si>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</si>
  <si>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</si>
  <si>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</si>
  <si>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</si>
  <si>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</si>
  <si>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</si>
  <si>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</si>
  <si>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</si>
  <si>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</si>
  <si>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</si>
  <si>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</si>
  <si>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</si>
  <si>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</si>
  <si>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</si>
  <si>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</si>
  <si>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</si>
  <si>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</si>
  <si>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</si>
  <si>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</si>
  <si>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</si>
  <si>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</si>
  <si>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</si>
  <si>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</si>
  <si>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</si>
  <si>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</si>
  <si>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</si>
  <si>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</si>
  <si>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</si>
  <si>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</si>
  <si>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</si>
  <si>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</si>
  <si>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</si>
  <si>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</si>
  <si>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</si>
  <si>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</si>
  <si>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</si>
  <si>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</si>
  <si>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</si>
  <si>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</si>
  <si>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</si>
  <si>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</si>
  <si>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</si>
  <si>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</si>
  <si>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</si>
  <si>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</si>
  <si>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</si>
  <si>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</si>
  <si>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</si>
  <si>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</si>
  <si>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</si>
  <si>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</si>
  <si>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</si>
  <si>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</si>
  <si>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</si>
  <si>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</si>
  <si>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</si>
  <si>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</si>
  <si>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</si>
  <si>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</si>
  <si>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</si>
  <si>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</si>
  <si>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</si>
  <si>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</si>
  <si>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</si>
  <si>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</si>
  <si>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</si>
  <si>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</si>
  <si>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</si>
  <si>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</si>
  <si>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</si>
  <si>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</si>
  <si>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</si>
  <si>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</si>
  <si>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</si>
  <si>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</si>
  <si>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</si>
  <si>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</si>
  <si>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</si>
  <si>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</si>
  <si>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</si>
  <si>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</si>
  <si>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</si>
  <si>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</si>
  <si>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</si>
  <si>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</si>
  <si>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</si>
  <si>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</si>
  <si>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</si>
  <si>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</si>
  <si>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</si>
  <si>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</si>
  <si>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</si>
  <si>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</si>
  <si>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</si>
  <si>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</si>
  <si>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</si>
  <si>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</si>
  <si>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</si>
  <si>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</si>
  <si>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</si>
  <si>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</si>
  <si>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</si>
  <si>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</si>
  <si>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</si>
  <si>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</si>
  <si>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</si>
  <si>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</si>
  <si>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</si>
  <si>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</si>
  <si>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</si>
  <si>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</si>
  <si>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</si>
  <si>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</si>
  <si>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</si>
  <si>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</si>
  <si>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</si>
  <si>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</si>
  <si>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</si>
  <si>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</si>
  <si>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</si>
  <si>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</si>
  <si>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</si>
  <si>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</si>
  <si>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</si>
  <si>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</si>
  <si>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</si>
  <si>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</si>
  <si>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</si>
  <si>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</si>
  <si>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</si>
  <si>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</si>
  <si>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</si>
  <si>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</si>
  <si>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</si>
  <si>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</si>
  <si>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</si>
  <si>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</si>
  <si>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</si>
  <si>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</si>
  <si>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</si>
  <si>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</si>
  <si>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</si>
  <si>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</si>
  <si>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</si>
  <si>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</si>
  <si>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</si>
  <si>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</si>
  <si>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</si>
  <si>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</si>
  <si>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</si>
  <si>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</si>
  <si>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</si>
  <si>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</si>
  <si>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</si>
  <si>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</si>
  <si>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</si>
  <si>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</si>
  <si>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</si>
  <si>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</si>
  <si>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</si>
  <si>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</si>
  <si>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</si>
  <si>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</si>
  <si>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</si>
  <si>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</si>
  <si>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</si>
  <si>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</si>
  <si>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</si>
  <si>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</si>
  <si>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</si>
  <si>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</si>
  <si>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</si>
  <si>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</si>
  <si>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</si>
  <si>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</si>
  <si>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</si>
  <si>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</si>
  <si>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</si>
  <si>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</si>
  <si>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</si>
  <si>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</si>
  <si>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</si>
  <si>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</si>
  <si>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</si>
  <si>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</si>
  <si>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</si>
  <si>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</si>
  <si>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</si>
  <si>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</si>
  <si>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</si>
  <si>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</si>
  <si>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</si>
  <si>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</si>
  <si>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</si>
  <si>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</si>
  <si>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</si>
  <si>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</si>
  <si>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</si>
  <si>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</si>
  <si>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</si>
  <si>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</si>
  <si>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</si>
  <si>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</si>
  <si>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</si>
  <si>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</si>
  <si>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</si>
  <si>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</si>
  <si>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</si>
  <si>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</si>
  <si>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</si>
  <si>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</si>
  <si>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</si>
  <si>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</si>
  <si>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</si>
  <si>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</si>
  <si>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</si>
  <si>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</si>
  <si>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</si>
  <si>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</si>
  <si>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</si>
  <si>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</si>
  <si>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</si>
  <si>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</si>
  <si>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</si>
  <si>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</si>
  <si>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</si>
  <si>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</si>
  <si>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</si>
  <si>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</si>
  <si>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</si>
  <si>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</si>
  <si>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</si>
  <si>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</si>
  <si>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</si>
  <si>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</si>
  <si>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</si>
  <si>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</si>
  <si>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</si>
  <si>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</si>
  <si>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</si>
  <si>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</si>
  <si>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</si>
  <si>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</si>
  <si>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</si>
  <si>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</si>
  <si>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</si>
  <si>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</si>
  <si>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</si>
  <si>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</si>
  <si>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</si>
  <si>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</si>
  <si>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</si>
  <si>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</si>
  <si>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</si>
  <si>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</si>
  <si>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</si>
  <si>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</si>
  <si>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</si>
  <si>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</si>
  <si>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</si>
  <si>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</si>
  <si>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</si>
  <si>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</si>
  <si>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</si>
  <si>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</si>
  <si>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</si>
  <si>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</si>
  <si>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</si>
  <si>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</si>
  <si>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</si>
  <si>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</si>
  <si>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</si>
  <si>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</si>
  <si>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</si>
  <si>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</si>
  <si>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</si>
  <si>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</si>
  <si>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</si>
  <si>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</si>
  <si>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</si>
  <si>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</si>
  <si>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</si>
  <si>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</si>
  <si>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</si>
  <si>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</si>
  <si>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</si>
  <si>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</si>
  <si>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</si>
  <si>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</si>
  <si>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</si>
  <si>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</si>
  <si>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</si>
  <si>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</si>
  <si>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</si>
  <si>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</si>
  <si>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</si>
  <si>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</si>
  <si>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</si>
  <si>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</si>
  <si>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</si>
  <si>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</si>
  <si>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</si>
  <si>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</si>
  <si>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</si>
  <si>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</si>
  <si>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</si>
  <si>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</si>
  <si>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</si>
  <si>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</si>
  <si>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</si>
  <si>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</si>
  <si>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</si>
  <si>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</si>
  <si>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</si>
  <si>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</si>
  <si>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</si>
  <si>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</si>
  <si>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</si>
  <si>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</si>
  <si>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</si>
  <si>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</si>
  <si>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</si>
  <si>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</si>
  <si>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</si>
  <si>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</si>
  <si>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</si>
  <si>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</si>
  <si>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</si>
  <si>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</si>
  <si>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</si>
  <si>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</si>
  <si>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</si>
  <si>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</si>
  <si>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</si>
  <si>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</si>
  <si>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</si>
  <si>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</si>
  <si>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</si>
  <si>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</si>
  <si>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</si>
  <si>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</si>
  <si>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</si>
  <si>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</si>
  <si>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</si>
  <si>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</si>
  <si>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</si>
  <si>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</si>
  <si>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</si>
  <si>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</si>
  <si>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</si>
  <si>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</si>
  <si>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</si>
  <si>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</si>
  <si>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</si>
  <si>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</si>
  <si>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</si>
  <si>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</si>
  <si>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</si>
  <si>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</si>
  <si>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</si>
  <si>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</si>
  <si>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</si>
  <si>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</si>
  <si>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</si>
  <si>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</si>
  <si>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</si>
  <si>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</si>
  <si>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</si>
  <si>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</si>
  <si>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</si>
  <si>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</si>
  <si>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</si>
  <si>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</si>
  <si>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</si>
  <si>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</si>
  <si>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</si>
  <si>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</si>
  <si>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</si>
  <si>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</si>
  <si>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</si>
  <si>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</si>
  <si>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</si>
  <si>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</si>
  <si>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</si>
  <si>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</si>
  <si>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</si>
  <si>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</si>
  <si>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</si>
  <si>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</si>
  <si>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</si>
  <si>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</si>
  <si>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</si>
  <si>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</si>
  <si>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</si>
  <si>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</si>
  <si>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</si>
  <si>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</si>
  <si>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</si>
  <si>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</si>
  <si>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</si>
  <si>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</si>
  <si>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</si>
  <si>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</si>
  <si>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</si>
  <si>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</si>
  <si>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</si>
  <si>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</si>
  <si>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</si>
  <si>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</si>
  <si>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</si>
  <si>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</si>
  <si>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</si>
  <si>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</si>
  <si>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</si>
  <si>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</si>
  <si>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</si>
  <si>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</si>
  <si>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</si>
  <si>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</si>
  <si>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</si>
  <si>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</si>
  <si>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</si>
  <si>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</si>
  <si>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</si>
  <si>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</si>
  <si>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</si>
  <si>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</si>
  <si>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</si>
  <si>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</si>
  <si>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</si>
  <si>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</si>
  <si>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</si>
  <si>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</si>
  <si>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</si>
  <si>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</si>
  <si>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</si>
  <si>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</si>
  <si>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</si>
  <si>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</si>
  <si>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</si>
  <si>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</si>
  <si>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</si>
  <si>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</si>
  <si>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</si>
  <si>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</si>
  <si>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</si>
  <si>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</si>
  <si>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</si>
  <si>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</si>
  <si>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</si>
  <si>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</si>
  <si>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</si>
  <si>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</si>
  <si>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</si>
  <si>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</si>
  <si>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</si>
  <si>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</si>
  <si>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</si>
  <si>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</si>
  <si>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</si>
  <si>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</si>
  <si>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</si>
  <si>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</si>
  <si>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</si>
  <si>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</si>
  <si>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</si>
  <si>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</si>
  <si>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</si>
  <si>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</si>
  <si>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</si>
  <si>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</si>
  <si>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</si>
  <si>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</si>
  <si>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</si>
  <si>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</si>
  <si>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</si>
  <si>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</si>
  <si>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</si>
  <si>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</si>
  <si>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</si>
  <si>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</si>
  <si>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</si>
  <si>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</si>
  <si>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</si>
  <si>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</si>
  <si>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</si>
  <si>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</si>
  <si>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</si>
  <si>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</si>
  <si>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</si>
  <si>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</si>
  <si>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</si>
  <si>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</si>
  <si>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</si>
  <si>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</si>
  <si>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</si>
  <si>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</si>
  <si>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</si>
  <si>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</si>
  <si>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</si>
  <si>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</si>
  <si>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</si>
  <si>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</si>
  <si>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</si>
  <si>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</si>
  <si>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</si>
  <si>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</si>
  <si>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</si>
  <si>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</si>
  <si>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</si>
  <si>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</si>
  <si>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</si>
  <si>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</si>
  <si>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</si>
  <si>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</si>
  <si>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</si>
  <si>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</si>
  <si>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</si>
  <si>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</si>
  <si>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</si>
  <si>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</si>
  <si>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</si>
  <si>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</si>
  <si>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</si>
  <si>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</si>
  <si>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</si>
  <si>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</si>
  <si>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</si>
  <si>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</si>
  <si>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</si>
  <si>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</si>
  <si>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</si>
  <si>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</si>
  <si>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</si>
  <si>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</si>
  <si>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</si>
  <si>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</si>
  <si>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</si>
  <si>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</si>
  <si>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</si>
  <si>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</si>
  <si>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</si>
  <si>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</si>
  <si>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</si>
  <si>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</si>
  <si>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</si>
  <si>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</si>
  <si>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</si>
  <si>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</si>
  <si>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</si>
  <si>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</si>
  <si>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</si>
  <si>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</si>
  <si>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</si>
  <si>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</si>
  <si>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</si>
  <si>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</si>
  <si>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</si>
  <si>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</si>
  <si>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</si>
  <si>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</si>
  <si>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</si>
  <si>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</si>
  <si>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</si>
  <si>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</si>
  <si>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</si>
  <si>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</si>
  <si>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</si>
  <si>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</si>
  <si>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</si>
  <si>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</si>
  <si>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</si>
  <si>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</si>
  <si>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</si>
  <si>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</si>
  <si>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</si>
  <si>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</si>
  <si>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</si>
  <si>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</si>
  <si>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</si>
  <si>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</si>
  <si>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</si>
  <si>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</si>
  <si>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</si>
  <si>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</si>
  <si>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</si>
  <si>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</si>
  <si>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</si>
  <si>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</si>
  <si>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</si>
  <si>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</si>
  <si>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</si>
  <si>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</si>
  <si>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</si>
  <si>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</si>
  <si>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</si>
  <si>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</si>
  <si>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</si>
  <si>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</si>
  <si>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</si>
  <si>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</si>
  <si>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</si>
  <si>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</si>
  <si>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</si>
  <si>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</si>
  <si>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</si>
  <si>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</si>
  <si>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</si>
  <si>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</si>
  <si>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</si>
  <si>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</si>
  <si>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</si>
  <si>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</si>
  <si>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</si>
  <si>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</si>
  <si>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</si>
  <si>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</si>
  <si>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</si>
  <si>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</si>
  <si>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</si>
  <si>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</si>
  <si>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</si>
  <si>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</si>
  <si>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</si>
  <si>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</si>
  <si>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</si>
  <si>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</si>
  <si>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</si>
  <si>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</si>
  <si>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</si>
  <si>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</si>
  <si>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</si>
  <si>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</si>
  <si>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</si>
  <si>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</si>
  <si>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</si>
  <si>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</si>
  <si>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</si>
  <si>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</si>
  <si>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</si>
  <si>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</si>
  <si>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</si>
  <si>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</si>
  <si>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</si>
  <si>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</si>
  <si>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</si>
  <si>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</si>
  <si>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</si>
  <si>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</si>
  <si>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</si>
  <si>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</si>
  <si>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</si>
  <si>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</si>
  <si>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</si>
  <si>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</si>
  <si>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</si>
  <si>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</si>
  <si>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</si>
  <si>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</si>
  <si>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</si>
  <si>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</si>
  <si>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</si>
  <si>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</si>
  <si>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</si>
  <si>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</si>
  <si>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</si>
  <si>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</si>
  <si>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</si>
  <si>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</si>
  <si>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</si>
  <si>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</si>
  <si>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</si>
  <si>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</si>
  <si>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</si>
  <si>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</si>
  <si>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</si>
  <si>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</si>
  <si>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</si>
  <si>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</si>
  <si>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</si>
  <si>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</si>
  <si>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</si>
  <si>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</si>
  <si>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</si>
  <si>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</si>
  <si>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</si>
  <si>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</si>
  <si>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</si>
  <si>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</si>
  <si>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</si>
  <si>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</si>
  <si>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</si>
  <si>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</si>
  <si>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</si>
  <si>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</si>
  <si>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</si>
  <si>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</si>
  <si>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</si>
  <si>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</si>
  <si>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</si>
  <si>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</si>
  <si>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</si>
  <si>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</si>
  <si>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</si>
  <si>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</si>
  <si>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</si>
  <si>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</si>
  <si>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</si>
  <si>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</si>
  <si>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</si>
  <si>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</si>
  <si>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</si>
  <si>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</si>
  <si>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</si>
  <si>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</si>
  <si>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</si>
  <si>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</si>
  <si>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</si>
  <si>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</si>
  <si>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</si>
  <si>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</si>
  <si>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</si>
  <si>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</si>
  <si>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</si>
  <si>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</si>
  <si>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</si>
  <si>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</si>
  <si>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</si>
  <si>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</si>
  <si>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</si>
  <si>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</si>
  <si>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</si>
  <si>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</si>
  <si>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</si>
  <si>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</si>
  <si>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</si>
  <si>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</si>
  <si>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</si>
  <si>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</si>
  <si>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</si>
  <si>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</si>
  <si>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</si>
  <si>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</si>
  <si>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</si>
  <si>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</si>
  <si>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</si>
  <si>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</si>
  <si>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</si>
  <si>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</si>
  <si>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</si>
  <si>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</si>
  <si>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</si>
  <si>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</si>
  <si>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</si>
  <si>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</si>
  <si>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</si>
  <si>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</si>
  <si>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</si>
  <si>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</si>
  <si>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</si>
  <si>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</si>
  <si>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</si>
  <si>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</si>
  <si>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</si>
  <si>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</si>
  <si>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</si>
  <si>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</si>
  <si>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</si>
  <si>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</si>
  <si>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</si>
  <si>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</si>
  <si>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</si>
  <si>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</si>
  <si>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</si>
  <si>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</si>
  <si>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</si>
  <si>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</si>
  <si>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</si>
  <si>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</si>
  <si>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</si>
  <si>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</si>
  <si>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</si>
  <si>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</si>
  <si>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</si>
  <si>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</si>
  <si>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</si>
  <si>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</si>
  <si>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</si>
  <si>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</si>
  <si>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</si>
  <si>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</si>
  <si>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</si>
  <si>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</si>
  <si>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</si>
  <si>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</si>
  <si>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</si>
  <si>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</si>
  <si>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</si>
  <si>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</si>
  <si>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</si>
  <si>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</si>
  <si>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</si>
  <si>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</si>
  <si>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</si>
  <si>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</si>
  <si>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</si>
  <si>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</si>
  <si>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</si>
  <si>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</si>
  <si>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</si>
  <si>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</si>
  <si>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</si>
  <si>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</si>
  <si>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</si>
  <si>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</si>
  <si>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</si>
  <si>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</si>
  <si>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</si>
  <si>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</si>
  <si>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</si>
  <si>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</si>
  <si>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</si>
  <si>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</si>
  <si>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</si>
  <si>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</si>
  <si>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</si>
  <si>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</si>
  <si>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</si>
  <si>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</si>
  <si>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</si>
  <si>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</si>
  <si>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</si>
  <si>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</si>
  <si>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</si>
  <si>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</si>
  <si>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</si>
  <si>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</si>
  <si>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</si>
  <si>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</si>
  <si>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</si>
  <si>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</si>
  <si>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</si>
  <si>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</si>
  <si>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</si>
  <si>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</si>
  <si>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</si>
  <si>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</si>
  <si>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</si>
  <si>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</si>
  <si>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</si>
  <si>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</si>
  <si>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</si>
  <si>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</si>
  <si>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</si>
  <si>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</si>
  <si>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</si>
  <si>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</si>
  <si>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</si>
  <si>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</si>
  <si>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</si>
  <si>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</si>
  <si>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</si>
  <si>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</si>
  <si>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</si>
  <si>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</si>
  <si>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</si>
  <si>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</si>
  <si>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</si>
  <si>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</si>
  <si>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</si>
  <si>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</si>
  <si>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</si>
  <si>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</si>
  <si>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</si>
  <si>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</si>
  <si>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</si>
  <si>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</si>
  <si>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</si>
  <si>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</si>
  <si>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</si>
  <si>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</si>
  <si>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</si>
  <si>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</si>
  <si>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</si>
  <si>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</si>
  <si>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</si>
  <si>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</si>
  <si>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</si>
  <si>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</si>
  <si>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</si>
  <si>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</si>
  <si>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</si>
  <si>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</si>
  <si>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</si>
  <si>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</si>
  <si>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</si>
  <si>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</si>
  <si>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</si>
  <si>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</si>
  <si>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</si>
  <si>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</si>
  <si>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</si>
  <si>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</si>
  <si>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</si>
  <si>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</si>
  <si>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</si>
  <si>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</si>
  <si>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</si>
  <si>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</si>
  <si>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</si>
  <si>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</si>
  <si>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</si>
  <si>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</si>
  <si>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</si>
  <si>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</si>
  <si>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</si>
  <si>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</si>
  <si>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</si>
  <si>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</si>
  <si>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</si>
  <si>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</si>
  <si>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</si>
  <si>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</si>
  <si>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</si>
  <si>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</si>
  <si>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</si>
  <si>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</si>
  <si>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</si>
  <si>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</si>
  <si>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</si>
  <si>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</si>
  <si>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</si>
  <si>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</si>
  <si>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</si>
  <si>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</si>
  <si>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</si>
  <si>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</si>
  <si>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</si>
  <si>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</si>
  <si>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</si>
  <si>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</si>
  <si>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</si>
  <si>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</si>
  <si>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</si>
  <si>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</si>
  <si>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</si>
  <si>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</si>
  <si>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</si>
  <si>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</si>
  <si>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</si>
  <si>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</si>
  <si>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</si>
  <si>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</si>
  <si>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</si>
  <si>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</si>
  <si>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</si>
  <si>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</si>
  <si>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</si>
  <si>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</si>
  <si>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</si>
  <si>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</si>
  <si>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</si>
  <si>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</si>
  <si>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</si>
  <si>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</si>
  <si>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</si>
  <si>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</si>
  <si>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</si>
  <si>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</si>
  <si>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</si>
  <si>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</si>
  <si>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</si>
  <si>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</si>
  <si>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</si>
  <si>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</si>
  <si>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</si>
  <si>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</si>
  <si>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</si>
  <si>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</si>
  <si>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</si>
  <si>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</si>
  <si>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</si>
  <si>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</si>
  <si>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</si>
  <si>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</si>
  <si>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</si>
  <si>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</si>
  <si>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</si>
  <si>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</si>
  <si>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</si>
  <si>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</si>
  <si>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</si>
  <si>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</si>
  <si>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</si>
  <si>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</si>
  <si>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</si>
  <si>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</si>
  <si>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</si>
  <si>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</si>
  <si>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</si>
  <si>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</si>
  <si>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</si>
  <si>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</si>
  <si>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</si>
  <si>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</si>
  <si>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</si>
  <si>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</si>
  <si>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</si>
  <si>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</si>
  <si>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</si>
  <si>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</si>
  <si>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</si>
  <si>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</si>
  <si>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</si>
  <si>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</si>
  <si>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</si>
  <si>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</si>
  <si>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</si>
  <si>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</si>
  <si>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</si>
  <si>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</si>
  <si>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</si>
  <si>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</si>
  <si>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</si>
  <si>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</si>
  <si>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</si>
  <si>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</si>
  <si>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</si>
  <si>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</si>
  <si>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</si>
  <si>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</si>
  <si>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</si>
  <si>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</si>
  <si>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</si>
  <si>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</si>
  <si>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</si>
  <si>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</si>
  <si>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</si>
  <si>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</si>
  <si>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</si>
  <si>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</si>
  <si>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</si>
  <si>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</si>
  <si>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</si>
  <si>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</si>
  <si>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</si>
  <si>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</si>
  <si>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</si>
  <si>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</si>
  <si>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</si>
  <si>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</si>
  <si>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</si>
  <si>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</si>
  <si>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</si>
  <si>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</si>
  <si>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</si>
  <si>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</si>
  <si>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</si>
  <si>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</si>
  <si>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</si>
  <si>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</si>
  <si>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</si>
  <si>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</si>
  <si>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</si>
  <si>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</si>
  <si>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</si>
  <si>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</si>
  <si>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</si>
  <si>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</si>
  <si>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</si>
  <si>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</si>
  <si>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</si>
  <si>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</si>
  <si>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</si>
  <si>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</si>
  <si>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</si>
  <si>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</si>
  <si>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</si>
  <si>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</si>
  <si>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</si>
  <si>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</si>
  <si>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</si>
  <si>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</si>
  <si>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</si>
  <si>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</si>
  <si>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</si>
  <si>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</si>
  <si>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</si>
  <si>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</si>
  <si>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</si>
  <si>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</si>
  <si>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</si>
  <si>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</si>
  <si>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</si>
  <si>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</si>
  <si>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</si>
  <si>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</si>
  <si>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</si>
  <si>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</si>
  <si>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</si>
  <si>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</si>
  <si>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</si>
  <si>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</si>
  <si>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</si>
  <si>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</si>
  <si>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</si>
  <si>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</si>
  <si>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</si>
  <si>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</si>
  <si>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</si>
  <si>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</si>
  <si>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</si>
  <si>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</si>
  <si>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</si>
  <si>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</si>
  <si>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</si>
  <si>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</si>
  <si>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</si>
  <si>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</si>
  <si>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</si>
  <si>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</si>
  <si>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</si>
  <si>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</si>
  <si>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</si>
  <si>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</si>
  <si>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</si>
  <si>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</si>
  <si>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</si>
  <si>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</si>
  <si>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</si>
  <si>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</si>
  <si>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</si>
  <si>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</si>
  <si>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</si>
  <si>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</si>
  <si>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</si>
  <si>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</si>
  <si>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</si>
  <si>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</si>
  <si>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</si>
  <si>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</si>
  <si>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</si>
  <si>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</si>
  <si>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</si>
  <si>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</si>
  <si>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</si>
  <si>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</si>
  <si>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</si>
  <si>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</si>
  <si>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</si>
  <si>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</si>
  <si>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</si>
  <si>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</si>
  <si>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</si>
  <si>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</si>
  <si>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</si>
  <si>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</si>
  <si>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</si>
  <si>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</si>
  <si>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</si>
  <si>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</si>
  <si>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</si>
  <si>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</si>
  <si>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</si>
  <si>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</si>
  <si>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</si>
  <si>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</si>
  <si>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</si>
  <si>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</si>
  <si>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</si>
  <si>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</si>
  <si>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</si>
  <si>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</si>
  <si>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</si>
  <si>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</si>
  <si>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</si>
  <si>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</si>
  <si>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</si>
  <si>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</si>
  <si>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</si>
  <si>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</si>
  <si>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</si>
  <si>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</si>
  <si>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</si>
  <si>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</si>
  <si>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</si>
  <si>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</si>
  <si>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</si>
  <si>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</si>
  <si>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</si>
  <si>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</si>
  <si>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</si>
  <si>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</si>
  <si>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</si>
  <si>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</si>
  <si>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</si>
  <si>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</si>
  <si>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</si>
  <si>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</si>
  <si>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</si>
  <si>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</si>
  <si>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</si>
  <si>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</si>
  <si>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</si>
  <si>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</si>
  <si>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</si>
  <si>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</si>
  <si>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</si>
  <si>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</si>
  <si>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</si>
  <si>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</si>
  <si>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</si>
  <si>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</si>
  <si>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</si>
  <si>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</si>
  <si>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</si>
  <si>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</si>
  <si>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</si>
  <si>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</si>
  <si>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</si>
  <si>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</si>
  <si>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</si>
  <si>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</si>
  <si>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</si>
  <si>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</si>
  <si>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</si>
  <si>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</si>
  <si>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</si>
  <si>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</si>
  <si>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</si>
  <si>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</si>
  <si>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</si>
  <si>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</si>
  <si>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</si>
  <si>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</si>
  <si>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</si>
  <si>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</si>
  <si>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</si>
  <si>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</si>
  <si>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</si>
  <si>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</si>
  <si>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</si>
  <si>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</si>
  <si>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</si>
  <si>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</si>
  <si>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</si>
  <si>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</si>
  <si>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</si>
  <si>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</si>
  <si>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</si>
  <si>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</si>
  <si>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</si>
  <si>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</si>
  <si>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</si>
  <si>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</si>
  <si>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</si>
  <si>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</si>
  <si>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</si>
  <si>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</si>
  <si>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</si>
  <si>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</si>
  <si>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</si>
  <si>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</si>
  <si>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</si>
  <si>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</si>
  <si>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</si>
  <si>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</si>
  <si>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</si>
  <si>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</si>
  <si>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</si>
  <si>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</si>
  <si>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</si>
  <si>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</si>
  <si>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</si>
  <si>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</si>
  <si>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</si>
  <si>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</si>
  <si>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</si>
  <si>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</si>
  <si>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</si>
  <si>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</si>
  <si>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</si>
  <si>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</si>
  <si>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</si>
  <si>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</si>
  <si>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</si>
  <si>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</si>
  <si>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</si>
  <si>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</si>
  <si>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</si>
  <si>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</si>
  <si>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</si>
  <si>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</si>
  <si>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</si>
  <si>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</si>
  <si>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</si>
  <si>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</si>
  <si>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</si>
  <si>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</si>
  <si>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</si>
  <si>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</si>
  <si>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</si>
  <si>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</si>
  <si>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</si>
  <si>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</si>
  <si>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</si>
  <si>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</si>
  <si>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</si>
  <si>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</si>
  <si>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</si>
  <si>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</si>
  <si>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</si>
  <si>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</si>
  <si>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</si>
  <si>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</si>
  <si>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</si>
  <si>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</si>
  <si>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</si>
  <si>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</si>
  <si>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</si>
  <si>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</si>
  <si>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</si>
  <si>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</si>
  <si>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</si>
  <si>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</si>
  <si>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</si>
  <si>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</si>
  <si>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</si>
  <si>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</si>
  <si>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</si>
  <si>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</si>
  <si>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</si>
  <si>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</si>
  <si>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</si>
  <si>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</si>
  <si>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</si>
  <si>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</si>
  <si>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</si>
  <si>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</si>
  <si>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</si>
  <si>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</si>
  <si>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</si>
  <si>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</si>
  <si>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</si>
  <si>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</si>
  <si>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</si>
  <si>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</si>
  <si>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</si>
  <si>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</si>
  <si>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</si>
  <si>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</si>
  <si>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</si>
  <si>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</si>
  <si>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</si>
  <si>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</si>
  <si>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</si>
  <si>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</si>
  <si>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</si>
  <si>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</si>
  <si>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</si>
  <si>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</si>
  <si>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</si>
  <si>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</si>
  <si>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</si>
  <si>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</si>
  <si>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</si>
  <si>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</si>
  <si>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</si>
  <si>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</si>
  <si>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</si>
  <si>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</si>
  <si>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</si>
  <si>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</si>
  <si>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</si>
  <si>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</si>
  <si>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</si>
  <si>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</si>
  <si>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</si>
  <si>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</si>
  <si>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</si>
  <si>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</si>
  <si>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</si>
  <si>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</si>
  <si>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</si>
  <si>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</si>
  <si>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</si>
  <si>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</si>
  <si>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</si>
  <si>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</si>
  <si>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</si>
  <si>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</si>
  <si>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</si>
  <si>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</si>
  <si>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</si>
  <si>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</si>
  <si>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</si>
  <si>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</si>
  <si>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</si>
  <si>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</si>
  <si>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</si>
  <si>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</si>
  <si>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</si>
  <si>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</si>
  <si>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</si>
  <si>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</si>
  <si>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</si>
  <si>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</si>
  <si>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</si>
  <si>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</si>
  <si>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</si>
  <si>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</si>
  <si>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</si>
  <si>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</si>
  <si>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</si>
  <si>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</si>
  <si>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</si>
  <si>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</si>
  <si>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</si>
  <si>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</si>
  <si>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</si>
  <si>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</si>
  <si>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</si>
  <si>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</si>
  <si>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</si>
  <si>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</si>
  <si>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</si>
  <si>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</si>
  <si>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</si>
  <si>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</si>
  <si>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</si>
  <si>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</si>
  <si>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</si>
  <si>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</si>
  <si>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</si>
  <si>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</si>
  <si>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</si>
  <si>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</si>
  <si>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</si>
  <si>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</si>
  <si>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</si>
  <si>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</si>
  <si>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</si>
  <si>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</si>
  <si>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</si>
  <si>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</si>
  <si>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</si>
  <si>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</si>
  <si>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</si>
  <si>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</si>
  <si>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</si>
  <si>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</si>
  <si>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</si>
  <si>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</si>
  <si>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</si>
  <si>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</si>
  <si>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</si>
  <si>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</si>
  <si>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</si>
  <si>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</si>
  <si>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</si>
  <si>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</si>
  <si>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</si>
  <si>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</si>
  <si>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</si>
  <si>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</si>
  <si>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</si>
  <si>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</si>
  <si>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</si>
  <si>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</si>
  <si>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</si>
  <si>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</si>
  <si>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</si>
  <si>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</si>
  <si>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</si>
  <si>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</si>
  <si>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</si>
  <si>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</si>
  <si>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</si>
  <si>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</si>
  <si>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</si>
  <si>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</si>
  <si>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</si>
  <si>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</si>
  <si>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</si>
  <si>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</si>
  <si>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</si>
  <si>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</si>
  <si>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</si>
  <si>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</si>
  <si>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</si>
  <si>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</si>
  <si>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</si>
  <si>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</si>
  <si>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</si>
  <si>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</si>
  <si>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</si>
  <si>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</si>
  <si>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</si>
  <si>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</si>
  <si>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</si>
  <si>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</si>
  <si>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</si>
  <si>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</si>
  <si>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</si>
  <si>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</si>
  <si>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</si>
  <si>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</si>
  <si>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</si>
  <si>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</si>
  <si>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</si>
  <si>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</si>
  <si>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</si>
  <si>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</si>
  <si>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</si>
  <si>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</si>
  <si>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</si>
  <si>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</si>
  <si>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</si>
  <si>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</si>
  <si>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</si>
  <si>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</si>
  <si>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</si>
  <si>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</si>
  <si>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</si>
  <si>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</si>
  <si>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</si>
  <si>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</si>
  <si>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</si>
  <si>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</si>
  <si>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</si>
  <si>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</si>
  <si>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</si>
  <si>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</si>
  <si>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</si>
  <si>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</si>
  <si>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</si>
  <si>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</si>
  <si>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</si>
  <si>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</si>
  <si>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</si>
  <si>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</si>
  <si>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</si>
  <si>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</si>
  <si>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</si>
  <si>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</si>
  <si>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</si>
  <si>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</si>
  <si>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</si>
  <si>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</si>
  <si>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</si>
  <si>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</si>
  <si>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</si>
  <si>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</si>
  <si>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</si>
  <si>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</si>
  <si>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</si>
  <si>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</si>
  <si>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</si>
  <si>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</si>
  <si>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</si>
  <si>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</si>
  <si>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</si>
  <si>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</si>
  <si>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</si>
  <si>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</si>
  <si>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</si>
  <si>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</si>
  <si>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</si>
  <si>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</si>
  <si>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</si>
  <si>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</si>
  <si>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</si>
  <si>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</si>
  <si>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</si>
  <si>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</si>
  <si>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</si>
  <si>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</si>
  <si>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</si>
  <si>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</si>
  <si>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</si>
  <si>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</si>
  <si>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</si>
  <si>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</si>
  <si>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</si>
  <si>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</si>
  <si>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</si>
  <si>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</si>
  <si>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</si>
  <si>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</si>
  <si>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</si>
  <si>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</si>
  <si>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</si>
  <si>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</si>
  <si>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</si>
  <si>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</si>
  <si>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</si>
  <si>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</si>
  <si>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</si>
  <si>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</si>
  <si>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</si>
  <si>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</si>
  <si>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</si>
  <si>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</si>
  <si>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</si>
  <si>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</si>
  <si>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</si>
  <si>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</si>
  <si>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</si>
  <si>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</si>
  <si>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</si>
  <si>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</si>
  <si>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</si>
  <si>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</si>
  <si>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</si>
  <si>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</si>
  <si>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</si>
  <si>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</si>
  <si>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</si>
  <si>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</si>
  <si>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</si>
  <si>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</si>
  <si>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</si>
  <si>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</si>
  <si>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</si>
  <si>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</si>
  <si>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</si>
  <si>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</si>
  <si>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</si>
  <si>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</si>
  <si>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</si>
  <si>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</si>
  <si>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</si>
  <si>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</si>
  <si>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</si>
  <si>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</si>
  <si>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</si>
  <si>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</si>
  <si>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</si>
  <si>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</si>
  <si>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</si>
  <si>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</si>
  <si>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</si>
  <si>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</si>
  <si>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</si>
  <si>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</si>
  <si>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</si>
  <si>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</si>
  <si>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</si>
  <si>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</si>
  <si>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</si>
  <si>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</si>
  <si>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</si>
  <si>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</si>
  <si>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</si>
  <si>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</si>
  <si>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</si>
  <si>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</si>
  <si>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</si>
  <si>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</si>
  <si>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</si>
  <si>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</si>
  <si>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</si>
  <si>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</si>
  <si>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</si>
  <si>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</si>
  <si>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</si>
  <si>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</si>
  <si>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</si>
  <si>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</si>
  <si>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</si>
  <si>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</si>
  <si>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</si>
  <si>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</si>
  <si>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</si>
  <si>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</si>
  <si>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</si>
  <si>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</si>
  <si>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</si>
  <si>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</si>
  <si>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</si>
  <si>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</si>
  <si>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</si>
  <si>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</si>
  <si>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</si>
  <si>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</si>
  <si>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</si>
  <si>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</si>
  <si>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</si>
  <si>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</si>
  <si>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</si>
  <si>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</si>
  <si>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</si>
  <si>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</si>
  <si>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</si>
  <si>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</si>
  <si>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</si>
  <si>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</si>
  <si>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</si>
  <si>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</si>
  <si>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</si>
  <si>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</si>
  <si>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</si>
  <si>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</si>
  <si>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</si>
  <si>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</si>
  <si>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</si>
  <si>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</si>
  <si>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</si>
  <si>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</si>
  <si>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</si>
  <si>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</si>
  <si>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</si>
  <si>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</si>
  <si>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</si>
  <si>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</si>
  <si>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</si>
  <si>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</si>
  <si>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</si>
  <si>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</si>
  <si>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</si>
  <si>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</si>
  <si>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</si>
  <si>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</si>
  <si>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</si>
  <si>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</si>
  <si>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</si>
  <si>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</si>
  <si>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</si>
  <si>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</si>
  <si>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</si>
  <si>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</si>
  <si>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</si>
  <si>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</si>
  <si>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</si>
  <si>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</si>
  <si>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</si>
  <si>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</si>
  <si>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</si>
  <si>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</si>
  <si>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</si>
  <si>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</si>
  <si>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</si>
  <si>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</si>
  <si>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</si>
  <si>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</si>
  <si>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</si>
  <si>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</si>
  <si>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</si>
  <si>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</si>
  <si>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</si>
  <si>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</si>
  <si>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</si>
  <si>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</si>
  <si>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</si>
  <si>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</si>
  <si>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</si>
  <si>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</si>
  <si>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</si>
  <si>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</si>
  <si>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</si>
  <si>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</si>
  <si>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</si>
  <si>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</si>
  <si>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</si>
  <si>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</si>
  <si>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</si>
  <si>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</si>
  <si>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</si>
  <si>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</si>
  <si>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</si>
  <si>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</si>
  <si>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</si>
  <si>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</si>
  <si>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</si>
  <si>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</si>
  <si>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</si>
  <si>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</si>
  <si>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</si>
  <si>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</si>
  <si>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</si>
  <si>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</si>
  <si>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</si>
  <si>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</si>
  <si>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</si>
  <si>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</si>
  <si>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</si>
  <si>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</si>
  <si>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</si>
  <si>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</si>
  <si>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</si>
  <si>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</si>
  <si>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</si>
  <si>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</si>
  <si>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</si>
  <si>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</si>
  <si>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</si>
  <si>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</si>
  <si>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</si>
  <si>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</si>
  <si>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</si>
  <si>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</si>
  <si>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</si>
  <si>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</si>
  <si>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</si>
  <si>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</si>
  <si>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</si>
  <si>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</si>
  <si>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</si>
  <si>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</si>
  <si>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</si>
  <si>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</si>
  <si>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</si>
  <si>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</si>
  <si>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</si>
  <si>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</si>
  <si>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</si>
  <si>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</si>
  <si>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</si>
  <si>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</si>
  <si>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</si>
  <si>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</si>
  <si>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</si>
  <si>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</si>
  <si>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</si>
  <si>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</si>
  <si>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</si>
  <si>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</si>
  <si>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</si>
  <si>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</si>
  <si>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</si>
  <si>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</si>
  <si>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</si>
  <si>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</si>
  <si>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</si>
  <si>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</si>
  <si>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</si>
  <si>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</si>
  <si>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</si>
  <si>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</si>
  <si>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</si>
  <si>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</si>
  <si>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</si>
  <si>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</si>
  <si>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</si>
  <si>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</si>
  <si>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</si>
  <si>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</si>
  <si>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</si>
  <si>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</si>
  <si>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</si>
  <si>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</si>
  <si>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</si>
  <si>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</si>
  <si>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</si>
  <si>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</si>
  <si>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</si>
  <si>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</si>
  <si>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</si>
  <si>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</si>
  <si>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</si>
  <si>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</si>
  <si>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</si>
  <si>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</si>
  <si>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</si>
  <si>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</si>
  <si>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</si>
  <si>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</si>
  <si>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</si>
  <si>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</si>
  <si>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</si>
  <si>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</si>
  <si>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</si>
  <si>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</si>
  <si>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</si>
  <si>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</si>
  <si>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</si>
  <si>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</si>
  <si>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</si>
  <si>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</si>
  <si>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</si>
  <si>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</si>
  <si>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</si>
  <si>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</si>
  <si>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</si>
  <si>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</si>
  <si>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</si>
  <si>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</si>
  <si>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</si>
  <si>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</si>
  <si>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</si>
  <si>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</si>
  <si>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</si>
  <si>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</si>
  <si>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</si>
  <si>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</si>
  <si>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</si>
  <si>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</si>
  <si>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</si>
  <si>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</si>
  <si>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</si>
  <si>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</si>
  <si>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</si>
  <si>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</si>
  <si>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</si>
  <si>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</si>
  <si>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</si>
  <si>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</si>
  <si>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</si>
  <si>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</si>
  <si>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</si>
  <si>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</si>
  <si>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</si>
  <si>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</si>
  <si>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</si>
  <si>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</si>
  <si>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</si>
  <si>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</si>
  <si>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</si>
  <si>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</si>
  <si>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</si>
  <si>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</si>
  <si>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</si>
  <si>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</si>
  <si>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</si>
  <si>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</si>
  <si>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</si>
  <si>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</si>
  <si>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</si>
  <si>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</si>
  <si>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</si>
  <si>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</si>
  <si>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</si>
  <si>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</si>
  <si>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</si>
  <si>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</si>
  <si>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</si>
  <si>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</si>
  <si>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</si>
  <si>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</si>
  <si>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</si>
  <si>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</si>
  <si>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</si>
  <si>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</si>
  <si>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</si>
  <si>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</si>
  <si>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</si>
  <si>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</si>
  <si>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</si>
  <si>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</si>
  <si>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</si>
  <si>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</si>
  <si>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</si>
  <si>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</si>
  <si>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</si>
  <si>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</si>
  <si>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</si>
  <si>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</si>
  <si>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</si>
  <si>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</si>
  <si>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</si>
  <si>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</si>
  <si>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</si>
  <si>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</si>
  <si>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</si>
  <si>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</si>
  <si>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</si>
  <si>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</si>
  <si>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</si>
  <si>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</si>
  <si>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</si>
  <si>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</si>
  <si>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</si>
  <si>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</si>
  <si>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</si>
  <si>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</si>
  <si>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</si>
  <si>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</si>
  <si>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</si>
  <si>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</si>
  <si>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</si>
  <si>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</si>
  <si>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</si>
  <si>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</si>
  <si>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</si>
  <si>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</si>
  <si>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</si>
  <si>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</si>
  <si>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</si>
  <si>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</si>
  <si>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</si>
  <si>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</si>
  <si>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</si>
  <si>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</si>
  <si>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</si>
  <si>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</si>
  <si>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</si>
  <si>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</si>
  <si>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</si>
  <si>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</si>
  <si>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</si>
  <si>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</si>
  <si>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</si>
  <si>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</si>
  <si>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</si>
  <si>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</si>
  <si>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</si>
  <si>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</si>
  <si>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</si>
  <si>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</si>
  <si>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</si>
  <si>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</si>
  <si>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</si>
  <si>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</si>
  <si>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</si>
  <si>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</si>
  <si>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</si>
  <si>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</si>
  <si>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</si>
  <si>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</si>
  <si>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</si>
  <si>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</si>
  <si>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</si>
  <si>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</si>
  <si>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</si>
  <si>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</si>
  <si>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</si>
  <si>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</si>
  <si>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</si>
  <si>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</si>
  <si>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</si>
  <si>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</si>
  <si>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</si>
  <si>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</si>
  <si>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</si>
  <si>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</si>
  <si>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</si>
  <si>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</si>
  <si>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</si>
  <si>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</si>
  <si>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</si>
  <si>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</si>
  <si>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</si>
  <si>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</si>
  <si>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</si>
  <si>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</si>
  <si>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</si>
  <si>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</si>
  <si>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</si>
  <si>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</si>
  <si>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</si>
  <si>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</si>
  <si>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</si>
  <si>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</si>
  <si>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</si>
  <si>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</si>
  <si>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</si>
  <si>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</si>
  <si>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</si>
  <si>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</si>
  <si>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</si>
  <si>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</si>
  <si>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</si>
  <si>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</si>
  <si>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</si>
  <si>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</si>
  <si>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</si>
  <si>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</si>
  <si>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</si>
  <si>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</si>
  <si>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</si>
  <si>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</si>
  <si>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</si>
  <si>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</si>
  <si>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</si>
  <si>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</si>
  <si>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</si>
  <si>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</si>
  <si>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</si>
  <si>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</si>
  <si>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</si>
  <si>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</si>
  <si>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</si>
  <si>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</si>
  <si>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</si>
  <si>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</si>
  <si>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</si>
  <si>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</si>
  <si>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</si>
  <si>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</si>
  <si>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</si>
  <si>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</si>
  <si>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</si>
  <si>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</si>
  <si>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</si>
  <si>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</si>
  <si>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</si>
  <si>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</si>
  <si>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</si>
  <si>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</si>
  <si>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</si>
  <si>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</si>
  <si>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</si>
  <si>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</si>
  <si>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</si>
  <si>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</si>
  <si>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</si>
  <si>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</si>
  <si>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</si>
  <si>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</si>
  <si>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</si>
  <si>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</si>
  <si>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</si>
  <si>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</si>
  <si>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</si>
  <si>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</si>
  <si>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</si>
  <si>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</si>
  <si>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</si>
  <si>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</si>
  <si>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</si>
  <si>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</si>
  <si>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</si>
  <si>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</si>
  <si>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</si>
  <si>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</si>
  <si>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</si>
  <si>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</si>
  <si>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</si>
  <si>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</si>
  <si>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</si>
  <si>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</si>
  <si>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</si>
  <si>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</si>
  <si>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</si>
  <si>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</si>
  <si>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</si>
  <si>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</si>
  <si>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</si>
  <si>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</si>
  <si>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</si>
  <si>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</si>
  <si>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</si>
  <si>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</si>
  <si>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</si>
  <si>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</si>
  <si>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</si>
  <si>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</si>
  <si>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</si>
  <si>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</si>
  <si>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</si>
  <si>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</si>
  <si>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</si>
  <si>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</si>
  <si>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</si>
  <si>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</si>
  <si>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</si>
  <si>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</si>
  <si>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</si>
  <si>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</si>
  <si>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</si>
  <si>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</si>
  <si>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</si>
  <si>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</si>
  <si>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</si>
  <si>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</si>
  <si>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</si>
  <si>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</si>
  <si>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</si>
  <si>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</si>
  <si>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</si>
  <si>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</si>
  <si>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</si>
  <si>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</si>
  <si>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</si>
  <si>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</si>
  <si>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</si>
  <si>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</si>
  <si>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</si>
  <si>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</si>
  <si>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</si>
  <si>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</si>
  <si>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</si>
  <si>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</si>
  <si>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</si>
  <si>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</si>
  <si>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</si>
  <si>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</si>
  <si>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</si>
  <si>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</si>
  <si>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</si>
  <si>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</si>
  <si>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</si>
  <si>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</si>
  <si>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</si>
  <si>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</si>
  <si>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</si>
  <si>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</si>
  <si>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</si>
  <si>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</si>
  <si>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</si>
  <si>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</si>
  <si>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</si>
  <si>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</si>
  <si>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</si>
  <si>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</si>
  <si>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</si>
  <si>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</si>
  <si>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</si>
  <si>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</si>
  <si>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</si>
  <si>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</si>
  <si>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</si>
  <si>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</si>
  <si>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</si>
  <si>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</si>
  <si>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</si>
  <si>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</si>
  <si>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</si>
  <si>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</si>
  <si>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</si>
  <si>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</si>
  <si>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</si>
  <si>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</si>
  <si>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</si>
  <si>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</si>
  <si>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</si>
  <si>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</si>
  <si>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</si>
  <si>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</si>
  <si>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</si>
  <si>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</si>
  <si>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</si>
  <si>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</si>
  <si>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</si>
  <si>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</si>
  <si>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</si>
  <si>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</si>
  <si>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</si>
  <si>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</si>
  <si>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</si>
  <si>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</si>
  <si>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</si>
  <si>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</si>
  <si>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</si>
  <si>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</si>
  <si>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</si>
  <si>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</si>
  <si>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</si>
  <si>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</si>
  <si>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</si>
  <si>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</si>
  <si>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</si>
  <si>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</si>
  <si>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</si>
  <si>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</si>
  <si>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</si>
  <si>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</si>
  <si>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</si>
  <si>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</si>
  <si>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</si>
  <si>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</si>
  <si>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</si>
  <si>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</si>
  <si>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</si>
  <si>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</si>
  <si>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</si>
  <si>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</si>
  <si>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</si>
  <si>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</si>
  <si>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</si>
  <si>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</si>
  <si>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</si>
  <si>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</si>
  <si>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</si>
  <si>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</si>
  <si>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</si>
  <si>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</si>
  <si>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</si>
  <si>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</si>
  <si>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</si>
  <si>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</si>
  <si>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</si>
  <si>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</si>
  <si>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</si>
  <si>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</si>
  <si>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</si>
  <si>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</si>
  <si>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</si>
  <si>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</si>
  <si>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</si>
  <si>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</si>
  <si>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</si>
  <si>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</si>
  <si>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</si>
  <si>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</si>
  <si>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</si>
  <si>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</si>
  <si>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</si>
  <si>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</si>
  <si>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</si>
  <si>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</si>
  <si>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</si>
  <si>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</si>
  <si>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</si>
  <si>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</si>
  <si>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</si>
  <si>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</si>
  <si>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</si>
  <si>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</si>
  <si>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</si>
  <si>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</si>
  <si>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</si>
  <si>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</si>
  <si>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</si>
  <si>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</si>
  <si>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</si>
  <si>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</si>
  <si>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</si>
  <si>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</si>
  <si>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</si>
  <si>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</si>
  <si>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</si>
  <si>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</si>
  <si>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</si>
  <si>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</si>
  <si>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</si>
  <si>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</si>
  <si>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</si>
  <si>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</si>
  <si>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</si>
  <si>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</si>
  <si>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</si>
  <si>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</si>
  <si>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</si>
  <si>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</si>
  <si>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</si>
  <si>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</si>
  <si>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</si>
  <si>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</si>
  <si>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</si>
  <si>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</si>
  <si>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</si>
  <si>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</si>
  <si>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</si>
  <si>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</si>
  <si>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</si>
  <si>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</si>
  <si>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</si>
  <si>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</si>
  <si>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</si>
  <si>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</si>
  <si>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</si>
  <si>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</si>
  <si>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</si>
  <si>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</si>
  <si>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</si>
  <si>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</si>
  <si>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</si>
  <si>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</si>
  <si>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</si>
  <si>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</si>
  <si>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</si>
  <si>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</si>
  <si>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</si>
  <si>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</si>
  <si>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</si>
  <si>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</si>
  <si>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</si>
  <si>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</si>
  <si>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</si>
  <si>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</si>
  <si>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</si>
  <si>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</si>
  <si>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</si>
  <si>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</si>
  <si>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</si>
  <si>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</si>
  <si>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</si>
  <si>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</si>
  <si>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</si>
  <si>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</si>
  <si>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</si>
  <si>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</si>
  <si>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</si>
  <si>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</si>
  <si>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</si>
  <si>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</si>
  <si>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</si>
  <si>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</si>
  <si>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</si>
  <si>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</si>
  <si>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</si>
  <si>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</si>
  <si>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</si>
  <si>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</si>
  <si>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</si>
  <si>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</si>
  <si>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</si>
  <si>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</si>
  <si>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</si>
  <si>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</si>
  <si>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</si>
  <si>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</si>
  <si>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</si>
  <si>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</si>
  <si>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</si>
  <si>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</si>
  <si>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</si>
  <si>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</si>
  <si>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</si>
  <si>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</si>
  <si>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</si>
  <si>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</si>
  <si>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</si>
  <si>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</si>
  <si>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</si>
  <si>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</si>
  <si>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</si>
  <si>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</si>
  <si>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</si>
  <si>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</si>
  <si>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</si>
  <si>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</si>
  <si>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</si>
  <si>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</si>
  <si>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</si>
  <si>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</si>
  <si>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</si>
  <si>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</si>
  <si>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</si>
  <si>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</si>
  <si>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</si>
  <si>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</si>
  <si>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</si>
  <si>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</si>
  <si>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</si>
  <si>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</si>
  <si>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</si>
  <si>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</si>
  <si>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</si>
  <si>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</si>
  <si>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</si>
  <si>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</si>
  <si>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</si>
  <si>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</si>
  <si>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</si>
  <si>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</si>
  <si>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</si>
  <si>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</si>
  <si>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</si>
  <si>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</si>
  <si>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</si>
  <si>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</si>
  <si>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</si>
  <si>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</si>
  <si>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</si>
  <si>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</si>
  <si>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</si>
  <si>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</si>
  <si>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</si>
  <si>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</si>
  <si>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</si>
  <si>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</si>
  <si>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</si>
  <si>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</si>
  <si>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</si>
  <si>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</si>
  <si>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</si>
  <si>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</si>
  <si>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</si>
  <si>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</si>
  <si>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</si>
  <si>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</si>
  <si>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</si>
  <si>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</si>
  <si>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</si>
  <si>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</si>
  <si>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</si>
  <si>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</si>
  <si>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</si>
  <si>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</si>
  <si>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</si>
  <si>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</si>
  <si>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</si>
  <si>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</si>
  <si>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</si>
  <si>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</si>
  <si>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</si>
  <si>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</si>
  <si>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</si>
  <si>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</si>
  <si>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</si>
  <si>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</si>
  <si>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</si>
  <si>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</si>
  <si>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</si>
  <si>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</si>
  <si>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</si>
  <si>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</si>
  <si>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</si>
  <si>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</si>
  <si>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</si>
  <si>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</si>
  <si>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</si>
  <si>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</si>
  <si>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</si>
  <si>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</si>
  <si>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</si>
  <si>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</si>
  <si>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</si>
  <si>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</si>
  <si>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</si>
  <si>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</si>
  <si>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</si>
  <si>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</si>
  <si>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</si>
  <si>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</si>
  <si>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</si>
  <si>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</si>
  <si>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</si>
  <si>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</si>
  <si>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</si>
  <si>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</si>
  <si>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</si>
  <si>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</si>
  <si>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</si>
  <si>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</si>
  <si>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</si>
  <si>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</si>
  <si>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</si>
  <si>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</si>
  <si>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</si>
  <si>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</si>
  <si>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</si>
  <si>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</si>
  <si>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</si>
  <si>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</si>
  <si>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</si>
  <si>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</si>
  <si>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</si>
  <si>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</si>
  <si>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</si>
  <si>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</si>
  <si>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</si>
  <si>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</si>
  <si>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</si>
  <si>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</si>
  <si>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</si>
  <si>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</si>
  <si>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</si>
  <si>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</si>
  <si>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</si>
  <si>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</si>
  <si>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</si>
  <si>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</si>
  <si>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</si>
  <si>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</si>
  <si>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</si>
  <si>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</si>
  <si>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</si>
  <si>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</si>
  <si>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</si>
  <si>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</si>
  <si>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</si>
  <si>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</si>
  <si>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</si>
  <si>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</si>
  <si>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</si>
  <si>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</si>
  <si>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</si>
  <si>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</si>
  <si>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</si>
  <si>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</si>
  <si>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</si>
  <si>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</si>
  <si>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</si>
  <si>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</si>
  <si>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</si>
  <si>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</si>
  <si>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</si>
  <si>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</si>
  <si>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</si>
  <si>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</si>
  <si>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</si>
  <si>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</si>
  <si>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</si>
  <si>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</si>
  <si>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</si>
  <si>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</si>
  <si>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</si>
  <si>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</si>
  <si>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</si>
  <si>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</si>
  <si>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</si>
  <si>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</si>
  <si>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</si>
  <si>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</si>
  <si>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</si>
  <si>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</si>
  <si>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</si>
  <si>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</si>
  <si>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</si>
  <si>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</si>
  <si>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</si>
  <si>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</si>
  <si>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</si>
  <si>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</si>
  <si>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</si>
  <si>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</si>
  <si>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</si>
  <si>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</si>
  <si>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</si>
  <si>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</si>
  <si>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</si>
  <si>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</si>
  <si>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</si>
  <si>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</si>
  <si>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</si>
  <si>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</si>
  <si>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</si>
  <si>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</si>
  <si>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</si>
  <si>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</si>
  <si>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</si>
  <si>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</si>
  <si>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</si>
  <si>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</si>
  <si>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</si>
  <si>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</si>
  <si>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</si>
  <si>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</si>
  <si>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</si>
  <si>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</si>
  <si>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</si>
  <si>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</si>
  <si>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</si>
  <si>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</si>
  <si>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</si>
  <si>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</si>
  <si>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</si>
  <si>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</si>
  <si>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</si>
  <si>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</si>
  <si>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</si>
  <si>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</si>
  <si>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</si>
  <si>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</si>
  <si>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</si>
  <si>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</si>
  <si>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</si>
  <si>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</si>
  <si>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</si>
  <si>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</si>
  <si>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</si>
  <si>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</si>
  <si>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</si>
  <si>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</si>
  <si>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</si>
  <si>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</si>
  <si>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</si>
  <si>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</si>
  <si>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</si>
  <si>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</si>
  <si>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</si>
  <si>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</si>
  <si>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</si>
  <si>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</si>
  <si>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</si>
  <si>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</si>
  <si>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</si>
  <si>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</si>
  <si>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</si>
  <si>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</si>
  <si>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</si>
  <si>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</si>
  <si>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</si>
  <si>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</si>
  <si>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</si>
  <si>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</si>
  <si>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</si>
  <si>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</si>
  <si>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</si>
  <si>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</si>
  <si>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</si>
  <si>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</si>
  <si>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</si>
  <si>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</si>
  <si>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</si>
  <si>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</si>
  <si>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</si>
  <si>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</si>
  <si>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</si>
  <si>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</si>
  <si>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</si>
  <si>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</si>
  <si>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</si>
  <si>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</si>
  <si>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</si>
  <si>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</si>
  <si>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</si>
  <si>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</si>
  <si>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</si>
  <si>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</si>
  <si>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</si>
  <si>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</si>
  <si>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</si>
  <si>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</si>
  <si>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</si>
  <si>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</si>
  <si>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</si>
  <si>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</si>
  <si>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</si>
  <si>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</si>
  <si>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</si>
  <si>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</si>
  <si>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</si>
  <si>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</si>
  <si>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</si>
  <si>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</si>
  <si>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</si>
  <si>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</si>
  <si>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</si>
  <si>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</si>
  <si>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</si>
  <si>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</si>
  <si>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</si>
  <si>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</si>
  <si>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</si>
  <si>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</si>
  <si>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</si>
  <si>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</si>
  <si>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</si>
  <si>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</si>
  <si>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</si>
  <si>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</si>
  <si>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</si>
  <si>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</si>
  <si>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</si>
  <si>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</si>
  <si>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</si>
  <si>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</si>
  <si>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</si>
  <si>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</si>
  <si>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</si>
  <si>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</si>
  <si>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</si>
  <si>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</si>
  <si>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</si>
  <si>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</si>
  <si>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</si>
  <si>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</si>
  <si>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</si>
  <si>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</si>
  <si>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</si>
  <si>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</si>
  <si>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</si>
  <si>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</si>
  <si>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</si>
  <si>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</si>
  <si>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</si>
  <si>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</si>
  <si>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</si>
  <si>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</si>
  <si>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</si>
  <si>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</si>
  <si>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</si>
  <si>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</si>
  <si>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</si>
  <si>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</si>
  <si>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</si>
  <si>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</si>
  <si>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</si>
  <si>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</si>
  <si>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</si>
  <si>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</si>
  <si>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</si>
  <si>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</si>
  <si>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</si>
  <si>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</si>
  <si>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</si>
  <si>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</si>
  <si>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</si>
  <si>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</si>
  <si>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</si>
  <si>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</si>
  <si>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</si>
  <si>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</si>
  <si>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</si>
  <si>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</si>
  <si>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</si>
  <si>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</si>
  <si>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</si>
  <si>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</si>
  <si>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</si>
  <si>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</si>
  <si>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</si>
  <si>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</si>
  <si>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</si>
  <si>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</si>
  <si>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</si>
  <si>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</si>
  <si>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</si>
  <si>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</si>
  <si>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</si>
  <si>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</si>
  <si>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</si>
  <si>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</si>
  <si>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</si>
  <si>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</si>
  <si>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</si>
  <si>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</si>
  <si>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</si>
  <si>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</si>
  <si>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</si>
  <si>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</si>
  <si>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</si>
  <si>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</si>
  <si>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</si>
  <si>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</si>
  <si>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</si>
  <si>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</si>
  <si>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</si>
  <si>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</si>
  <si>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</si>
  <si>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</si>
  <si>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</si>
  <si>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</si>
  <si>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</si>
  <si>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</si>
  <si>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</si>
  <si>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</si>
  <si>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</si>
  <si>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</si>
  <si>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</si>
  <si>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</si>
  <si>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</si>
  <si>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</si>
  <si>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</si>
  <si>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</si>
  <si>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</si>
  <si>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</si>
  <si>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</si>
  <si>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</si>
  <si>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</si>
  <si>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</si>
  <si>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</si>
  <si>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</si>
  <si>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</si>
  <si>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</si>
  <si>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</si>
  <si>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</si>
  <si>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</si>
  <si>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</si>
  <si>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</si>
  <si>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</si>
  <si>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</si>
  <si>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</si>
  <si>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</si>
  <si>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</si>
  <si>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</si>
  <si>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</si>
  <si>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</si>
  <si>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</si>
  <si>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</si>
  <si>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</si>
  <si>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</si>
  <si>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</si>
  <si>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</si>
  <si>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</si>
  <si>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</si>
  <si>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</si>
  <si>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</si>
  <si>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</si>
  <si>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</si>
  <si>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</si>
  <si>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</si>
  <si>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</si>
  <si>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</si>
  <si>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</si>
  <si>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</si>
  <si>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</si>
  <si>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</si>
  <si>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</si>
  <si>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</si>
  <si>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</si>
  <si>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</si>
  <si>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</si>
  <si>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</si>
  <si>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</si>
  <si>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</si>
  <si>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</si>
  <si>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</si>
  <si>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</si>
  <si>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</si>
  <si>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</si>
  <si>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</si>
  <si>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</si>
  <si>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</si>
  <si>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</si>
  <si>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</si>
  <si>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</si>
  <si>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</si>
  <si>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</si>
  <si>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</si>
  <si>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</si>
  <si>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</si>
  <si>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</si>
  <si>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</si>
  <si>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</si>
  <si>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</si>
  <si>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</si>
  <si>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</si>
  <si>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</si>
  <si>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</si>
  <si>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</si>
  <si>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</si>
  <si>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</si>
  <si>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</si>
  <si>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</si>
  <si>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</si>
  <si>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</si>
  <si>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</si>
  <si>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</si>
  <si>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</si>
  <si>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</si>
  <si>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</si>
  <si>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</si>
  <si>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</si>
  <si>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</si>
  <si>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</si>
  <si>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</si>
  <si>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</si>
  <si>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</si>
  <si>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</si>
  <si>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</si>
  <si>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</si>
  <si>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</si>
  <si>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</si>
  <si>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</si>
  <si>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</si>
  <si>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</si>
  <si>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</si>
  <si>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</si>
  <si>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</si>
  <si>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</si>
  <si>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</si>
  <si>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</si>
  <si>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</si>
  <si>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</si>
  <si>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</si>
  <si>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</si>
  <si>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</si>
  <si>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</si>
  <si>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</si>
  <si>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</si>
  <si>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</si>
  <si>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</si>
  <si>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</si>
  <si>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</si>
  <si>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</si>
  <si>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</si>
  <si>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</si>
  <si>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</si>
  <si>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</si>
  <si>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</si>
  <si>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</si>
  <si>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</si>
  <si>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</si>
  <si>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</si>
  <si>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</si>
  <si>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</si>
  <si>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</si>
  <si>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</si>
  <si>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</si>
  <si>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</si>
  <si>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</si>
  <si>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</si>
  <si>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</si>
  <si>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</si>
  <si>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</si>
  <si>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</si>
  <si>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</si>
  <si>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</si>
  <si>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</si>
  <si>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</si>
  <si>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</si>
  <si>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</si>
  <si>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</si>
  <si>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</si>
  <si>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</si>
  <si>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</si>
  <si>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</si>
  <si>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</si>
  <si>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</si>
  <si>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</si>
  <si>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</si>
  <si>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</si>
  <si>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</si>
  <si>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</si>
  <si>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</si>
  <si>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</si>
  <si>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</si>
  <si>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</si>
  <si>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</si>
  <si>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</si>
  <si>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</si>
  <si>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</si>
  <si>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</si>
  <si>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</si>
  <si>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</si>
  <si>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</si>
  <si>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</si>
  <si>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</si>
  <si>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</si>
  <si>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</si>
  <si>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</si>
  <si>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</si>
  <si>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</si>
  <si>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</si>
  <si>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</si>
  <si>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</si>
  <si>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</si>
  <si>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</si>
  <si>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</si>
  <si>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</si>
  <si>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</si>
  <si>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</si>
  <si>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</si>
  <si>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</si>
  <si>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</si>
  <si>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</si>
  <si>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</si>
  <si>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</si>
  <si>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</si>
  <si>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</si>
  <si>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</si>
  <si>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</si>
  <si>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</si>
  <si>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</si>
  <si>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</si>
  <si>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</si>
  <si>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</si>
  <si>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</si>
  <si>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</si>
  <si>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</si>
  <si>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</si>
  <si>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</si>
  <si>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</si>
  <si>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</si>
  <si>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</si>
  <si>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</si>
  <si>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</si>
  <si>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</si>
  <si>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</si>
  <si>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</si>
  <si>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</si>
  <si>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</si>
  <si>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</si>
  <si>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</si>
  <si>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</si>
  <si>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</si>
  <si>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</si>
  <si>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</si>
  <si>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</si>
  <si>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</si>
  <si>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</si>
  <si>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</si>
  <si>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</si>
  <si>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</si>
  <si>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</si>
  <si>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</si>
  <si>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</si>
  <si>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</si>
  <si>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</si>
  <si>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</si>
  <si>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</si>
  <si>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</si>
  <si>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</si>
  <si>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</si>
  <si>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</si>
  <si>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</si>
  <si>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</si>
  <si>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</si>
  <si>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</si>
  <si>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</si>
  <si>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</si>
  <si>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</si>
  <si>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</si>
  <si>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</si>
  <si>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</si>
  <si>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</si>
  <si>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</si>
  <si>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</si>
  <si>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</si>
  <si>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</si>
  <si>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</si>
  <si>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</si>
  <si>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</si>
  <si>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</si>
  <si>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</si>
  <si>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</si>
  <si>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</si>
  <si>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</si>
  <si>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</si>
  <si>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</si>
  <si>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</si>
  <si>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</si>
  <si>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</si>
  <si>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</si>
  <si>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</si>
  <si>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</si>
  <si>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</si>
  <si>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</si>
  <si>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</si>
  <si>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</si>
  <si>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</si>
  <si>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</si>
  <si>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</si>
  <si>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</si>
  <si>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</si>
  <si>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</si>
  <si>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</si>
  <si>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</si>
  <si>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</si>
  <si>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</si>
  <si>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</si>
  <si>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</si>
  <si>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</si>
  <si>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</si>
  <si>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</si>
  <si>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</si>
  <si>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</si>
  <si>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</si>
  <si>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</si>
  <si>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</si>
  <si>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</si>
  <si>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</si>
  <si>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</si>
  <si>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</si>
  <si>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</si>
  <si>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</si>
  <si>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</si>
  <si>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</si>
  <si>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</si>
  <si>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</si>
  <si>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</si>
  <si>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</si>
  <si>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</si>
  <si>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</si>
  <si>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</si>
  <si>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</si>
  <si>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</si>
  <si>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</si>
  <si>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</si>
  <si>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</si>
  <si>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</si>
  <si>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</si>
  <si>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</si>
  <si>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</si>
  <si>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</si>
  <si>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</si>
  <si>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</si>
  <si>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</si>
  <si>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</si>
  <si>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</si>
  <si>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</si>
  <si>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</si>
  <si>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</si>
  <si>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</si>
  <si>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</si>
  <si>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</si>
  <si>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</si>
  <si>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</si>
  <si>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</si>
  <si>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</si>
  <si>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</si>
  <si>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</si>
  <si>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</si>
  <si>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</si>
  <si>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</si>
  <si>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</si>
  <si>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</si>
  <si>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</si>
  <si>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</si>
  <si>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</si>
  <si>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</si>
  <si>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</si>
  <si>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</si>
  <si>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</si>
  <si>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</si>
  <si>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</si>
  <si>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</si>
  <si>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</si>
  <si>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</si>
  <si>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</si>
  <si>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</si>
  <si>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</si>
  <si>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</si>
  <si>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</si>
  <si>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</si>
  <si>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</si>
  <si>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</si>
  <si>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</si>
  <si>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</si>
  <si>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</si>
  <si>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</si>
  <si>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</si>
  <si>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</si>
  <si>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</si>
  <si>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</si>
  <si>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</si>
  <si>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</si>
  <si>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</si>
  <si>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</si>
  <si>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</si>
  <si>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</si>
  <si>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</si>
  <si>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</si>
  <si>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</si>
  <si>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</si>
  <si>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</si>
  <si>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</si>
  <si>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</si>
  <si>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</si>
  <si>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</si>
  <si>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</si>
  <si>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</si>
  <si>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</si>
  <si>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</si>
  <si>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</si>
  <si>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</si>
  <si>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</si>
  <si>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</si>
  <si>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</si>
  <si>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</si>
  <si>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</si>
  <si>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</si>
  <si>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</si>
  <si>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</si>
  <si>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</si>
  <si>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</si>
  <si>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</si>
  <si>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</si>
  <si>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</si>
  <si>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</si>
  <si>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</si>
  <si>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</si>
  <si>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</si>
  <si>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</si>
  <si>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</si>
  <si>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</si>
  <si>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</si>
  <si>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</si>
  <si>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</si>
  <si>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</si>
  <si>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</si>
  <si>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</si>
  <si>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</si>
  <si>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</si>
  <si>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</si>
  <si>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</si>
  <si>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</si>
  <si>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</si>
  <si>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</si>
  <si>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</si>
  <si>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</si>
  <si>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</si>
  <si>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</si>
  <si>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</si>
  <si>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</si>
  <si>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</si>
  <si>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</si>
  <si>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</si>
  <si>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</si>
  <si>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</si>
  <si>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</si>
  <si>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</si>
  <si>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</si>
  <si>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</si>
  <si>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</si>
  <si>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</si>
  <si>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</si>
  <si>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</si>
  <si>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</si>
  <si>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</si>
  <si>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</si>
  <si>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</si>
  <si>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</si>
  <si>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</si>
  <si>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</si>
  <si>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</si>
  <si>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</si>
  <si>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</si>
  <si>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</si>
  <si>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</si>
  <si>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</si>
  <si>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</si>
  <si>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</si>
  <si>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</si>
  <si>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</si>
  <si>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</si>
  <si>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</si>
  <si>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</si>
  <si>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</si>
  <si>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</si>
  <si>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</si>
  <si>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</si>
  <si>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</si>
  <si>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</si>
  <si>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</si>
  <si>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</si>
  <si>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</si>
  <si>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</si>
  <si>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</si>
  <si>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</si>
  <si>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</si>
  <si>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</si>
  <si>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</si>
  <si>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</si>
  <si>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</si>
  <si>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</si>
  <si>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</si>
  <si>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</si>
  <si>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</si>
  <si>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</si>
  <si>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</si>
  <si>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</si>
  <si>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</si>
  <si>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</si>
  <si>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</si>
  <si>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</si>
  <si>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</si>
  <si>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</si>
  <si>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</si>
  <si>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</si>
  <si>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</si>
  <si>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</si>
  <si>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</si>
  <si>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</si>
  <si>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</si>
  <si>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</si>
  <si>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</si>
  <si>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</si>
  <si>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</si>
  <si>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</si>
  <si>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</si>
  <si>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</si>
  <si>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</si>
  <si>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</si>
  <si>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</si>
  <si>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</si>
  <si>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</si>
  <si>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</si>
  <si>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</si>
  <si>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</si>
  <si>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</si>
  <si>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</si>
  <si>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</si>
  <si>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</si>
  <si>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</si>
  <si>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</si>
  <si>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</si>
  <si>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</si>
  <si>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</si>
  <si>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</si>
  <si>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</si>
  <si>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</si>
  <si>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</si>
  <si>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</si>
  <si>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</si>
  <si>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</si>
  <si>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</si>
  <si>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</si>
  <si>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</si>
  <si>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</si>
  <si>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</si>
  <si>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</si>
  <si>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</si>
  <si>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</si>
  <si>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</si>
  <si>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</si>
  <si>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</si>
  <si>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</si>
  <si>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</si>
  <si>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</si>
  <si>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</si>
  <si>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</si>
  <si>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</si>
  <si>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</si>
  <si>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</si>
  <si>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</si>
  <si>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</si>
  <si>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</si>
  <si>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</si>
  <si>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</si>
  <si>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</si>
  <si>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</si>
  <si>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</si>
  <si>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</si>
  <si>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</si>
  <si>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</si>
  <si>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</si>
  <si>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</si>
  <si>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</si>
  <si>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</si>
  <si>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</si>
  <si>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</si>
  <si>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</si>
  <si>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</si>
  <si>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</si>
  <si>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</si>
  <si>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</si>
  <si>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</si>
  <si>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</si>
  <si>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</si>
  <si>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</si>
  <si>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</si>
  <si>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</si>
  <si>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</si>
  <si>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</si>
  <si>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</si>
  <si>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</si>
  <si>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</si>
  <si>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</si>
  <si>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</si>
  <si>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</si>
  <si>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</si>
  <si>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</si>
  <si>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</si>
  <si>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</si>
  <si>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</si>
  <si>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</si>
  <si>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</si>
  <si>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</si>
  <si>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</si>
  <si>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</si>
  <si>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</si>
  <si>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</si>
  <si>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</si>
  <si>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</si>
  <si>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</si>
  <si>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</si>
  <si>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</si>
  <si>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</si>
  <si>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</si>
  <si>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</si>
  <si>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</si>
  <si>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</si>
  <si>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</si>
  <si>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</si>
  <si>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</si>
  <si>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</si>
  <si>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</si>
  <si>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</si>
  <si>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</si>
  <si>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</si>
  <si>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</si>
  <si>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</si>
  <si>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</si>
  <si>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</si>
  <si>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</si>
  <si>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</si>
  <si>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</si>
  <si>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</si>
  <si>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</si>
  <si>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</si>
  <si>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</si>
  <si>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</si>
  <si>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</si>
  <si>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</si>
  <si>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</si>
  <si>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</si>
  <si>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</si>
  <si>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</si>
  <si>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</si>
  <si>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</si>
  <si>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</si>
  <si>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</si>
  <si>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</si>
  <si>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</si>
  <si>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</si>
  <si>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</si>
  <si>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</si>
  <si>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</si>
  <si>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</si>
  <si>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</si>
  <si>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</si>
  <si>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</si>
  <si>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</si>
  <si>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</si>
  <si>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</si>
  <si>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</si>
  <si>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</si>
  <si>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</si>
  <si>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</si>
  <si>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</si>
  <si>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</si>
  <si>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</si>
  <si>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</si>
  <si>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</si>
  <si>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</si>
  <si>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</si>
  <si>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</si>
  <si>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</si>
  <si>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</si>
  <si>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</si>
  <si>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</si>
  <si>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</si>
  <si>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</si>
  <si>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</si>
  <si>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</si>
  <si>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</si>
  <si>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</si>
  <si>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</si>
  <si>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</si>
  <si>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</si>
  <si>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</si>
  <si>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</si>
  <si>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</si>
  <si>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</si>
  <si>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</si>
  <si>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</si>
  <si>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</si>
  <si>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</si>
  <si>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</si>
  <si>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</si>
  <si>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</si>
  <si>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</si>
  <si>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</si>
  <si>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</si>
  <si>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</si>
  <si>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</si>
  <si>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</si>
  <si>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</si>
  <si>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</si>
  <si>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</si>
  <si>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</si>
  <si>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</si>
  <si>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</si>
  <si>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</si>
  <si>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</si>
  <si>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</si>
  <si>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</si>
  <si>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</si>
  <si>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</si>
  <si>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</si>
  <si>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</si>
  <si>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</si>
  <si>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</si>
  <si>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</si>
  <si>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</si>
  <si>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</si>
  <si>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</si>
  <si>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</si>
  <si>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</si>
  <si>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</si>
  <si>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</si>
  <si>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</si>
  <si>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</si>
  <si>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</si>
  <si>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</si>
  <si>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</si>
  <si>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</si>
  <si>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</si>
  <si>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</si>
  <si>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</si>
  <si>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</si>
  <si>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</si>
  <si>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</si>
  <si>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</si>
  <si>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</si>
  <si>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</si>
  <si>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</si>
  <si>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</si>
  <si>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</si>
  <si>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</si>
  <si>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</si>
  <si>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</si>
  <si>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</si>
  <si>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</si>
  <si>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</si>
  <si>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</si>
  <si>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</si>
  <si>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</si>
  <si>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</si>
  <si>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</si>
  <si>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</si>
  <si>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</si>
  <si>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</si>
  <si>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</si>
  <si>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</si>
  <si>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</si>
  <si>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</si>
  <si>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</si>
  <si>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</si>
  <si>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</si>
  <si>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</si>
  <si>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</si>
  <si>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</si>
  <si>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</si>
  <si>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</si>
  <si>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</si>
  <si>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</si>
  <si>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</si>
  <si>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</si>
  <si>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</si>
  <si>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</si>
  <si>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</si>
  <si>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</si>
  <si>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</si>
  <si>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</si>
  <si>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</si>
  <si>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</si>
  <si>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</si>
  <si>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</si>
  <si>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</si>
  <si>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</si>
  <si>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</si>
  <si>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</si>
  <si>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</si>
  <si>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</si>
  <si>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</si>
  <si>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</si>
  <si>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</si>
  <si>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</si>
  <si>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</si>
  <si>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</si>
  <si>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</si>
  <si>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</si>
  <si>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</si>
  <si>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</si>
  <si>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</si>
  <si>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</si>
  <si>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</si>
  <si>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</si>
  <si>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</si>
  <si>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</si>
  <si>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</si>
  <si>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</si>
  <si>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</si>
  <si>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</si>
  <si>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</si>
  <si>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</si>
  <si>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</si>
  <si>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</si>
  <si>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</si>
  <si>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</si>
  <si>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</si>
  <si>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</si>
  <si>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</si>
  <si>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</si>
  <si>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</si>
  <si>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</si>
  <si>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</si>
  <si>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</si>
  <si>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</si>
  <si>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</si>
  <si>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</si>
  <si>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</si>
  <si>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</si>
  <si>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</si>
  <si>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</si>
  <si>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</si>
  <si>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</si>
  <si>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</si>
  <si>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</si>
  <si>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</si>
  <si>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</si>
  <si>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</si>
  <si>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</si>
  <si>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</si>
  <si>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</si>
  <si>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</si>
  <si>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</si>
  <si>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</si>
  <si>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</si>
  <si>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</si>
  <si>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</si>
  <si>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</si>
  <si>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</si>
  <si>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</si>
  <si>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</si>
  <si>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</si>
  <si>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</si>
  <si>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</si>
  <si>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</si>
  <si>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</si>
  <si>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</si>
  <si>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</si>
  <si>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</si>
  <si>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</si>
  <si>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</si>
  <si>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</si>
  <si>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</si>
  <si>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</si>
  <si>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</si>
  <si>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</si>
  <si>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</si>
  <si>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</si>
  <si>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</si>
  <si>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</si>
  <si>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</si>
  <si>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</si>
  <si>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</si>
  <si>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</si>
  <si>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</si>
  <si>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</si>
  <si>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</si>
  <si>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</si>
  <si>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</si>
  <si>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</si>
  <si>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</si>
  <si>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</si>
  <si>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</si>
  <si>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</si>
  <si>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</si>
  <si>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</si>
  <si>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</si>
  <si>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</si>
  <si>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</si>
  <si>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</si>
  <si>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</si>
  <si>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</si>
  <si>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</si>
  <si>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</si>
  <si>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</si>
  <si>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</si>
  <si>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</si>
  <si>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</si>
  <si>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</si>
  <si>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</si>
  <si>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</si>
  <si>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</si>
  <si>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</si>
  <si>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</si>
  <si>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</si>
  <si>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</si>
  <si>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</si>
  <si>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</si>
  <si>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</si>
  <si>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</si>
  <si>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</si>
  <si>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</si>
  <si>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</si>
  <si>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</si>
  <si>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</si>
  <si>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</si>
  <si>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</si>
  <si>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</si>
  <si>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</si>
  <si>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</si>
  <si>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</si>
  <si>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</si>
  <si>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</si>
  <si>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</si>
  <si>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</si>
  <si>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</si>
  <si>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</si>
  <si>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</si>
  <si>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</si>
  <si>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</si>
  <si>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</si>
  <si>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</si>
  <si>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</si>
  <si>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</si>
  <si>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</si>
  <si>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</si>
  <si>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</si>
  <si>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</si>
  <si>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</si>
  <si>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</si>
  <si>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</si>
  <si>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</si>
  <si>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</si>
  <si>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</si>
  <si>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</si>
  <si>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</si>
  <si>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</si>
  <si>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</si>
  <si>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</si>
  <si>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</si>
  <si>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</si>
  <si>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</si>
  <si>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</si>
  <si>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</si>
  <si>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</si>
  <si>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</si>
  <si>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</si>
  <si>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</si>
  <si>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</si>
  <si>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</si>
  <si>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</si>
  <si>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</si>
  <si>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</si>
  <si>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</si>
  <si>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</si>
  <si>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</si>
  <si>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</si>
  <si>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</si>
  <si>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</si>
  <si>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</si>
  <si>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</si>
  <si>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</si>
  <si>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</si>
  <si>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</si>
  <si>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</si>
  <si>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</si>
  <si>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</si>
  <si>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</si>
  <si>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</si>
  <si>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</si>
  <si>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</si>
  <si>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</si>
  <si>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</si>
  <si>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</si>
  <si>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</si>
  <si>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</si>
  <si>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</si>
  <si>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</si>
  <si>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</si>
  <si>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</si>
  <si>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</si>
  <si>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</si>
  <si>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</si>
  <si>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</si>
  <si>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</si>
  <si>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</si>
  <si>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</si>
  <si>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</si>
  <si>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</si>
  <si>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</si>
  <si>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</si>
  <si>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</si>
  <si>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</si>
  <si>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</si>
  <si>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</si>
  <si>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</si>
  <si>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</si>
  <si>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</si>
  <si>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</si>
  <si>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</si>
  <si>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</si>
  <si>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</si>
  <si>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</si>
  <si>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</si>
  <si>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</si>
  <si>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</si>
  <si>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</si>
  <si>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</si>
  <si>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</si>
  <si>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</si>
  <si>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</si>
  <si>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</si>
  <si>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</si>
  <si>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</si>
  <si>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</si>
  <si>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</si>
  <si>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</si>
  <si>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</si>
  <si>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</si>
  <si>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</si>
  <si>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</si>
  <si>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</si>
  <si>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</si>
  <si>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</si>
  <si>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</si>
  <si>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</si>
  <si>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</si>
  <si>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</si>
  <si>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</si>
  <si>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</si>
  <si>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</si>
  <si>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</si>
  <si>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</si>
  <si>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</si>
  <si>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</si>
  <si>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</si>
  <si>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</si>
  <si>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</si>
  <si>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</si>
  <si>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</si>
  <si>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</si>
  <si>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</si>
  <si>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</si>
  <si>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</si>
  <si>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</si>
  <si>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</si>
  <si>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</si>
  <si>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</si>
  <si>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</si>
  <si>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</si>
  <si>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</si>
  <si>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</si>
  <si>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</si>
  <si>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</si>
  <si>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</si>
  <si>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</si>
  <si>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</si>
  <si>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</si>
  <si>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</si>
  <si>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</si>
  <si>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</si>
  <si>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</si>
  <si>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</si>
  <si>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</si>
  <si>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</si>
  <si>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</si>
  <si>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</si>
  <si>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</si>
  <si>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</si>
  <si>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</si>
  <si>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</si>
  <si>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</si>
  <si>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</si>
  <si>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</si>
  <si>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</si>
  <si>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</si>
  <si>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</si>
  <si>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</si>
  <si>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</si>
  <si>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</si>
  <si>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</si>
  <si>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</si>
  <si>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</si>
  <si>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</si>
  <si>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</si>
  <si>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</si>
  <si>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</si>
  <si>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</si>
  <si>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</si>
  <si>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</si>
  <si>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</si>
  <si>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</si>
  <si>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</si>
  <si>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</si>
  <si>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</si>
  <si>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</si>
  <si>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</si>
  <si>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</si>
  <si>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</si>
  <si>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</si>
  <si>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</si>
  <si>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</si>
  <si>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</si>
  <si>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</si>
  <si>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</si>
  <si>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</si>
  <si>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</si>
  <si>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</si>
  <si>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</si>
  <si>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</si>
  <si>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</si>
  <si>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</si>
  <si>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</si>
  <si>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</si>
  <si>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</si>
  <si>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</si>
  <si>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</si>
  <si>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</si>
  <si>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</si>
  <si>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</si>
  <si>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</si>
  <si>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</si>
  <si>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</si>
  <si>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</si>
  <si>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</si>
  <si>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</si>
  <si>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</si>
  <si>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</si>
  <si>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</si>
  <si>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</si>
  <si>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</si>
  <si>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</si>
  <si>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</si>
  <si>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</si>
  <si>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</si>
  <si>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</si>
  <si>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</si>
  <si>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</si>
  <si>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</si>
  <si>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</si>
  <si>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</si>
  <si>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</si>
  <si>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</si>
  <si>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</si>
  <si>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</si>
  <si>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</si>
  <si>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</si>
  <si>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</si>
  <si>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</si>
  <si>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</si>
  <si>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</si>
  <si>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</si>
  <si>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</si>
  <si>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</si>
  <si>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</si>
  <si>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</si>
  <si>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</si>
  <si>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</si>
  <si>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</si>
  <si>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</si>
  <si>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</si>
  <si>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</si>
  <si>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</si>
  <si>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</si>
  <si>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</si>
  <si>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</si>
  <si>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</si>
  <si>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</si>
  <si>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</si>
  <si>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</si>
  <si>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</si>
  <si>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</si>
  <si>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</si>
  <si>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</si>
  <si>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</si>
  <si>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</si>
  <si>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</si>
  <si>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</si>
  <si>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</si>
  <si>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</si>
  <si>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</si>
  <si>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</si>
  <si>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</si>
  <si>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</si>
  <si>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</si>
  <si>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</si>
  <si>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</si>
  <si>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</si>
  <si>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</si>
  <si>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</si>
  <si>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</si>
  <si>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</si>
  <si>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</si>
  <si>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</si>
  <si>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</si>
  <si>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</si>
  <si>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</si>
  <si>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</si>
  <si>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</si>
  <si>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</si>
  <si>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</si>
  <si>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</si>
  <si>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</si>
  <si>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</si>
  <si>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</si>
  <si>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</si>
  <si>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</si>
  <si>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</si>
  <si>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</si>
  <si>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</si>
  <si>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</si>
  <si>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</si>
  <si>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</si>
  <si>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</si>
  <si>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</si>
  <si>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</si>
  <si>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</si>
  <si>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</si>
  <si>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</si>
  <si>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</si>
  <si>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</si>
  <si>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</si>
  <si>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</si>
  <si>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</si>
  <si>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</si>
  <si>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</si>
  <si>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</si>
  <si>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</si>
  <si>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</si>
  <si>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</si>
  <si>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</si>
  <si>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</si>
  <si>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</si>
  <si>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</si>
  <si>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</si>
  <si>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</si>
  <si>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</si>
  <si>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</si>
  <si>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</si>
  <si>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</si>
  <si>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</si>
  <si>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</si>
  <si>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</si>
  <si>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</si>
  <si>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</si>
  <si>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</si>
  <si>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</si>
  <si>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</si>
  <si>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</si>
  <si>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</si>
  <si>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</si>
  <si>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</si>
  <si>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</si>
  <si>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</si>
  <si>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</si>
  <si>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</si>
  <si>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</si>
  <si>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</si>
  <si>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</si>
  <si>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</si>
  <si>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</si>
  <si>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</si>
  <si>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</si>
  <si>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</si>
  <si>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</si>
  <si>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</si>
  <si>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</si>
  <si>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</si>
  <si>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</si>
  <si>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</si>
  <si>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</si>
  <si>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</si>
  <si>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</si>
  <si>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</si>
  <si>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</si>
  <si>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</si>
  <si>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</si>
  <si>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</si>
  <si>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</si>
  <si>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</si>
  <si>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</si>
  <si>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</si>
  <si>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</si>
  <si>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</si>
  <si>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</si>
  <si>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</si>
  <si>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</si>
  <si>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</si>
  <si>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</si>
  <si>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</si>
  <si>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</si>
  <si>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</si>
  <si>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</si>
  <si>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</si>
  <si>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</si>
  <si>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</si>
  <si>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</si>
  <si>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</si>
  <si>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</si>
  <si>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</si>
  <si>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</si>
  <si>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</si>
  <si>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</si>
  <si>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</si>
  <si>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</si>
  <si>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</si>
  <si>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</si>
  <si>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</si>
  <si>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</si>
  <si>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</si>
  <si>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</si>
  <si>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</si>
  <si>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</si>
  <si>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</si>
  <si>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</si>
  <si>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</si>
  <si>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</si>
  <si>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</si>
  <si>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</si>
  <si>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</si>
  <si>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</si>
  <si>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</si>
  <si>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</si>
  <si>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</si>
  <si>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</si>
  <si>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</si>
  <si>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</si>
  <si>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</si>
  <si>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</si>
  <si>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</si>
  <si>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</si>
  <si>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</si>
  <si>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</si>
  <si>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</si>
  <si>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</si>
  <si>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</si>
  <si>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</si>
  <si>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</si>
  <si>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</si>
  <si>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</si>
  <si>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</si>
  <si>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</si>
  <si>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</si>
  <si>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</si>
  <si>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</si>
  <si>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</si>
  <si>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</si>
  <si>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</si>
  <si>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</si>
  <si>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</si>
  <si>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</si>
  <si>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</si>
  <si>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</si>
  <si>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</si>
  <si>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</si>
  <si>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</si>
  <si>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</si>
  <si>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</si>
  <si>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</si>
  <si>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</si>
  <si>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</si>
  <si>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</si>
  <si>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</si>
  <si>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</si>
  <si>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</si>
  <si>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</si>
  <si>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</si>
  <si>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</si>
  <si>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</si>
  <si>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</si>
  <si>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</si>
  <si>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</si>
  <si>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</si>
  <si>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</si>
  <si>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</si>
  <si>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</si>
  <si>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</si>
  <si>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</si>
  <si>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</si>
  <si>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</si>
  <si>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</si>
  <si>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</si>
  <si>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</si>
  <si>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</si>
  <si>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</si>
  <si>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</si>
  <si>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</si>
  <si>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</si>
  <si>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</si>
  <si>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</si>
  <si>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</si>
  <si>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</si>
  <si>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</si>
  <si>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</si>
  <si>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</si>
  <si>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</si>
  <si>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</si>
  <si>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</si>
  <si>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</si>
  <si>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</si>
  <si>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</si>
  <si>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</si>
  <si>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</si>
  <si>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</si>
  <si>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</si>
  <si>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</si>
  <si>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</si>
  <si>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</si>
  <si>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</si>
  <si>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</si>
  <si>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</si>
  <si>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</si>
  <si>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</si>
  <si>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</si>
  <si>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</si>
  <si>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</si>
  <si>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</si>
  <si>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</si>
  <si>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</si>
  <si>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</si>
  <si>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</si>
  <si>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</si>
  <si>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</si>
  <si>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</si>
  <si>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</si>
  <si>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</si>
  <si>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</si>
  <si>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</si>
  <si>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</si>
  <si>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</si>
  <si>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</si>
  <si>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</si>
  <si>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</si>
  <si>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</si>
  <si>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</si>
  <si>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</si>
  <si>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</si>
  <si>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</si>
  <si>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</si>
  <si>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</si>
  <si>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</si>
  <si>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</si>
  <si>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</si>
  <si>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</si>
  <si>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</si>
  <si>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</si>
  <si>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</si>
  <si>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</si>
  <si>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</si>
  <si>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</si>
  <si>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</si>
  <si>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</si>
  <si>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</si>
  <si>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</si>
  <si>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</si>
  <si>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</si>
  <si>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</si>
  <si>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</si>
  <si>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</si>
  <si>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</si>
  <si>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</si>
  <si>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</si>
  <si>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</si>
  <si>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</si>
  <si>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</si>
  <si>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</si>
  <si>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</si>
  <si>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</si>
  <si>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</si>
  <si>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</si>
  <si>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</si>
  <si>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</si>
  <si>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</si>
  <si>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</si>
  <si>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</si>
  <si>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</si>
  <si>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</si>
  <si>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</si>
  <si>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</si>
  <si>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</si>
  <si>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</si>
  <si>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</si>
  <si>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</si>
  <si>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</si>
  <si>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</si>
  <si>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</si>
  <si>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</si>
  <si>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</si>
  <si>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</si>
  <si>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</si>
  <si>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</si>
  <si>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</si>
  <si>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</si>
  <si>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</si>
  <si>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</si>
  <si>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</si>
  <si>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</si>
  <si>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</si>
  <si>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</si>
  <si>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</si>
  <si>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</si>
  <si>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</si>
  <si>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</si>
  <si>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</si>
  <si>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</si>
  <si>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</si>
  <si>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</si>
  <si>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</si>
  <si>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</si>
  <si>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</si>
  <si>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</si>
  <si>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</si>
  <si>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</si>
  <si>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</si>
  <si>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</si>
  <si>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</si>
  <si>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</si>
  <si>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</si>
  <si>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</si>
  <si>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</si>
  <si>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</si>
  <si>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</si>
  <si>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</si>
  <si>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</si>
  <si>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</si>
  <si>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</si>
  <si>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</si>
  <si>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</si>
  <si>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</si>
  <si>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</si>
  <si>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</si>
  <si>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</si>
  <si>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</si>
  <si>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</si>
  <si>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</si>
  <si>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</si>
  <si>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</si>
  <si>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</si>
  <si>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</si>
  <si>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</si>
  <si>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</si>
  <si>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</si>
  <si>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</si>
  <si>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</si>
  <si>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</si>
  <si>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</si>
  <si>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</si>
  <si>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</si>
  <si>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</si>
  <si>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</si>
  <si>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</si>
  <si>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</si>
  <si>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</si>
  <si>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</si>
  <si>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</si>
  <si>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</si>
  <si>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</si>
  <si>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</si>
  <si>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</si>
  <si>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</si>
  <si>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</si>
  <si>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</si>
  <si>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</si>
  <si>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</si>
  <si>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</si>
  <si>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</si>
  <si>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</si>
  <si>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</si>
  <si>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</si>
  <si>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</si>
  <si>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</si>
  <si>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</si>
  <si>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</si>
  <si>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</si>
  <si>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</si>
  <si>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</si>
  <si>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</si>
  <si>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</si>
  <si>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</si>
  <si>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</si>
  <si>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</si>
  <si>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</si>
  <si>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</si>
  <si>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</si>
  <si>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</si>
  <si>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</si>
  <si>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</si>
  <si>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</si>
  <si>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</si>
  <si>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</si>
  <si>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</si>
  <si>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</si>
  <si>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</si>
  <si>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</si>
  <si>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</si>
  <si>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</si>
  <si>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</si>
  <si>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</si>
  <si>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</si>
  <si>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</si>
  <si>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</si>
  <si>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</si>
  <si>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</si>
  <si>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</si>
  <si>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</si>
  <si>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</si>
  <si>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</si>
  <si>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</si>
  <si>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</si>
  <si>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</si>
  <si>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</si>
  <si>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</si>
  <si>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</si>
  <si>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</si>
  <si>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</si>
  <si>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</si>
  <si>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</si>
  <si>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</si>
  <si>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</si>
  <si>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</si>
  <si>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</si>
  <si>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</si>
  <si>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</si>
  <si>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</si>
  <si>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</si>
  <si>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</si>
  <si>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</si>
  <si>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</si>
  <si>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</si>
  <si>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</si>
  <si>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</si>
  <si>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</si>
  <si>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</si>
  <si>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</si>
  <si>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</si>
  <si>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</si>
  <si>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</si>
  <si>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</si>
  <si>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</si>
  <si>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</si>
  <si>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</si>
  <si>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</si>
  <si>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</si>
  <si>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</si>
  <si>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</si>
  <si>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</si>
  <si>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</si>
  <si>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</si>
  <si>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</si>
  <si>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</si>
  <si>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</si>
  <si>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</si>
  <si>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</si>
  <si>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</si>
  <si>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</si>
  <si>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</si>
  <si>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</si>
  <si>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</si>
  <si>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</si>
  <si>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</si>
  <si>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</si>
  <si>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</si>
  <si>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</si>
  <si>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</si>
  <si>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</si>
  <si>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</si>
  <si>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</si>
  <si>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</si>
  <si>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</si>
  <si>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</si>
  <si>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</si>
  <si>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</si>
  <si>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</si>
  <si>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</si>
  <si>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</si>
  <si>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</si>
  <si>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</si>
  <si>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</si>
  <si>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</si>
  <si>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</si>
  <si>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</si>
  <si>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</si>
  <si>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</si>
  <si>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</si>
  <si>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</si>
  <si>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</si>
  <si>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</si>
  <si>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</si>
  <si>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</si>
  <si>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</si>
  <si>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</si>
  <si>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</si>
  <si>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</si>
  <si>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</si>
  <si>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</si>
  <si>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</si>
  <si>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</si>
  <si>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</si>
  <si>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</si>
  <si>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</si>
  <si>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</si>
  <si>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</si>
  <si>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</si>
  <si>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</si>
  <si>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</si>
  <si>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</si>
  <si>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</si>
  <si>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</si>
  <si>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</si>
  <si>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</si>
  <si>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</si>
  <si>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</si>
  <si>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</si>
  <si>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</si>
  <si>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</si>
  <si>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</si>
  <si>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</si>
  <si>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</si>
  <si>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</si>
  <si>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</si>
  <si>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</si>
  <si>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</si>
  <si>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</si>
  <si>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</si>
  <si>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</si>
  <si>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</si>
  <si>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</si>
  <si>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</si>
  <si>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</si>
  <si>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</si>
  <si>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</si>
  <si>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</si>
  <si>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</si>
  <si>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</si>
  <si>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</si>
  <si>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</si>
  <si>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</si>
  <si>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</si>
  <si>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</si>
  <si>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</si>
  <si>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</si>
  <si>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</si>
  <si>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</si>
  <si>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</si>
  <si>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</si>
  <si>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</si>
  <si>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</si>
  <si>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</si>
  <si>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</si>
  <si>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</si>
  <si>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</si>
  <si>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</si>
  <si>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</si>
  <si>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</si>
  <si>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</si>
  <si>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</si>
  <si>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</si>
  <si>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</si>
  <si>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</si>
  <si>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</si>
  <si>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</si>
  <si>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</si>
  <si>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</si>
  <si>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</si>
  <si>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</si>
  <si>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</si>
  <si>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</si>
  <si>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</si>
  <si>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</si>
  <si>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</si>
  <si>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</si>
  <si>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</si>
  <si>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</si>
  <si>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</si>
  <si>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</si>
  <si>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</si>
  <si>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</si>
  <si>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</si>
  <si>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</si>
  <si>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</si>
  <si>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</si>
  <si>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</si>
  <si>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</si>
  <si>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</si>
  <si>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</si>
  <si>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</si>
  <si>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</si>
  <si>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</si>
  <si>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</si>
  <si>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</si>
  <si>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</si>
  <si>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</si>
  <si>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</si>
  <si>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</si>
  <si>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</si>
  <si>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</si>
  <si>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</si>
  <si>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</si>
  <si>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</si>
  <si>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</si>
  <si>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</si>
  <si>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</si>
  <si>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</si>
  <si>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</si>
  <si>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</si>
  <si>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</si>
  <si>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</si>
  <si>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</si>
  <si>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</si>
  <si>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</si>
  <si>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</si>
  <si>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</si>
  <si>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</si>
  <si>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</si>
  <si>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</si>
  <si>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</si>
  <si>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</si>
  <si>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</si>
  <si>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</si>
  <si>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</si>
  <si>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</si>
  <si>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</si>
  <si>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</si>
  <si>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</si>
  <si>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</si>
  <si>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</si>
  <si>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</si>
  <si>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</si>
  <si>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</si>
  <si>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</si>
  <si>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</si>
  <si>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</si>
  <si>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</si>
  <si>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</si>
  <si>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</si>
  <si>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</si>
  <si>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</si>
  <si>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</si>
  <si>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</si>
  <si>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</si>
  <si>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</si>
  <si>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</si>
  <si>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</si>
  <si>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</si>
  <si>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</si>
  <si>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</si>
  <si>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</si>
  <si>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</si>
  <si>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</si>
  <si>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</si>
  <si>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</si>
  <si>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</si>
  <si>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</si>
  <si>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</si>
  <si>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</si>
  <si>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</si>
  <si>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</si>
  <si>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</si>
  <si>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</si>
  <si>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</si>
  <si>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</si>
  <si>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</si>
  <si>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</si>
  <si>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</si>
  <si>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</si>
  <si>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</si>
  <si>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</si>
  <si>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</si>
  <si>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</si>
  <si>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</si>
  <si>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</si>
  <si>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</si>
  <si>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</si>
  <si>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</si>
  <si>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</si>
  <si>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</si>
  <si>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</si>
  <si>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</si>
  <si>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</si>
  <si>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</si>
  <si>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</si>
  <si>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</si>
  <si>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</si>
  <si>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</si>
  <si>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</si>
  <si>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</si>
  <si>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</si>
  <si>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</si>
  <si>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</si>
  <si>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</si>
  <si>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</si>
  <si>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</si>
  <si>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</si>
  <si>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</si>
  <si>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</si>
  <si>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</si>
  <si>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</si>
  <si>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</si>
  <si>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</si>
  <si>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</si>
  <si>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</si>
  <si>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</si>
  <si>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</si>
  <si>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</si>
  <si>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</si>
  <si>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</si>
  <si>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</si>
  <si>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</si>
  <si>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</si>
  <si>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</si>
  <si>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</si>
  <si>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</si>
  <si>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</si>
  <si>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</si>
  <si>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</si>
  <si>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</si>
  <si>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</si>
  <si>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</si>
  <si>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</si>
  <si>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</si>
  <si>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</si>
  <si>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</si>
  <si>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</si>
  <si>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</si>
  <si>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</si>
  <si>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</si>
  <si>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</si>
  <si>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</si>
  <si>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</si>
  <si>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</si>
  <si>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</si>
  <si>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</si>
  <si>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</si>
  <si>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</si>
  <si>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</si>
  <si>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</si>
  <si>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</si>
  <si>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</si>
  <si>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</si>
  <si>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</si>
  <si>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</si>
  <si>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</si>
  <si>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</si>
  <si>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</si>
  <si>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</si>
  <si>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</si>
  <si>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</si>
  <si>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</si>
  <si>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</si>
  <si>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</si>
  <si>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</si>
  <si>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</si>
  <si>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</si>
  <si>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</si>
  <si>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</si>
  <si>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</si>
  <si>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</si>
  <si>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</si>
  <si>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</si>
  <si>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</si>
  <si>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</si>
  <si>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</si>
  <si>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</si>
  <si>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</si>
  <si>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</si>
  <si>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</si>
  <si>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</si>
  <si>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</si>
  <si>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</si>
  <si>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</si>
  <si>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</si>
  <si>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</si>
  <si>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</si>
  <si>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</si>
  <si>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</si>
  <si>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</si>
  <si>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</si>
  <si>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</si>
  <si>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</si>
  <si>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</si>
  <si>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</si>
  <si>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</si>
  <si>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</si>
  <si>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</si>
  <si>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</si>
  <si>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</si>
  <si>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</si>
  <si>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</si>
  <si>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</si>
  <si>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</si>
  <si>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</si>
  <si>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</si>
  <si>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</si>
  <si>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</si>
  <si>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</si>
  <si>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</si>
  <si>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</si>
  <si>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</si>
  <si>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</si>
  <si>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</si>
  <si>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</si>
  <si>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</si>
  <si>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</si>
  <si>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</si>
  <si>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</si>
  <si>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</si>
  <si>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</si>
  <si>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</si>
  <si>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</si>
  <si>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</si>
  <si>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</si>
  <si>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</si>
  <si>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</si>
  <si>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</si>
  <si>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</si>
  <si>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</si>
  <si>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</si>
  <si>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</si>
  <si>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</si>
  <si>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</si>
  <si>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</si>
  <si>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</si>
  <si>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</si>
  <si>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</si>
  <si>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</si>
  <si>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</si>
  <si>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</si>
  <si>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</si>
  <si>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</si>
  <si>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</si>
  <si>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</si>
  <si>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</si>
  <si>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</si>
  <si>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</si>
  <si>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</si>
  <si>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</si>
  <si>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</si>
  <si>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</si>
  <si>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</si>
  <si>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</si>
  <si>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</si>
  <si>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</si>
  <si>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</si>
  <si>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</si>
  <si>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</si>
  <si>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</si>
  <si>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</si>
  <si>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</si>
  <si>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</si>
  <si>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</si>
  <si>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</si>
  <si>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</si>
  <si>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</si>
  <si>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</si>
  <si>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</si>
  <si>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</si>
  <si>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</si>
  <si>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</si>
  <si>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</si>
  <si>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</si>
  <si>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</si>
  <si>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</si>
  <si>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</si>
  <si>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</si>
  <si>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</si>
  <si>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</si>
  <si>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</si>
  <si>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</si>
  <si>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</si>
  <si>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</si>
  <si>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</si>
  <si>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</si>
  <si>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</si>
  <si>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</si>
  <si>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</si>
  <si>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</si>
  <si>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</si>
  <si>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</si>
  <si>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</si>
  <si>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</si>
  <si>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</si>
  <si>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</si>
  <si>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</si>
  <si>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</si>
  <si>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</si>
  <si>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</si>
  <si>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</si>
  <si>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</si>
  <si>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</si>
  <si>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</si>
  <si>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</si>
  <si>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</si>
  <si>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</si>
  <si>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</si>
  <si>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</si>
  <si>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</si>
  <si>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</si>
  <si>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</si>
  <si>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</si>
  <si>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</si>
  <si>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</si>
  <si>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</si>
  <si>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</si>
  <si>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</si>
  <si>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</si>
  <si>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</si>
  <si>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</si>
  <si>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</si>
  <si>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</si>
  <si>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</si>
  <si>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</si>
  <si>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</si>
  <si>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</si>
  <si>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</si>
  <si>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</si>
  <si>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</si>
  <si>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</si>
  <si>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</si>
  <si>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</si>
  <si>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</si>
  <si>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</si>
  <si>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</si>
  <si>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</si>
  <si>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</si>
  <si>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</si>
  <si>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</si>
  <si>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</si>
  <si>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</si>
  <si>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</si>
  <si>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</si>
  <si>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</si>
  <si>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</si>
  <si>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</si>
  <si>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</si>
  <si>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</si>
  <si>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</si>
  <si>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</si>
  <si>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</si>
  <si>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</si>
  <si>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</si>
  <si>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</si>
  <si>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</si>
  <si>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</si>
  <si>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</si>
  <si>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</si>
  <si>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</si>
  <si>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</si>
  <si>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</si>
  <si>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</si>
  <si>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</si>
  <si>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</si>
  <si>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</si>
  <si>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</si>
  <si>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</si>
  <si>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</si>
  <si>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</si>
  <si>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</si>
  <si>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</si>
  <si>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</si>
  <si>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</si>
  <si>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</si>
  <si>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</si>
  <si>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</si>
  <si>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</si>
  <si>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</si>
  <si>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</si>
  <si>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</si>
  <si>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</si>
  <si>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</si>
  <si>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</si>
  <si>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</si>
  <si>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</si>
  <si>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</si>
  <si>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</si>
  <si>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</si>
  <si>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</si>
  <si>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</si>
  <si>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</si>
  <si>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</si>
  <si>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</si>
  <si>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</si>
  <si>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</si>
  <si>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</si>
  <si>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</si>
  <si>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</si>
  <si>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</si>
  <si>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</si>
  <si>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</si>
  <si>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</si>
  <si>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</si>
  <si>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</si>
  <si>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</si>
  <si>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</si>
  <si>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</si>
  <si>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</si>
  <si>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</si>
  <si>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</si>
  <si>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</si>
  <si>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</si>
  <si>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</si>
  <si>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</si>
  <si>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</si>
  <si>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</si>
  <si>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</si>
  <si>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</si>
  <si>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</si>
  <si>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</si>
  <si>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</si>
  <si>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</si>
  <si>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</si>
  <si>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</si>
  <si>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</si>
  <si>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</si>
  <si>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</si>
  <si>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</si>
  <si>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</si>
  <si>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</si>
  <si>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</si>
  <si>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</si>
  <si>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</si>
  <si>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</si>
  <si>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</si>
  <si>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</si>
  <si>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</si>
  <si>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</si>
  <si>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</si>
  <si>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</si>
  <si>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</si>
  <si>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</si>
  <si>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</si>
  <si>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</si>
  <si>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</si>
  <si>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</si>
  <si>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</si>
  <si>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</si>
  <si>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</si>
  <si>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</si>
  <si>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</si>
  <si>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</si>
  <si>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</si>
  <si>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</si>
  <si>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</si>
  <si>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</si>
  <si>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</si>
  <si>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</si>
  <si>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</si>
  <si>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</si>
  <si>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</si>
  <si>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</si>
  <si>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</si>
  <si>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</si>
  <si>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</si>
  <si>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</si>
  <si>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</si>
  <si>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</si>
  <si>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</si>
  <si>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</si>
  <si>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</si>
  <si>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</si>
  <si>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</si>
  <si>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</si>
  <si>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</si>
  <si>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</si>
  <si>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</si>
  <si>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</si>
  <si>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</si>
  <si>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</si>
  <si>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</si>
  <si>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</si>
  <si>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</si>
  <si>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</si>
  <si>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</si>
  <si>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</si>
  <si>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</si>
  <si>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</si>
  <si>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</si>
  <si>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</si>
  <si>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</si>
  <si>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</si>
  <si>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</si>
  <si>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</si>
  <si>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</si>
  <si>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</si>
  <si>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</si>
  <si>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</si>
  <si>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</si>
  <si>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</si>
  <si>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</si>
  <si>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</si>
  <si>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</si>
  <si>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</si>
  <si>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</si>
  <si>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</si>
  <si>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</si>
  <si>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</si>
  <si>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</si>
  <si>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</si>
  <si>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</si>
  <si>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</si>
  <si>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</si>
  <si>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</si>
  <si>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</si>
  <si>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</si>
  <si>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</si>
  <si>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</si>
  <si>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</si>
  <si>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</si>
  <si>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</si>
  <si>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</si>
  <si>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</si>
  <si>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</si>
  <si>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</si>
  <si>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</si>
  <si>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</si>
  <si>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</si>
  <si>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</si>
  <si>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</si>
  <si>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</si>
  <si>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</si>
  <si>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</si>
  <si>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</si>
  <si>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</si>
  <si>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</si>
  <si>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</si>
  <si>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</si>
  <si>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</si>
  <si>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</si>
  <si>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</si>
  <si>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</si>
  <si>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</si>
  <si>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</si>
  <si>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</si>
  <si>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</si>
  <si>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</si>
  <si>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</si>
  <si>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</si>
  <si>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</si>
  <si>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</si>
  <si>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</si>
  <si>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</si>
  <si>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</si>
  <si>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</si>
  <si>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</si>
  <si>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</si>
  <si>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</si>
  <si>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</si>
  <si>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</si>
  <si>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</si>
  <si>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</si>
  <si>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</si>
  <si>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</si>
  <si>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</si>
  <si>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</si>
  <si>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</si>
  <si>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</si>
  <si>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</si>
  <si>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</si>
  <si>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</si>
  <si>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</si>
  <si>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</si>
  <si>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</si>
  <si>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</si>
  <si>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</si>
  <si>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</si>
  <si>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</si>
  <si>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</si>
  <si>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</si>
  <si>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</si>
  <si>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</si>
  <si>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</si>
  <si>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</si>
  <si>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</si>
  <si>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</si>
  <si>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</si>
  <si>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</si>
  <si>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</si>
  <si>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</si>
  <si>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</si>
  <si>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</si>
  <si>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</si>
  <si>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</si>
  <si>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</si>
  <si>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</si>
  <si>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</si>
  <si>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</si>
  <si>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</si>
  <si>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</si>
  <si>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</si>
  <si>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</si>
  <si>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</si>
  <si>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</si>
  <si>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</si>
  <si>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</si>
  <si>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</si>
  <si>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</si>
  <si>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</si>
  <si>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</si>
  <si>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</si>
  <si>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</si>
  <si>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</si>
  <si>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</si>
  <si>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</si>
  <si>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</si>
  <si>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</si>
  <si>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</si>
  <si>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</si>
  <si>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</si>
  <si>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</si>
  <si>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</si>
  <si>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</si>
  <si>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</si>
  <si>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</si>
  <si>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</si>
  <si>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</si>
  <si>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</si>
  <si>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</si>
  <si>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</si>
  <si>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</si>
  <si>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</si>
  <si>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</si>
  <si>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</si>
  <si>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</si>
  <si>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</si>
  <si>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</si>
  <si>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</si>
  <si>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</si>
  <si>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</si>
  <si>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</si>
  <si>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</si>
  <si>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</si>
  <si>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</si>
  <si>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</si>
  <si>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</si>
  <si>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</si>
  <si>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</si>
  <si>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</si>
  <si>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</si>
  <si>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</si>
  <si>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</si>
  <si>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</si>
  <si>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</si>
  <si>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</si>
  <si>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</si>
  <si>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</si>
  <si>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</si>
  <si>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</si>
  <si>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</si>
  <si>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</si>
  <si>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</si>
  <si>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</si>
  <si>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</si>
  <si>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</si>
  <si>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</si>
  <si>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</si>
  <si>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</si>
  <si>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</si>
  <si>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</si>
  <si>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</si>
  <si>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</si>
  <si>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</si>
  <si>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</si>
  <si>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</si>
  <si>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</si>
  <si>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</si>
  <si>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</si>
  <si>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</si>
  <si>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</si>
  <si>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</si>
  <si>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</si>
  <si>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</si>
  <si>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</si>
  <si>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</si>
  <si>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</si>
  <si>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</si>
  <si>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</si>
  <si>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</si>
  <si>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</si>
  <si>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</si>
  <si>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</si>
  <si>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</si>
  <si>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</si>
  <si>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</si>
  <si>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</si>
  <si>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</si>
  <si>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</si>
  <si>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</si>
  <si>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</si>
  <si>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</si>
  <si>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</si>
  <si>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</si>
  <si>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</si>
  <si>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</si>
  <si>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</si>
  <si>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</si>
  <si>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</si>
  <si>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</si>
  <si>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</si>
  <si>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</si>
  <si>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</si>
  <si>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</si>
  <si>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</si>
  <si>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</si>
  <si>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</si>
  <si>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</si>
  <si>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</si>
  <si>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</si>
  <si>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</si>
  <si>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</si>
  <si>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</si>
  <si>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</si>
  <si>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</si>
  <si>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</si>
  <si>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</si>
  <si>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</si>
  <si>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</si>
  <si>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</si>
  <si>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</si>
  <si>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</si>
  <si>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</si>
  <si>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</si>
  <si>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</si>
  <si>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</si>
  <si>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</si>
  <si>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</si>
  <si>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</si>
  <si>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</si>
  <si>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</si>
  <si>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</si>
  <si>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</si>
  <si>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</si>
  <si>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</si>
  <si>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</si>
  <si>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</si>
  <si>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</si>
  <si>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</si>
  <si>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</si>
  <si>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</si>
  <si>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</si>
  <si>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</si>
  <si>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</si>
  <si>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</si>
  <si>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</si>
  <si>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</si>
  <si>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</si>
  <si>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</si>
  <si>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</si>
  <si>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</si>
  <si>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</si>
  <si>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</si>
  <si>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</si>
  <si>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</si>
  <si>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</si>
  <si>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</si>
  <si>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</si>
  <si>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</si>
  <si>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</si>
  <si>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</si>
  <si>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</si>
  <si>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</si>
  <si>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</si>
  <si>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</si>
  <si>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</si>
  <si>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</si>
  <si>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</si>
  <si>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</si>
  <si>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</si>
  <si>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</si>
  <si>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</si>
  <si>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</si>
  <si>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</si>
  <si>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</si>
  <si>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</si>
  <si>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</si>
  <si>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</si>
  <si>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</si>
  <si>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</si>
  <si>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</si>
  <si>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</si>
  <si>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</si>
  <si>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</si>
  <si>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</si>
  <si>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</si>
  <si>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</si>
  <si>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</si>
  <si>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</si>
  <si>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</si>
  <si>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</si>
  <si>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</si>
  <si>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</si>
  <si>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</si>
  <si>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</si>
  <si>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</si>
  <si>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</si>
  <si>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</si>
  <si>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</si>
  <si>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</si>
  <si>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</si>
  <si>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</si>
  <si>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</si>
  <si>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</si>
  <si>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</si>
  <si>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</si>
  <si>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</si>
  <si>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</si>
  <si>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</si>
  <si>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</si>
  <si>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</si>
  <si>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</si>
  <si>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</si>
  <si>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</si>
  <si>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</si>
  <si>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</si>
  <si>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</si>
  <si>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</si>
  <si>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</si>
  <si>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</si>
  <si>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</si>
  <si>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</si>
  <si>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</si>
  <si>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</si>
  <si>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</si>
  <si>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</si>
  <si>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</si>
  <si>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</si>
  <si>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</si>
  <si>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</si>
  <si>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</si>
  <si>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</si>
  <si>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</si>
  <si>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</si>
  <si>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</si>
  <si>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</si>
  <si>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</si>
  <si>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</si>
  <si>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</si>
  <si>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</si>
  <si>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</si>
  <si>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</si>
  <si>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</si>
  <si>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</si>
  <si>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</si>
  <si>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</si>
  <si>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</si>
  <si>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</si>
  <si>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</si>
  <si>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</si>
  <si>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</si>
  <si>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</si>
  <si>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</si>
  <si>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</si>
  <si>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</si>
  <si>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</si>
  <si>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</si>
  <si>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</si>
  <si>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</si>
  <si>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</si>
  <si>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</si>
  <si>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</si>
  <si>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</si>
  <si>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</si>
  <si>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</si>
  <si>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</si>
  <si>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</si>
  <si>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</si>
  <si>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</si>
  <si>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</si>
  <si>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</si>
  <si>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</si>
  <si>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</si>
  <si>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</si>
  <si>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</si>
  <si>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</si>
  <si>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</si>
  <si>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</si>
  <si>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</si>
  <si>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</si>
  <si>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</si>
  <si>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</si>
  <si>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</si>
  <si>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</si>
  <si>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</si>
  <si>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</si>
  <si>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</si>
  <si>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</si>
  <si>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</si>
  <si>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</si>
  <si>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</si>
  <si>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</si>
  <si>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</si>
  <si>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</si>
  <si>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</si>
  <si>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</si>
  <si>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</si>
  <si>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</si>
  <si>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</si>
  <si>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</si>
  <si>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</si>
  <si>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</si>
  <si>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</si>
  <si>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</si>
  <si>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</si>
  <si>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</si>
  <si>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</si>
  <si>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</si>
  <si>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</si>
  <si>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</si>
  <si>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</si>
  <si>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</si>
  <si>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</si>
  <si>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</si>
  <si>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</si>
  <si>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</si>
  <si>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</si>
  <si>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</si>
  <si>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</si>
  <si>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</si>
  <si>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</si>
  <si>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</si>
  <si>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</si>
  <si>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</si>
  <si>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</si>
  <si>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</si>
  <si>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</si>
  <si>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</si>
  <si>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</si>
  <si>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</si>
  <si>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</si>
  <si>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</si>
  <si>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</si>
  <si>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</si>
  <si>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</si>
  <si>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</si>
  <si>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</si>
  <si>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</si>
  <si>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</si>
  <si>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</si>
  <si>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</si>
  <si>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</si>
  <si>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</si>
  <si>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</si>
  <si>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</si>
  <si>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</si>
  <si>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</si>
  <si>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</si>
  <si>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</si>
  <si>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</si>
  <si>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</si>
  <si>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</si>
  <si>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</si>
  <si>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</si>
  <si>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</si>
  <si>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</si>
  <si>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</si>
  <si>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</si>
  <si>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</si>
  <si>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</si>
  <si>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</si>
  <si>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</si>
  <si>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</si>
  <si>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</si>
  <si>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</si>
  <si>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</si>
  <si>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</si>
  <si>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</si>
  <si>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</si>
  <si>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</si>
  <si>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</si>
  <si>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</si>
  <si>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</si>
  <si>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</si>
  <si>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</si>
  <si>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</si>
  <si>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</si>
  <si>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</si>
  <si>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</si>
  <si>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</si>
  <si>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</si>
  <si>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</si>
  <si>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</si>
  <si>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</si>
  <si>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</si>
  <si>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</si>
  <si>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</si>
  <si>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</si>
  <si>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</si>
  <si>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</si>
  <si>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</si>
  <si>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</si>
  <si>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</si>
  <si>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</si>
  <si>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</si>
  <si>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</si>
  <si>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</si>
  <si>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</si>
  <si>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</si>
  <si>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</si>
  <si>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</si>
  <si>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</si>
  <si>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</si>
  <si>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</si>
  <si>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</si>
  <si>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</si>
  <si>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</si>
  <si>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</si>
  <si>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</si>
  <si>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</si>
  <si>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</si>
  <si>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</si>
  <si>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</si>
  <si>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</si>
  <si>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</si>
  <si>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</si>
  <si>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</si>
  <si>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</si>
  <si>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</si>
  <si>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</si>
  <si>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</si>
  <si>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</si>
  <si>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</si>
  <si>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</si>
  <si>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</si>
  <si>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</si>
  <si>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</si>
  <si>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</si>
  <si>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</si>
  <si>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</si>
  <si>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</si>
  <si>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</si>
  <si>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</si>
  <si>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</si>
  <si>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</si>
  <si>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</si>
  <si>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</si>
  <si>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</si>
  <si>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</si>
  <si>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</si>
  <si>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</si>
  <si>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</si>
  <si>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</si>
  <si>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</si>
  <si>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</si>
  <si>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</si>
  <si>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</si>
  <si>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</si>
  <si>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</si>
  <si>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</si>
  <si>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</si>
  <si>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</si>
  <si>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</si>
  <si>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</si>
  <si>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</si>
  <si>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</si>
  <si>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</si>
  <si>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</si>
  <si>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</si>
  <si>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</si>
  <si>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</si>
  <si>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</si>
  <si>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</si>
  <si>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</si>
  <si>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</si>
  <si>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</si>
  <si>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</si>
  <si>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</si>
  <si>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</si>
  <si>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</si>
  <si>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</si>
  <si>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</si>
  <si>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</si>
  <si>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</si>
  <si>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</si>
  <si>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</si>
  <si>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</si>
  <si>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</si>
  <si>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</si>
  <si>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</si>
  <si>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</si>
  <si>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</si>
  <si>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</si>
  <si>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</si>
  <si>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</si>
  <si>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</si>
  <si>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</si>
  <si>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</si>
  <si>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</si>
  <si>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</si>
  <si>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</si>
  <si>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</si>
  <si>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</si>
  <si>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</si>
  <si>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</si>
  <si>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</si>
  <si>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</si>
  <si>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</si>
  <si>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</si>
  <si>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</si>
  <si>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</si>
  <si>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</si>
  <si>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</si>
  <si>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</si>
  <si>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</si>
  <si>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</si>
  <si>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</si>
  <si>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</si>
  <si>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</si>
  <si>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</si>
  <si>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</si>
  <si>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</si>
  <si>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</si>
  <si>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</si>
  <si>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</si>
  <si>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</si>
  <si>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</si>
  <si>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</si>
  <si>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</si>
  <si>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</si>
  <si>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</si>
  <si>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</si>
  <si>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</si>
  <si>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</si>
  <si>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</si>
  <si>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</si>
  <si>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</si>
  <si>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</si>
  <si>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</si>
  <si>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</si>
  <si>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</si>
  <si>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</si>
  <si>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</si>
  <si>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</si>
  <si>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</si>
  <si>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</si>
  <si>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</si>
  <si>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</si>
  <si>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</si>
  <si>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</si>
  <si>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</si>
  <si>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</si>
  <si>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</si>
  <si>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</si>
  <si>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</si>
  <si>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</si>
  <si>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</si>
  <si>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</si>
  <si>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</si>
  <si>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</si>
  <si>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</si>
  <si>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</si>
  <si>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</si>
  <si>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</si>
  <si>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</si>
  <si>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</si>
  <si>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</si>
  <si>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</si>
  <si>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</si>
  <si>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</si>
  <si>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</si>
  <si>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</si>
  <si>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</si>
  <si>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</si>
  <si>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</si>
  <si>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</si>
  <si>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</si>
  <si>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</si>
  <si>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</si>
  <si>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</si>
  <si>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</si>
  <si>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</si>
  <si>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</si>
  <si>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</si>
  <si>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</si>
  <si>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</si>
  <si>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</si>
  <si>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</si>
  <si>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</si>
  <si>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</si>
  <si>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</si>
  <si>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</si>
  <si>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</si>
  <si>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</si>
  <si>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</si>
  <si>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</si>
  <si>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</si>
  <si>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</si>
  <si>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</si>
  <si>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</si>
  <si>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</si>
  <si>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</si>
  <si>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</si>
  <si>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</si>
  <si>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</si>
  <si>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</si>
  <si>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</si>
  <si>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</si>
  <si>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</si>
  <si>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</si>
  <si>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</si>
  <si>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</si>
  <si>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</si>
  <si>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</si>
  <si>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</si>
  <si>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</si>
  <si>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</si>
  <si>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</si>
  <si>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</si>
  <si>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</si>
  <si>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</si>
  <si>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</si>
  <si>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</si>
  <si>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</si>
  <si>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</si>
  <si>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</si>
  <si>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</si>
  <si>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</si>
  <si>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</si>
  <si>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</si>
  <si>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</si>
  <si>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</si>
  <si>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</si>
  <si>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</si>
  <si>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</si>
  <si>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</si>
  <si>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</si>
  <si>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</si>
  <si>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</si>
  <si>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</si>
  <si>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</si>
  <si>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</si>
  <si>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</si>
  <si>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</si>
  <si>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</si>
  <si>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</si>
  <si>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</si>
  <si>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</si>
  <si>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</si>
  <si>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</si>
  <si>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</si>
  <si>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</si>
  <si>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</si>
  <si>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</si>
  <si>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</si>
  <si>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</si>
  <si>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</si>
  <si>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</si>
  <si>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</si>
  <si>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</si>
  <si>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</si>
  <si>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</si>
  <si>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</si>
  <si>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</si>
  <si>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</si>
  <si>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</si>
  <si>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</si>
  <si>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</si>
  <si>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</si>
  <si>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</si>
  <si>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</si>
  <si>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</si>
  <si>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</si>
  <si>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</si>
  <si>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</si>
  <si>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</si>
  <si>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</si>
  <si>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</si>
  <si>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</si>
  <si>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</si>
  <si>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</si>
  <si>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</si>
  <si>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</si>
  <si>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</si>
  <si>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</si>
  <si>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</si>
  <si>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</si>
  <si>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</si>
  <si>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</si>
  <si>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</si>
  <si>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</si>
  <si>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</si>
  <si>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</si>
  <si>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</si>
  <si>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</si>
  <si>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</si>
  <si>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</si>
  <si>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</si>
  <si>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</si>
  <si>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</si>
  <si>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</si>
  <si>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</si>
  <si>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</si>
  <si>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</si>
  <si>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</si>
  <si>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</si>
  <si>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</si>
  <si>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</si>
  <si>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</si>
  <si>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</si>
  <si>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</si>
  <si>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</si>
  <si>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</si>
  <si>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</si>
  <si>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</si>
  <si>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</si>
  <si>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</si>
  <si>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</si>
  <si>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</si>
  <si>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</si>
  <si>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</si>
  <si>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</si>
  <si>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</si>
  <si>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</si>
  <si>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</si>
  <si>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</si>
  <si>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</si>
  <si>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</si>
  <si>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</si>
  <si>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</si>
  <si>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</si>
  <si>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</si>
  <si>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</si>
  <si>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</si>
  <si>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</si>
  <si>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</si>
  <si>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</si>
  <si>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</si>
  <si>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</si>
  <si>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</si>
  <si>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</si>
  <si>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</si>
  <si>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</si>
  <si>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</si>
  <si>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</si>
  <si>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</si>
  <si>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</si>
  <si>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</si>
  <si>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</si>
  <si>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</si>
  <si>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</si>
  <si>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</si>
  <si>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</si>
  <si>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</si>
  <si>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</si>
  <si>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</si>
  <si>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</si>
  <si>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</si>
  <si>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</si>
  <si>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</si>
  <si>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</si>
  <si>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</si>
  <si>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</si>
  <si>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</si>
  <si>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</si>
  <si>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</si>
  <si>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</si>
  <si>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</si>
  <si>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</si>
  <si>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</si>
  <si>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</si>
  <si>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</si>
  <si>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</si>
  <si>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</si>
  <si>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</si>
  <si>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</si>
  <si>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</si>
  <si>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</si>
  <si>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</si>
  <si>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</si>
  <si>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</si>
  <si>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</si>
  <si>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</si>
  <si>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</si>
  <si>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</si>
  <si>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</si>
  <si>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</si>
  <si>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</si>
  <si>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</si>
  <si>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</si>
  <si>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</si>
  <si>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</si>
  <si>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</si>
  <si>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</si>
  <si>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</si>
  <si>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</si>
  <si>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</si>
  <si>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</si>
  <si>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</si>
  <si>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</si>
  <si>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</si>
  <si>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</si>
  <si>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</si>
  <si>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</si>
  <si>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</si>
  <si>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</si>
  <si>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</si>
  <si>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</si>
  <si>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</si>
  <si>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</si>
  <si>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</si>
  <si>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</si>
  <si>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</si>
  <si>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</si>
  <si>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</si>
  <si>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</si>
  <si>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</si>
  <si>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</si>
  <si>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</si>
  <si>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</si>
  <si>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</si>
  <si>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</si>
  <si>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</si>
  <si>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</si>
  <si>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</si>
  <si>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</si>
  <si>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</si>
  <si>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</si>
  <si>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</si>
  <si>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</si>
  <si>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</si>
  <si>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</si>
  <si>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</si>
  <si>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</si>
  <si>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</si>
  <si>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</si>
  <si>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</si>
  <si>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</si>
  <si>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</si>
  <si>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</si>
  <si>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</si>
  <si>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</si>
  <si>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</si>
  <si>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</si>
  <si>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</si>
  <si>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</si>
  <si>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</si>
  <si>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</si>
  <si>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</si>
  <si>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</si>
  <si>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</si>
  <si>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</si>
  <si>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</si>
  <si>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</si>
  <si>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</si>
  <si>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</si>
  <si>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</si>
  <si>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</si>
  <si>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</si>
  <si>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</si>
  <si>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</si>
  <si>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</si>
  <si>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</si>
  <si>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</si>
  <si>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</si>
  <si>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</si>
  <si>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</si>
  <si>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</si>
  <si>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</si>
  <si>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</si>
  <si>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</si>
  <si>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</si>
  <si>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</si>
  <si>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</si>
  <si>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</si>
  <si>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</si>
  <si>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</si>
  <si>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</si>
  <si>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</si>
  <si>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</si>
  <si>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</si>
  <si>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</si>
  <si>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</si>
  <si>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</si>
  <si>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</si>
  <si>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</si>
  <si>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</si>
  <si>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</si>
  <si>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</si>
  <si>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</si>
  <si>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</si>
  <si>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fiction</t>
  </si>
  <si>
    <t>rock</t>
  </si>
  <si>
    <t>music</t>
  </si>
  <si>
    <t>games</t>
  </si>
  <si>
    <t>(All)</t>
  </si>
  <si>
    <t>Row Labels</t>
  </si>
  <si>
    <t>(blank)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</si>
  <si>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</si>
  <si>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</si>
  <si>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</si>
  <si>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</si>
  <si>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</si>
  <si>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</si>
  <si>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</si>
  <si>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</si>
  <si>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</si>
  <si>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</si>
  <si>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</si>
  <si>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</si>
  <si>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</si>
  <si>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</si>
  <si>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</si>
  <si>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</si>
  <si>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</si>
  <si>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</si>
  <si>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</si>
  <si>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</si>
  <si>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</si>
  <si>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</si>
  <si>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</si>
  <si>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</si>
  <si>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</si>
  <si>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</si>
  <si>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</si>
  <si>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</si>
  <si>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</si>
  <si>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</si>
  <si>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</si>
  <si>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</si>
  <si>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</si>
  <si>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</si>
  <si>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</si>
  <si>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</si>
  <si>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</si>
  <si>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</si>
  <si>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</si>
  <si>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</si>
  <si>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</si>
  <si>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</si>
  <si>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</si>
  <si>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</si>
  <si>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</si>
  <si>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</si>
  <si>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</si>
  <si>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</si>
  <si>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</si>
  <si>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</si>
  <si>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</si>
  <si>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</si>
  <si>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</si>
  <si>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</si>
  <si>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</si>
  <si>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</si>
  <si>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</si>
  <si>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</si>
  <si>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</si>
  <si>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</si>
  <si>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</si>
  <si>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</si>
  <si>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</si>
  <si>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</si>
  <si>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</si>
  <si>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</si>
  <si>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</si>
  <si>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</si>
  <si>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</si>
  <si>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Number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</si>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</sst>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[HW1_Excel.xlsx]By Count_Cat!PivotTable6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Country-wise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 Category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943711820314496"/>
          <c:y val="2.11067179476816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10312289503632"/>
          <c:y val="0.26729128918765388"/>
          <c:w val="0.75493026037674493"/>
          <c:h val="0.435872911095693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Count_Cat'!$B$3:$B$4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6F30-457D-9A86-9F871D32FC0A}"/>
            </c:ext>
          </c:extLst>
        </c:ser>
        <c:ser>
          <c:idx val="1"/>
          <c:order val="1"/>
          <c:tx>
            <c:strRef>
              <c:f>'By Count_Cat'!$C$3:$C$4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0-457D-9A86-9F871D32FC0A}"/>
            </c:ext>
          </c:extLst>
        </c:ser>
        <c:ser>
          <c:idx val="2"/>
          <c:order val="2"/>
          <c:tx>
            <c:strRef>
              <c:f>'By Count_Cat'!$D$3:$D$4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0-457D-9A86-9F871D32FC0A}"/>
            </c:ext>
          </c:extLst>
        </c:ser>
        <c:ser>
          <c:idx val="3"/>
          <c:order val="3"/>
          <c:tx>
            <c:strRef>
              <c:f>'By Count_Cat'!$E$3:$E$4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Count_Cat'!$E$5:$E$15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30-457D-9A86-9F871D32FC0A}"/>
            </c:ext>
          </c:extLst>
        </c:ser>
        <c:ser>
          <c:idx val="4"/>
          <c:order val="4"/>
          <c:tx>
            <c:strRef>
              <c:f>'By Count_Cat'!$F$3:$F$4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Count_Cat'!$F$5:$F$15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30-457D-9A86-9F871D32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235999"/>
        <c:axId val="578514415"/>
      </c:barChart>
      <c:catAx>
        <c:axId val="567235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accent2">
                        <a:lumMod val="75000"/>
                      </a:schemeClr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3949477969014927"/>
              <c:y val="0.898314731616631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14415"/>
        <c:crosses val="autoZero"/>
        <c:auto val="1"/>
        <c:lblAlgn val="ctr"/>
        <c:lblOffset val="100"/>
        <c:noMultiLvlLbl val="0"/>
      </c:catAx>
      <c:valAx>
        <c:axId val="57851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accent2">
                        <a:lumMod val="75000"/>
                      </a:schemeClr>
                    </a:solidFill>
                  </a:rPr>
                  <a:t>Count</a:t>
                </a:r>
                <a:r>
                  <a:rPr lang="en-US" sz="1600" b="1" baseline="0">
                    <a:solidFill>
                      <a:schemeClr val="accent2">
                        <a:lumMod val="75000"/>
                      </a:schemeClr>
                    </a:solidFill>
                  </a:rPr>
                  <a:t> of Status</a:t>
                </a:r>
                <a:endParaRPr lang="en-US" sz="1600" b="1">
                  <a:solidFill>
                    <a:schemeClr val="accent2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5811209439528023E-2"/>
              <c:y val="0.338891845106188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3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[HW1_Excel.xlsx]By Count_Cat_SubCat!PivotTable8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Country-wise</a:t>
            </a:r>
            <a:r>
              <a:rPr lang="en-US" baseline="0"/>
              <a:t> 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Breakdown</a:t>
            </a:r>
            <a:r>
              <a:rPr lang="en-US" baseline="0"/>
              <a:t> 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of Category &amp; </a:t>
            </a:r>
            <a:b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</a:b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Sub-Category</a:t>
            </a:r>
            <a:endParaRPr lang="en-US" sz="1800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5288518622672168"/>
          <c:y val="4.15030765782376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Count_Cat_SubCat'!$B$4:$B$5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3-4F79-8CB2-2FDA3F3F9D7A}"/>
            </c:ext>
          </c:extLst>
        </c:ser>
        <c:ser>
          <c:idx val="1"/>
          <c:order val="1"/>
          <c:tx>
            <c:strRef>
              <c:f>'By Count_Cat_SubCat'!$C$4:$C$5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23-4F79-8CB2-2FDA3F3F9D7A}"/>
            </c:ext>
          </c:extLst>
        </c:ser>
        <c:ser>
          <c:idx val="2"/>
          <c:order val="2"/>
          <c:tx>
            <c:strRef>
              <c:f>'By Count_Cat_SubCat'!$D$4:$D$5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23-4F79-8CB2-2FDA3F3F9D7A}"/>
            </c:ext>
          </c:extLst>
        </c:ser>
        <c:ser>
          <c:idx val="3"/>
          <c:order val="3"/>
          <c:tx>
            <c:strRef>
              <c:f>'By Count_Cat_SubCat'!$E$4:$E$5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23-4F79-8CB2-2FDA3F3F9D7A}"/>
            </c:ext>
          </c:extLst>
        </c:ser>
        <c:ser>
          <c:idx val="4"/>
          <c:order val="4"/>
          <c:tx>
            <c:strRef>
              <c:f>'By Count_Cat_SubCat'!$F$4:$F$5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BB23-4F79-8CB2-2FDA3F3F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67319199"/>
        <c:axId val="578513583"/>
      </c:barChart>
      <c:catAx>
        <c:axId val="56731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Sub-Categories</a:t>
                </a:r>
              </a:p>
            </c:rich>
          </c:tx>
          <c:layout>
            <c:manualLayout>
              <c:xMode val="edge"/>
              <c:yMode val="edge"/>
              <c:x val="0.40420621764384718"/>
              <c:y val="0.86230619244219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13583"/>
        <c:crosses val="autoZero"/>
        <c:auto val="1"/>
        <c:lblAlgn val="ctr"/>
        <c:lblOffset val="100"/>
        <c:noMultiLvlLbl val="0"/>
      </c:catAx>
      <c:valAx>
        <c:axId val="57851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Count</a:t>
                </a:r>
                <a:r>
                  <a:rPr lang="en-US" sz="1400" b="1" baseline="0">
                    <a:solidFill>
                      <a:schemeClr val="tx1"/>
                    </a:solidFill>
                  </a:rPr>
                  <a:t> of Status</a:t>
                </a:r>
                <a:endParaRPr lang="en-US" sz="14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1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[HW1_Excel.xlsx]By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>
                    <a:lumMod val="75000"/>
                  </a:schemeClr>
                </a:solidFill>
              </a:rPr>
              <a:t>Year-wise/Month-wise Status</a:t>
            </a:r>
            <a:r>
              <a:rPr lang="en-US" sz="1600" b="1" baseline="0">
                <a:solidFill>
                  <a:schemeClr val="accent2">
                    <a:lumMod val="75000"/>
                  </a:schemeClr>
                </a:solidFill>
              </a:rPr>
              <a:t> </a:t>
            </a:r>
            <a:endParaRPr lang="en-US" sz="1600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7929668152550768"/>
          <c:y val="0.10196548254291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7-4178-8CCD-8E85CB7C881A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D7-4178-8CCD-8E85CB7C881A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D7-4178-8CCD-8E85CB7C881A}"/>
            </c:ext>
          </c:extLst>
        </c:ser>
        <c:ser>
          <c:idx val="3"/>
          <c:order val="3"/>
          <c:tx>
            <c:strRef>
              <c:f>'By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D7-4178-8CCD-8E85CB7C8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339199"/>
        <c:axId val="439199551"/>
      </c:lineChart>
      <c:catAx>
        <c:axId val="56733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Months</a:t>
                </a:r>
              </a:p>
            </c:rich>
          </c:tx>
          <c:layout>
            <c:manualLayout>
              <c:xMode val="edge"/>
              <c:yMode val="edge"/>
              <c:x val="0.38689204525511584"/>
              <c:y val="0.89032523336985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99551"/>
        <c:crosses val="autoZero"/>
        <c:auto val="1"/>
        <c:lblAlgn val="ctr"/>
        <c:lblOffset val="100"/>
        <c:noMultiLvlLbl val="0"/>
      </c:catAx>
      <c:valAx>
        <c:axId val="43919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Count</a:t>
                </a:r>
                <a:r>
                  <a:rPr lang="en-US" sz="1400" b="1" baseline="0"/>
                  <a:t> of Status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4.9529470034670627E-3"/>
              <c:y val="0.314775142596664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817152230971129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578884194353751E-2"/>
          <c:y val="0.11321733821733823"/>
          <c:w val="0.92987098030429127"/>
          <c:h val="0.6455479122801957"/>
        </c:manualLayout>
      </c:layout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8D1-80F0-E38D5B891F39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3-48D1-80F0-E38D5B891F39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73-48D1-80F0-E38D5B89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21280"/>
        <c:axId val="98205936"/>
      </c:lineChart>
      <c:catAx>
        <c:axId val="1526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5936"/>
        <c:crosses val="autoZero"/>
        <c:auto val="1"/>
        <c:lblAlgn val="ctr"/>
        <c:lblOffset val="100"/>
        <c:noMultiLvlLbl val="0"/>
      </c:catAx>
      <c:valAx>
        <c:axId val="9820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817152230971129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C-4E0D-8A2F-6AA4B1AA4993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C-4E0D-8A2F-6AA4B1AA4993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3C-4E0D-8A2F-6AA4B1AA4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21280"/>
        <c:axId val="98205936"/>
      </c:lineChart>
      <c:catAx>
        <c:axId val="1526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5936"/>
        <c:crosses val="autoZero"/>
        <c:auto val="1"/>
        <c:lblAlgn val="ctr"/>
        <c:lblOffset val="100"/>
        <c:noMultiLvlLbl val="0"/>
      </c:catAx>
      <c:valAx>
        <c:axId val="9820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0</xdr:row>
      <xdr:rowOff>118110</xdr:rowOff>
    </xdr:from>
    <xdr:to>
      <xdr:col>18</xdr:col>
      <xdr:colOff>533400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CE139-AA15-416B-B2D1-E0241DD98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163830</xdr:rowOff>
    </xdr:from>
    <xdr:to>
      <xdr:col>18</xdr:col>
      <xdr:colOff>236220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853E1-56E7-42BB-BBCF-CAA11A923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49530</xdr:rowOff>
    </xdr:from>
    <xdr:to>
      <xdr:col>15</xdr:col>
      <xdr:colOff>251460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4C791-8BA8-435C-84E6-A5207CD76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96982</xdr:colOff>
      <xdr:row>15</xdr:row>
      <xdr:rowOff>173182</xdr:rowOff>
    </xdr:from>
    <xdr:to>
      <xdr:col>8</xdr:col>
      <xdr:colOff>665018</xdr:colOff>
      <xdr:row>39</xdr:row>
      <xdr:rowOff>11083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14F31F-B518-4706-A616-64F12A0FE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457200</xdr:colOff>
      <xdr:row>36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082BD-EB7F-4B33-815D-49A734CB9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th" refreshedDate="43689.298705092595" createdVersion="6" refreshedVersion="6" minRefreshableVersion="3" recordCount="4117" xr:uid="{00000000-000A-0000-FFFF-FFFF01000000}">
  <cacheSource type="worksheet">
    <worksheetSource ref="A1:R1048576" sheet="Raw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th" refreshedDate="43689.299509606484" createdVersion="6" refreshedVersion="6" minRefreshableVersion="3" recordCount="4117" xr:uid="{00000000-000A-0000-FFFF-FFFF02000000}">
  <cacheSource type="worksheet">
    <worksheetSource ref="A1:S1048576" sheet="Ra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th" refreshedDate="43690.273022453701" createdVersion="6" refreshedVersion="6" minRefreshableVersion="3" recordCount="4114" xr:uid="{00000000-000A-0000-FFFF-FFFF03000000}">
  <cacheSource type="worksheet">
    <worksheetSource ref="A1:U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</r>
  <r>
    <m/>
    <m/>
    <m/>
    <m/>
    <m/>
    <x v="4"/>
    <x v="21"/>
    <m/>
    <m/>
    <m/>
    <m/>
    <m/>
    <m/>
    <m/>
    <m/>
    <e v="#DIV/0!"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5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9.44140625" bestFit="1" customWidth="1"/>
    <col min="4" max="4" width="3.88671875" bestFit="1" customWidth="1"/>
    <col min="5" max="5" width="5.6640625" bestFit="1" customWidth="1"/>
    <col min="6" max="6" width="8.44140625" bestFit="1" customWidth="1"/>
    <col min="7" max="7" width="10.6640625" bestFit="1" customWidth="1"/>
  </cols>
  <sheetData>
    <row r="1" spans="1:7" x14ac:dyDescent="0.3">
      <c r="A1" s="5" t="s">
        <v>8223</v>
      </c>
      <c r="B1" t="s">
        <v>8314</v>
      </c>
    </row>
    <row r="3" spans="1:7" x14ac:dyDescent="0.3">
      <c r="A3" s="5" t="s">
        <v>8318</v>
      </c>
      <c r="B3" s="5" t="s">
        <v>8319</v>
      </c>
    </row>
    <row r="4" spans="1:7" x14ac:dyDescent="0.3">
      <c r="A4" s="5" t="s">
        <v>8315</v>
      </c>
      <c r="B4" t="s">
        <v>8316</v>
      </c>
      <c r="C4" t="s">
        <v>8219</v>
      </c>
      <c r="D4" t="s">
        <v>8222</v>
      </c>
      <c r="E4" t="s">
        <v>8221</v>
      </c>
      <c r="F4" t="s">
        <v>8220</v>
      </c>
      <c r="G4" t="s">
        <v>8317</v>
      </c>
    </row>
    <row r="5" spans="1:7" x14ac:dyDescent="0.3">
      <c r="A5" s="6" t="s">
        <v>8320</v>
      </c>
      <c r="B5" s="7"/>
      <c r="C5" s="7">
        <v>300</v>
      </c>
      <c r="D5" s="7"/>
      <c r="E5" s="7">
        <v>180</v>
      </c>
      <c r="F5" s="7">
        <v>40</v>
      </c>
      <c r="G5" s="7">
        <v>520</v>
      </c>
    </row>
    <row r="6" spans="1:7" x14ac:dyDescent="0.3">
      <c r="A6" s="6" t="s">
        <v>8342</v>
      </c>
      <c r="B6" s="7"/>
      <c r="C6" s="7">
        <v>34</v>
      </c>
      <c r="D6" s="7">
        <v>6</v>
      </c>
      <c r="E6" s="7">
        <v>140</v>
      </c>
      <c r="F6" s="7">
        <v>20</v>
      </c>
      <c r="G6" s="7">
        <v>200</v>
      </c>
    </row>
    <row r="7" spans="1:7" x14ac:dyDescent="0.3">
      <c r="A7" s="6" t="s">
        <v>8313</v>
      </c>
      <c r="B7" s="7"/>
      <c r="C7" s="7">
        <v>80</v>
      </c>
      <c r="D7" s="7"/>
      <c r="E7" s="7">
        <v>140</v>
      </c>
      <c r="F7" s="7"/>
      <c r="G7" s="7">
        <v>220</v>
      </c>
    </row>
    <row r="8" spans="1:7" x14ac:dyDescent="0.3">
      <c r="A8" s="6" t="s">
        <v>8338</v>
      </c>
      <c r="B8" s="7"/>
      <c r="C8" s="7"/>
      <c r="D8" s="7"/>
      <c r="E8" s="7"/>
      <c r="F8" s="7">
        <v>24</v>
      </c>
      <c r="G8" s="7">
        <v>24</v>
      </c>
    </row>
    <row r="9" spans="1:7" x14ac:dyDescent="0.3">
      <c r="A9" s="6" t="s">
        <v>8312</v>
      </c>
      <c r="B9" s="7"/>
      <c r="C9" s="7">
        <v>540</v>
      </c>
      <c r="D9" s="7">
        <v>20</v>
      </c>
      <c r="E9" s="7">
        <v>120</v>
      </c>
      <c r="F9" s="7">
        <v>20</v>
      </c>
      <c r="G9" s="7">
        <v>700</v>
      </c>
    </row>
    <row r="10" spans="1:7" x14ac:dyDescent="0.3">
      <c r="A10" s="6" t="s">
        <v>8344</v>
      </c>
      <c r="B10" s="7"/>
      <c r="C10" s="7">
        <v>103</v>
      </c>
      <c r="D10" s="7"/>
      <c r="E10" s="7">
        <v>117</v>
      </c>
      <c r="F10" s="7"/>
      <c r="G10" s="7">
        <v>220</v>
      </c>
    </row>
    <row r="11" spans="1:7" x14ac:dyDescent="0.3">
      <c r="A11" s="6" t="s">
        <v>8332</v>
      </c>
      <c r="B11" s="7"/>
      <c r="C11" s="7">
        <v>80</v>
      </c>
      <c r="D11" s="7"/>
      <c r="E11" s="7">
        <v>127</v>
      </c>
      <c r="F11" s="7">
        <v>30</v>
      </c>
      <c r="G11" s="7">
        <v>237</v>
      </c>
    </row>
    <row r="12" spans="1:7" x14ac:dyDescent="0.3">
      <c r="A12" s="6" t="s">
        <v>8329</v>
      </c>
      <c r="B12" s="7"/>
      <c r="C12" s="7">
        <v>209</v>
      </c>
      <c r="D12" s="7"/>
      <c r="E12" s="7">
        <v>213</v>
      </c>
      <c r="F12" s="7">
        <v>178</v>
      </c>
      <c r="G12" s="7">
        <v>600</v>
      </c>
    </row>
    <row r="13" spans="1:7" x14ac:dyDescent="0.3">
      <c r="A13" s="6" t="s">
        <v>8327</v>
      </c>
      <c r="B13" s="7"/>
      <c r="C13" s="7">
        <v>839</v>
      </c>
      <c r="D13" s="7">
        <v>24</v>
      </c>
      <c r="E13" s="7">
        <v>493</v>
      </c>
      <c r="F13" s="7">
        <v>37</v>
      </c>
      <c r="G13" s="7">
        <v>1393</v>
      </c>
    </row>
    <row r="14" spans="1:7" x14ac:dyDescent="0.3">
      <c r="A14" s="6" t="s">
        <v>8316</v>
      </c>
      <c r="B14" s="7"/>
      <c r="C14" s="7"/>
      <c r="D14" s="7"/>
      <c r="E14" s="7"/>
      <c r="F14" s="7"/>
      <c r="G14" s="7"/>
    </row>
    <row r="15" spans="1:7" x14ac:dyDescent="0.3">
      <c r="A15" s="6" t="s">
        <v>8317</v>
      </c>
      <c r="B15" s="7"/>
      <c r="C15" s="7">
        <v>2185</v>
      </c>
      <c r="D15" s="7">
        <v>50</v>
      </c>
      <c r="E15" s="7">
        <v>1530</v>
      </c>
      <c r="F15" s="7">
        <v>349</v>
      </c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48"/>
  <sheetViews>
    <sheetView workbookViewId="0">
      <selection activeCell="C30" sqref="C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6640625" bestFit="1" customWidth="1"/>
  </cols>
  <sheetData>
    <row r="1" spans="1:7" x14ac:dyDescent="0.3">
      <c r="A1" s="5" t="s">
        <v>8223</v>
      </c>
      <c r="B1" t="s">
        <v>8314</v>
      </c>
    </row>
    <row r="2" spans="1:7" x14ac:dyDescent="0.3">
      <c r="A2" s="5" t="s">
        <v>8308</v>
      </c>
      <c r="B2" t="s">
        <v>8314</v>
      </c>
    </row>
    <row r="4" spans="1:7" x14ac:dyDescent="0.3">
      <c r="A4" s="5" t="s">
        <v>8318</v>
      </c>
      <c r="B4" s="5" t="s">
        <v>8319</v>
      </c>
    </row>
    <row r="5" spans="1:7" x14ac:dyDescent="0.3">
      <c r="A5" s="5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  <c r="G5" t="s">
        <v>8317</v>
      </c>
    </row>
    <row r="6" spans="1:7" x14ac:dyDescent="0.3">
      <c r="A6" s="6" t="s">
        <v>8326</v>
      </c>
      <c r="B6" s="7"/>
      <c r="C6" s="7">
        <v>100</v>
      </c>
      <c r="D6" s="7"/>
      <c r="E6" s="7"/>
      <c r="F6" s="7"/>
      <c r="G6" s="7">
        <v>100</v>
      </c>
    </row>
    <row r="7" spans="1:7" x14ac:dyDescent="0.3">
      <c r="A7" s="6" t="s">
        <v>8350</v>
      </c>
      <c r="B7" s="7">
        <v>20</v>
      </c>
      <c r="C7" s="7"/>
      <c r="D7" s="7"/>
      <c r="E7" s="7"/>
      <c r="F7" s="7"/>
      <c r="G7" s="7">
        <v>20</v>
      </c>
    </row>
    <row r="8" spans="1:7" x14ac:dyDescent="0.3">
      <c r="A8" s="6" t="s">
        <v>8339</v>
      </c>
      <c r="B8" s="7">
        <v>24</v>
      </c>
      <c r="C8" s="7"/>
      <c r="D8" s="7"/>
      <c r="E8" s="7"/>
      <c r="F8" s="7"/>
      <c r="G8" s="7">
        <v>24</v>
      </c>
    </row>
    <row r="9" spans="1:7" x14ac:dyDescent="0.3">
      <c r="A9" s="6" t="s">
        <v>8364</v>
      </c>
      <c r="B9" s="7"/>
      <c r="C9" s="7">
        <v>40</v>
      </c>
      <c r="D9" s="7"/>
      <c r="E9" s="7"/>
      <c r="F9" s="7"/>
      <c r="G9" s="7">
        <v>40</v>
      </c>
    </row>
    <row r="10" spans="1:7" x14ac:dyDescent="0.3">
      <c r="A10" s="6" t="s">
        <v>8360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">
      <c r="A11" s="6" t="s">
        <v>8325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">
      <c r="A12" s="6" t="s">
        <v>8324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">
      <c r="A13" s="6" t="s">
        <v>8337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">
      <c r="A14" s="6" t="s">
        <v>8353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">
      <c r="A15" s="6" t="s">
        <v>8310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">
      <c r="A16" s="6" t="s">
        <v>8343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">
      <c r="A17" s="6" t="s">
        <v>8354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">
      <c r="A18" s="6" t="s">
        <v>8355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">
      <c r="A19" s="6" t="s">
        <v>8336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">
      <c r="A20" s="6" t="s">
        <v>8335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">
      <c r="A21" s="6" t="s">
        <v>8362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">
      <c r="A22" s="6" t="s">
        <v>8334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">
      <c r="A23" s="6" t="s">
        <v>8341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">
      <c r="A24" s="6" t="s">
        <v>8365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">
      <c r="A25" s="6" t="s">
        <v>8349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">
      <c r="A26" s="6" t="s">
        <v>8333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">
      <c r="A27" s="6" t="s">
        <v>8356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">
      <c r="A28" s="6" t="s">
        <v>8345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">
      <c r="A29" s="6" t="s">
        <v>8351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">
      <c r="A30" s="6" t="s">
        <v>8328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">
      <c r="A31" s="6" t="s">
        <v>8352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">
      <c r="A32" s="6" t="s">
        <v>8348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">
      <c r="A33" s="6" t="s">
        <v>8359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">
      <c r="A34" s="6" t="s">
        <v>8311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">
      <c r="A35" s="6" t="s">
        <v>8323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">
      <c r="A36" s="6" t="s">
        <v>8322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">
      <c r="A37" s="6" t="s">
        <v>8358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">
      <c r="A38" s="6" t="s">
        <v>8361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">
      <c r="A39" s="6" t="s">
        <v>8363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">
      <c r="A40" s="6" t="s">
        <v>8357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">
      <c r="A41" s="6" t="s">
        <v>8321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">
      <c r="A42" s="6" t="s">
        <v>8347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">
      <c r="A43" s="6" t="s">
        <v>8340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">
      <c r="A44" s="6" t="s">
        <v>8331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">
      <c r="A45" s="6" t="s">
        <v>8330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">
      <c r="A46" s="6" t="s">
        <v>8346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">
      <c r="A47" s="6" t="s">
        <v>8316</v>
      </c>
      <c r="B47" s="7"/>
      <c r="C47" s="7"/>
      <c r="D47" s="7"/>
      <c r="E47" s="7"/>
      <c r="F47" s="7"/>
      <c r="G47" s="7"/>
    </row>
    <row r="48" spans="1:7" x14ac:dyDescent="0.3">
      <c r="A48" s="6" t="s">
        <v>8317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8"/>
  <sheetViews>
    <sheetView workbookViewId="0">
      <selection activeCell="R9" sqref="R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5" t="s">
        <v>8308</v>
      </c>
      <c r="B1" t="s">
        <v>8314</v>
      </c>
    </row>
    <row r="2" spans="1:6" x14ac:dyDescent="0.3">
      <c r="A2" s="5" t="s">
        <v>8380</v>
      </c>
      <c r="B2" t="s">
        <v>8314</v>
      </c>
    </row>
    <row r="4" spans="1:6" x14ac:dyDescent="0.3">
      <c r="A4" s="5" t="s">
        <v>8318</v>
      </c>
      <c r="B4" s="5" t="s">
        <v>8319</v>
      </c>
    </row>
    <row r="5" spans="1:6" x14ac:dyDescent="0.3">
      <c r="A5" s="5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8317</v>
      </c>
    </row>
    <row r="6" spans="1:6" x14ac:dyDescent="0.3">
      <c r="A6" s="8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8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8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8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8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8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8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8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8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8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8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8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8" t="s">
        <v>8317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 filterMode="1"/>
  <dimension ref="A1:U4116"/>
  <sheetViews>
    <sheetView zoomScale="77" zoomScaleNormal="55" workbookViewId="0">
      <selection activeCell="G1" sqref="G1:G1048576"/>
    </sheetView>
  </sheetViews>
  <sheetFormatPr defaultRowHeight="14.4" x14ac:dyDescent="0.3"/>
  <cols>
    <col min="2" max="2" width="46.109375" style="3" customWidth="1"/>
    <col min="3" max="3" width="40.33203125" style="3" customWidth="1"/>
    <col min="4" max="4" width="13.88671875" bestFit="1" customWidth="1"/>
    <col min="5" max="5" width="13.88671875" customWidth="1"/>
    <col min="6" max="6" width="16.44140625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5.44140625" customWidth="1"/>
    <col min="13" max="13" width="24.5546875" customWidth="1"/>
    <col min="14" max="14" width="36.44140625" customWidth="1"/>
    <col min="15" max="15" width="41.109375" customWidth="1"/>
    <col min="16" max="16" width="23.33203125" customWidth="1"/>
    <col min="17" max="17" width="26.33203125" customWidth="1"/>
    <col min="18" max="18" width="36.33203125" customWidth="1"/>
    <col min="19" max="19" width="18.44140625" customWidth="1"/>
    <col min="20" max="20" width="21.33203125" customWidth="1"/>
    <col min="21" max="21" width="24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/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8308</v>
      </c>
      <c r="S1" s="1" t="s">
        <v>8309</v>
      </c>
      <c r="T1" s="1" t="s">
        <v>8366</v>
      </c>
      <c r="U1" s="1" t="s">
        <v>8367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f>IF(G2="successful",D2,"")</f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F2-D2</f>
        <v>3133</v>
      </c>
      <c r="Q2">
        <f>F2/M2</f>
        <v>63.917582417582416</v>
      </c>
      <c r="R2" t="s">
        <v>8320</v>
      </c>
      <c r="S2" t="s">
        <v>8321</v>
      </c>
      <c r="T2" s="9">
        <f>(((K2/60)/60)/24)+DATE(1970,1,1)</f>
        <v>42177.007071759261</v>
      </c>
      <c r="U2" s="9">
        <f>(((J2/60)/60)/24)+DATE(1970,1,1)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f t="shared" ref="E3:E66" si="0">IF(G3="successful",D3,"")</f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F3-D3</f>
        <v>4378</v>
      </c>
      <c r="Q3">
        <f t="shared" ref="Q3:Q66" si="2">F3/M3</f>
        <v>185.48101265822785</v>
      </c>
      <c r="R3" t="s">
        <v>8320</v>
      </c>
      <c r="S3" t="s">
        <v>8321</v>
      </c>
      <c r="T3" s="9">
        <f t="shared" ref="T3:T66" si="3">(((K3/60)/60)/24)+DATE(1970,1,1)</f>
        <v>42766.600497685184</v>
      </c>
      <c r="U3" s="9">
        <f t="shared" ref="U3:U66" si="4">(((J3/60)/60)/24)+DATE(1970,1,1)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f t="shared" si="0"/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25</v>
      </c>
      <c r="Q4">
        <f t="shared" si="2"/>
        <v>15</v>
      </c>
      <c r="R4" t="s">
        <v>8320</v>
      </c>
      <c r="S4" t="s">
        <v>8321</v>
      </c>
      <c r="T4" s="9">
        <f t="shared" si="3"/>
        <v>42405.702349537038</v>
      </c>
      <c r="U4" s="9">
        <f t="shared" si="4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f t="shared" si="0"/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390</v>
      </c>
      <c r="Q5">
        <f t="shared" si="2"/>
        <v>69.266666666666666</v>
      </c>
      <c r="R5" t="s">
        <v>8320</v>
      </c>
      <c r="S5" t="s">
        <v>8321</v>
      </c>
      <c r="T5" s="9">
        <f t="shared" si="3"/>
        <v>41828.515127314815</v>
      </c>
      <c r="U5" s="9">
        <f t="shared" si="4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f t="shared" si="0"/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10116.279999999999</v>
      </c>
      <c r="Q6">
        <f t="shared" si="2"/>
        <v>190.55028169014085</v>
      </c>
      <c r="R6" t="s">
        <v>8320</v>
      </c>
      <c r="S6" t="s">
        <v>8321</v>
      </c>
      <c r="T6" s="9">
        <f t="shared" si="3"/>
        <v>42327.834247685183</v>
      </c>
      <c r="U6" s="9">
        <f t="shared" si="4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f t="shared" si="0"/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391</v>
      </c>
      <c r="Q7">
        <f t="shared" si="2"/>
        <v>93.40425531914893</v>
      </c>
      <c r="R7" t="s">
        <v>8320</v>
      </c>
      <c r="S7" t="s">
        <v>8321</v>
      </c>
      <c r="T7" s="9">
        <f t="shared" si="3"/>
        <v>42563.932951388888</v>
      </c>
      <c r="U7" s="9">
        <f t="shared" si="4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f t="shared" si="0"/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519</v>
      </c>
      <c r="Q8">
        <f t="shared" si="2"/>
        <v>146.87931034482759</v>
      </c>
      <c r="R8" t="s">
        <v>8320</v>
      </c>
      <c r="S8" t="s">
        <v>8321</v>
      </c>
      <c r="T8" s="9">
        <f t="shared" si="3"/>
        <v>41794.072337962964</v>
      </c>
      <c r="U8" s="9">
        <f t="shared" si="4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f t="shared" si="0"/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110</v>
      </c>
      <c r="Q9">
        <f t="shared" si="2"/>
        <v>159.82456140350877</v>
      </c>
      <c r="R9" t="s">
        <v>8320</v>
      </c>
      <c r="S9" t="s">
        <v>8321</v>
      </c>
      <c r="T9" s="9">
        <f t="shared" si="3"/>
        <v>42516.047071759262</v>
      </c>
      <c r="U9" s="9">
        <f t="shared" si="4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f t="shared" si="0"/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1.5199999999999818</v>
      </c>
      <c r="Q10">
        <f t="shared" si="2"/>
        <v>291.79333333333335</v>
      </c>
      <c r="R10" t="s">
        <v>8320</v>
      </c>
      <c r="S10" t="s">
        <v>8321</v>
      </c>
      <c r="T10" s="9">
        <f t="shared" si="3"/>
        <v>42468.94458333333</v>
      </c>
      <c r="U10" s="9">
        <f t="shared" si="4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f t="shared" si="0"/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129.99</v>
      </c>
      <c r="Q11">
        <f t="shared" si="2"/>
        <v>31.499500000000001</v>
      </c>
      <c r="R11" t="s">
        <v>8320</v>
      </c>
      <c r="S11" t="s">
        <v>8321</v>
      </c>
      <c r="T11" s="9">
        <f t="shared" si="3"/>
        <v>42447.103518518517</v>
      </c>
      <c r="U11" s="9">
        <f t="shared" si="4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f t="shared" si="0"/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</v>
      </c>
      <c r="Q12">
        <f t="shared" si="2"/>
        <v>158.68421052631578</v>
      </c>
      <c r="R12" t="s">
        <v>8320</v>
      </c>
      <c r="S12" t="s">
        <v>8321</v>
      </c>
      <c r="T12" s="9">
        <f t="shared" si="3"/>
        <v>41780.068043981482</v>
      </c>
      <c r="U12" s="9">
        <f t="shared" si="4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f t="shared" si="0"/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1025</v>
      </c>
      <c r="Q13">
        <f t="shared" si="2"/>
        <v>80.333333333333329</v>
      </c>
      <c r="R13" t="s">
        <v>8320</v>
      </c>
      <c r="S13" t="s">
        <v>8321</v>
      </c>
      <c r="T13" s="9">
        <f t="shared" si="3"/>
        <v>42572.778495370367</v>
      </c>
      <c r="U13" s="9">
        <f t="shared" si="4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f t="shared" si="0"/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19588</v>
      </c>
      <c r="Q14">
        <f t="shared" si="2"/>
        <v>59.961305925030231</v>
      </c>
      <c r="R14" t="s">
        <v>8320</v>
      </c>
      <c r="S14" t="s">
        <v>8321</v>
      </c>
      <c r="T14" s="9">
        <f t="shared" si="3"/>
        <v>41791.713252314818</v>
      </c>
      <c r="U14" s="9">
        <f t="shared" si="4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f t="shared" si="0"/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2099</v>
      </c>
      <c r="Q15">
        <f t="shared" si="2"/>
        <v>109.78431372549019</v>
      </c>
      <c r="R15" t="s">
        <v>8320</v>
      </c>
      <c r="S15" t="s">
        <v>8321</v>
      </c>
      <c r="T15" s="9">
        <f t="shared" si="3"/>
        <v>42508.677187499998</v>
      </c>
      <c r="U15" s="9">
        <f t="shared" si="4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f t="shared" si="0"/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56</v>
      </c>
      <c r="Q16">
        <f t="shared" si="2"/>
        <v>147.70731707317074</v>
      </c>
      <c r="R16" t="s">
        <v>8320</v>
      </c>
      <c r="S16" t="s">
        <v>8321</v>
      </c>
      <c r="T16" s="9">
        <f t="shared" si="3"/>
        <v>41808.02648148148</v>
      </c>
      <c r="U16" s="9">
        <f t="shared" si="4"/>
        <v>41833.582638888889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f t="shared" si="0"/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132</v>
      </c>
      <c r="Q17">
        <f t="shared" si="2"/>
        <v>21.755102040816325</v>
      </c>
      <c r="R17" t="s">
        <v>8320</v>
      </c>
      <c r="S17" t="s">
        <v>8321</v>
      </c>
      <c r="T17" s="9">
        <f t="shared" si="3"/>
        <v>42256.391875000001</v>
      </c>
      <c r="U17" s="9">
        <f t="shared" si="4"/>
        <v>42274.843055555553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f t="shared" si="0"/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29</v>
      </c>
      <c r="Q18">
        <f t="shared" si="2"/>
        <v>171.84285714285716</v>
      </c>
      <c r="R18" t="s">
        <v>8320</v>
      </c>
      <c r="S18" t="s">
        <v>8321</v>
      </c>
      <c r="T18" s="9">
        <f t="shared" si="3"/>
        <v>41760.796423611115</v>
      </c>
      <c r="U18" s="9">
        <f t="shared" si="4"/>
        <v>41806.229166666664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f t="shared" si="0"/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10</v>
      </c>
      <c r="Q19">
        <f t="shared" si="2"/>
        <v>41.944444444444443</v>
      </c>
      <c r="R19" t="s">
        <v>8320</v>
      </c>
      <c r="S19" t="s">
        <v>8321</v>
      </c>
      <c r="T19" s="9">
        <f t="shared" si="3"/>
        <v>41917.731736111113</v>
      </c>
      <c r="U19" s="9">
        <f t="shared" si="4"/>
        <v>41947.773402777777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f t="shared" si="0"/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1896.3300000000017</v>
      </c>
      <c r="Q20">
        <f t="shared" si="2"/>
        <v>93.264122807017543</v>
      </c>
      <c r="R20" t="s">
        <v>8320</v>
      </c>
      <c r="S20" t="s">
        <v>8321</v>
      </c>
      <c r="T20" s="9">
        <f t="shared" si="3"/>
        <v>41869.542314814818</v>
      </c>
      <c r="U20" s="9">
        <f t="shared" si="4"/>
        <v>41899.542314814818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f t="shared" si="0"/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385</v>
      </c>
      <c r="Q21">
        <f t="shared" si="2"/>
        <v>56.136363636363633</v>
      </c>
      <c r="R21" t="s">
        <v>8320</v>
      </c>
      <c r="S21" t="s">
        <v>8321</v>
      </c>
      <c r="T21" s="9">
        <f t="shared" si="3"/>
        <v>42175.816365740742</v>
      </c>
      <c r="U21" s="9">
        <f t="shared" si="4"/>
        <v>42205.816365740742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f t="shared" si="0"/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4</v>
      </c>
      <c r="Q22">
        <f t="shared" si="2"/>
        <v>80.16</v>
      </c>
      <c r="R22" t="s">
        <v>8320</v>
      </c>
      <c r="S22" t="s">
        <v>8321</v>
      </c>
      <c r="T22" s="9">
        <f t="shared" si="3"/>
        <v>42200.758240740746</v>
      </c>
      <c r="U22" s="9">
        <f t="shared" si="4"/>
        <v>42260.758240740746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f t="shared" si="0"/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1690</v>
      </c>
      <c r="Q23">
        <f t="shared" si="2"/>
        <v>199.9009900990099</v>
      </c>
      <c r="R23" t="s">
        <v>8320</v>
      </c>
      <c r="S23" t="s">
        <v>8321</v>
      </c>
      <c r="T23" s="9">
        <f t="shared" si="3"/>
        <v>41878.627187500002</v>
      </c>
      <c r="U23" s="9">
        <f t="shared" si="4"/>
        <v>41908.627187500002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f t="shared" si="0"/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60</v>
      </c>
      <c r="Q24">
        <f t="shared" si="2"/>
        <v>51.25</v>
      </c>
      <c r="R24" t="s">
        <v>8320</v>
      </c>
      <c r="S24" t="s">
        <v>8321</v>
      </c>
      <c r="T24" s="9">
        <f t="shared" si="3"/>
        <v>41989.91134259259</v>
      </c>
      <c r="U24" s="9">
        <f t="shared" si="4"/>
        <v>42005.332638888889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f t="shared" si="0"/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370</v>
      </c>
      <c r="Q25">
        <f t="shared" si="2"/>
        <v>103.04347826086956</v>
      </c>
      <c r="R25" t="s">
        <v>8320</v>
      </c>
      <c r="S25" t="s">
        <v>8321</v>
      </c>
      <c r="T25" s="9">
        <f t="shared" si="3"/>
        <v>42097.778946759259</v>
      </c>
      <c r="U25" s="9">
        <f t="shared" si="4"/>
        <v>42124.638888888891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f t="shared" si="0"/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3082.6900000000023</v>
      </c>
      <c r="Q26">
        <f t="shared" si="2"/>
        <v>66.346149825783982</v>
      </c>
      <c r="R26" t="s">
        <v>8320</v>
      </c>
      <c r="S26" t="s">
        <v>8321</v>
      </c>
      <c r="T26" s="9">
        <f t="shared" si="3"/>
        <v>42229.820173611108</v>
      </c>
      <c r="U26" s="9">
        <f t="shared" si="4"/>
        <v>42262.818750000006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f t="shared" si="0"/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200</v>
      </c>
      <c r="Q27">
        <f t="shared" si="2"/>
        <v>57.142857142857146</v>
      </c>
      <c r="R27" t="s">
        <v>8320</v>
      </c>
      <c r="S27" t="s">
        <v>8321</v>
      </c>
      <c r="T27" s="9">
        <f t="shared" si="3"/>
        <v>42318.025011574078</v>
      </c>
      <c r="U27" s="9">
        <f t="shared" si="4"/>
        <v>42378.025011574078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f t="shared" si="0"/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690</v>
      </c>
      <c r="Q28">
        <f t="shared" si="2"/>
        <v>102.10526315789474</v>
      </c>
      <c r="R28" t="s">
        <v>8320</v>
      </c>
      <c r="S28" t="s">
        <v>8321</v>
      </c>
      <c r="T28" s="9">
        <f t="shared" si="3"/>
        <v>41828.515555555554</v>
      </c>
      <c r="U28" s="9">
        <f t="shared" si="4"/>
        <v>41868.515555555554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f t="shared" si="0"/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2345</v>
      </c>
      <c r="Q29">
        <f t="shared" si="2"/>
        <v>148.96666666666667</v>
      </c>
      <c r="R29" t="s">
        <v>8320</v>
      </c>
      <c r="S29" t="s">
        <v>8321</v>
      </c>
      <c r="T29" s="9">
        <f t="shared" si="3"/>
        <v>41929.164733796293</v>
      </c>
      <c r="U29" s="9">
        <f t="shared" si="4"/>
        <v>41959.206400462965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f t="shared" si="0"/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42</v>
      </c>
      <c r="Q30">
        <f t="shared" si="2"/>
        <v>169.6056338028169</v>
      </c>
      <c r="R30" t="s">
        <v>8320</v>
      </c>
      <c r="S30" t="s">
        <v>8321</v>
      </c>
      <c r="T30" s="9">
        <f t="shared" si="3"/>
        <v>42324.96393518518</v>
      </c>
      <c r="U30" s="9">
        <f t="shared" si="4"/>
        <v>42354.96393518518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f t="shared" si="0"/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700</v>
      </c>
      <c r="Q31">
        <f t="shared" si="2"/>
        <v>31.623931623931625</v>
      </c>
      <c r="R31" t="s">
        <v>8320</v>
      </c>
      <c r="S31" t="s">
        <v>8321</v>
      </c>
      <c r="T31" s="9">
        <f t="shared" si="3"/>
        <v>41812.67324074074</v>
      </c>
      <c r="U31" s="9">
        <f t="shared" si="4"/>
        <v>41842.67324074074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f t="shared" si="0"/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51.989999999999782</v>
      </c>
      <c r="Q32">
        <f t="shared" si="2"/>
        <v>76.45264150943396</v>
      </c>
      <c r="R32" t="s">
        <v>8320</v>
      </c>
      <c r="S32" t="s">
        <v>8321</v>
      </c>
      <c r="T32" s="9">
        <f t="shared" si="3"/>
        <v>41842.292997685188</v>
      </c>
      <c r="U32" s="9">
        <f t="shared" si="4"/>
        <v>41872.292997685188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f t="shared" si="0"/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0</v>
      </c>
      <c r="Q33">
        <f t="shared" si="2"/>
        <v>13</v>
      </c>
      <c r="R33" t="s">
        <v>8320</v>
      </c>
      <c r="S33" t="s">
        <v>8321</v>
      </c>
      <c r="T33" s="9">
        <f t="shared" si="3"/>
        <v>42376.79206018518</v>
      </c>
      <c r="U33" s="9">
        <f t="shared" si="4"/>
        <v>42394.79206018518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f t="shared" si="0"/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70</v>
      </c>
      <c r="Q34">
        <f t="shared" si="2"/>
        <v>320.44943820224717</v>
      </c>
      <c r="R34" t="s">
        <v>8320</v>
      </c>
      <c r="S34" t="s">
        <v>8321</v>
      </c>
      <c r="T34" s="9">
        <f t="shared" si="3"/>
        <v>42461.627511574072</v>
      </c>
      <c r="U34" s="9">
        <f t="shared" si="4"/>
        <v>42503.165972222225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f t="shared" si="0"/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110</v>
      </c>
      <c r="Q35">
        <f t="shared" si="2"/>
        <v>83.75</v>
      </c>
      <c r="R35" t="s">
        <v>8320</v>
      </c>
      <c r="S35" t="s">
        <v>8321</v>
      </c>
      <c r="T35" s="9">
        <f t="shared" si="3"/>
        <v>42286.660891203705</v>
      </c>
      <c r="U35" s="9">
        <f t="shared" si="4"/>
        <v>42316.702557870376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f t="shared" si="0"/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792</v>
      </c>
      <c r="Q36">
        <f t="shared" si="2"/>
        <v>49.882352941176471</v>
      </c>
      <c r="R36" t="s">
        <v>8320</v>
      </c>
      <c r="S36" t="s">
        <v>8321</v>
      </c>
      <c r="T36" s="9">
        <f t="shared" si="3"/>
        <v>41841.321770833332</v>
      </c>
      <c r="U36" s="9">
        <f t="shared" si="4"/>
        <v>41856.321770833332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f t="shared" si="0"/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665</v>
      </c>
      <c r="Q37">
        <f t="shared" si="2"/>
        <v>59.464285714285715</v>
      </c>
      <c r="R37" t="s">
        <v>8320</v>
      </c>
      <c r="S37" t="s">
        <v>8321</v>
      </c>
      <c r="T37" s="9">
        <f t="shared" si="3"/>
        <v>42098.291828703703</v>
      </c>
      <c r="U37" s="9">
        <f t="shared" si="4"/>
        <v>42122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f t="shared" si="0"/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2529</v>
      </c>
      <c r="Q38">
        <f t="shared" si="2"/>
        <v>193.84090909090909</v>
      </c>
      <c r="R38" t="s">
        <v>8320</v>
      </c>
      <c r="S38" t="s">
        <v>8321</v>
      </c>
      <c r="T38" s="9">
        <f t="shared" si="3"/>
        <v>42068.307002314818</v>
      </c>
      <c r="U38" s="9">
        <f t="shared" si="4"/>
        <v>42098.265335648146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f t="shared" si="0"/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18357</v>
      </c>
      <c r="Q39">
        <f t="shared" si="2"/>
        <v>159.51383399209487</v>
      </c>
      <c r="R39" t="s">
        <v>8320</v>
      </c>
      <c r="S39" t="s">
        <v>8321</v>
      </c>
      <c r="T39" s="9">
        <f t="shared" si="3"/>
        <v>42032.693043981482</v>
      </c>
      <c r="U39" s="9">
        <f t="shared" si="4"/>
        <v>42062.693043981482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f t="shared" si="0"/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251</v>
      </c>
      <c r="Q40">
        <f t="shared" si="2"/>
        <v>41.68181818181818</v>
      </c>
      <c r="R40" t="s">
        <v>8320</v>
      </c>
      <c r="S40" t="s">
        <v>8321</v>
      </c>
      <c r="T40" s="9">
        <f t="shared" si="3"/>
        <v>41375.057222222218</v>
      </c>
      <c r="U40" s="9">
        <f t="shared" si="4"/>
        <v>41405.057222222218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f t="shared" si="0"/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7745</v>
      </c>
      <c r="Q41">
        <f t="shared" si="2"/>
        <v>150.89861751152074</v>
      </c>
      <c r="R41" t="s">
        <v>8320</v>
      </c>
      <c r="S41" t="s">
        <v>8321</v>
      </c>
      <c r="T41" s="9">
        <f t="shared" si="3"/>
        <v>41754.047083333331</v>
      </c>
      <c r="U41" s="9">
        <f t="shared" si="4"/>
        <v>41784.957638888889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f t="shared" si="0"/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27</v>
      </c>
      <c r="Q42">
        <f t="shared" si="2"/>
        <v>126.6875</v>
      </c>
      <c r="R42" t="s">
        <v>8320</v>
      </c>
      <c r="S42" t="s">
        <v>8321</v>
      </c>
      <c r="T42" s="9">
        <f t="shared" si="3"/>
        <v>41789.21398148148</v>
      </c>
      <c r="U42" s="9">
        <f t="shared" si="4"/>
        <v>41809.166666666664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f t="shared" si="0"/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0</v>
      </c>
      <c r="Q43">
        <f t="shared" si="2"/>
        <v>105.26315789473684</v>
      </c>
      <c r="R43" t="s">
        <v>8320</v>
      </c>
      <c r="S43" t="s">
        <v>8321</v>
      </c>
      <c r="T43" s="9">
        <f t="shared" si="3"/>
        <v>41887.568912037037</v>
      </c>
      <c r="U43" s="9">
        <f t="shared" si="4"/>
        <v>41917.568912037037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f t="shared" si="0"/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5860</v>
      </c>
      <c r="Q44">
        <f t="shared" si="2"/>
        <v>117.51479289940828</v>
      </c>
      <c r="R44" t="s">
        <v>8320</v>
      </c>
      <c r="S44" t="s">
        <v>8321</v>
      </c>
      <c r="T44" s="9">
        <f t="shared" si="3"/>
        <v>41971.639189814814</v>
      </c>
      <c r="U44" s="9">
        <f t="shared" si="4"/>
        <v>42001.639189814814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f t="shared" si="0"/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20866</v>
      </c>
      <c r="Q45">
        <f t="shared" si="2"/>
        <v>117.36121673003802</v>
      </c>
      <c r="R45" t="s">
        <v>8320</v>
      </c>
      <c r="S45" t="s">
        <v>8321</v>
      </c>
      <c r="T45" s="9">
        <f t="shared" si="3"/>
        <v>41802.790347222224</v>
      </c>
      <c r="U45" s="9">
        <f t="shared" si="4"/>
        <v>41833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f t="shared" si="0"/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0</v>
      </c>
      <c r="Q46">
        <f t="shared" si="2"/>
        <v>133.33333333333334</v>
      </c>
      <c r="R46" t="s">
        <v>8320</v>
      </c>
      <c r="S46" t="s">
        <v>8321</v>
      </c>
      <c r="T46" s="9">
        <f t="shared" si="3"/>
        <v>41874.098807870374</v>
      </c>
      <c r="U46" s="9">
        <f t="shared" si="4"/>
        <v>41919.098807870374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f t="shared" si="0"/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1000</v>
      </c>
      <c r="Q47">
        <f t="shared" si="2"/>
        <v>98.360655737704917</v>
      </c>
      <c r="R47" t="s">
        <v>8320</v>
      </c>
      <c r="S47" t="s">
        <v>8321</v>
      </c>
      <c r="T47" s="9">
        <f t="shared" si="3"/>
        <v>42457.623923611114</v>
      </c>
      <c r="U47" s="9">
        <f t="shared" si="4"/>
        <v>42487.623923611114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f t="shared" si="0"/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350</v>
      </c>
      <c r="Q48">
        <f t="shared" si="2"/>
        <v>194.44444444444446</v>
      </c>
      <c r="R48" t="s">
        <v>8320</v>
      </c>
      <c r="S48" t="s">
        <v>8321</v>
      </c>
      <c r="T48" s="9">
        <f t="shared" si="3"/>
        <v>42323.964976851858</v>
      </c>
      <c r="U48" s="9">
        <f t="shared" si="4"/>
        <v>42353.964976851858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f t="shared" si="0"/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380.55000000000018</v>
      </c>
      <c r="Q49">
        <f t="shared" si="2"/>
        <v>76.865000000000009</v>
      </c>
      <c r="R49" t="s">
        <v>8320</v>
      </c>
      <c r="S49" t="s">
        <v>8321</v>
      </c>
      <c r="T49" s="9">
        <f t="shared" si="3"/>
        <v>41932.819525462961</v>
      </c>
      <c r="U49" s="9">
        <f t="shared" si="4"/>
        <v>41992.861192129625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f t="shared" si="0"/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159</v>
      </c>
      <c r="Q50">
        <f t="shared" si="2"/>
        <v>56.815789473684212</v>
      </c>
      <c r="R50" t="s">
        <v>8320</v>
      </c>
      <c r="S50" t="s">
        <v>8321</v>
      </c>
      <c r="T50" s="9">
        <f t="shared" si="3"/>
        <v>42033.516898148147</v>
      </c>
      <c r="U50" s="9">
        <f t="shared" si="4"/>
        <v>42064.5</v>
      </c>
    </row>
    <row r="51" spans="1:21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f t="shared" si="0"/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0</v>
      </c>
      <c r="Q51">
        <f t="shared" si="2"/>
        <v>137.93103448275863</v>
      </c>
      <c r="R51" t="s">
        <v>8320</v>
      </c>
      <c r="S51" t="s">
        <v>8321</v>
      </c>
      <c r="T51" s="9">
        <f t="shared" si="3"/>
        <v>42271.176446759258</v>
      </c>
      <c r="U51" s="9">
        <f t="shared" si="4"/>
        <v>42301.176446759258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f t="shared" si="0"/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0</v>
      </c>
      <c r="Q52">
        <f t="shared" si="2"/>
        <v>27.272727272727273</v>
      </c>
      <c r="R52" t="s">
        <v>8320</v>
      </c>
      <c r="S52" t="s">
        <v>8321</v>
      </c>
      <c r="T52" s="9">
        <f t="shared" si="3"/>
        <v>41995.752986111111</v>
      </c>
      <c r="U52" s="9">
        <f t="shared" si="4"/>
        <v>42034.708333333328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f t="shared" si="0"/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3082</v>
      </c>
      <c r="Q53">
        <f t="shared" si="2"/>
        <v>118.33613445378151</v>
      </c>
      <c r="R53" t="s">
        <v>8320</v>
      </c>
      <c r="S53" t="s">
        <v>8321</v>
      </c>
      <c r="T53" s="9">
        <f t="shared" si="3"/>
        <v>42196.928668981483</v>
      </c>
      <c r="U53" s="9">
        <f t="shared" si="4"/>
        <v>42226.928668981483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f t="shared" si="0"/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1621</v>
      </c>
      <c r="Q54">
        <f t="shared" si="2"/>
        <v>223.48076923076923</v>
      </c>
      <c r="R54" t="s">
        <v>8320</v>
      </c>
      <c r="S54" t="s">
        <v>8321</v>
      </c>
      <c r="T54" s="9">
        <f t="shared" si="3"/>
        <v>41807.701921296299</v>
      </c>
      <c r="U54" s="9">
        <f t="shared" si="4"/>
        <v>41837.701921296299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f t="shared" si="0"/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289</v>
      </c>
      <c r="Q55">
        <f t="shared" si="2"/>
        <v>28.111111111111111</v>
      </c>
      <c r="R55" t="s">
        <v>8320</v>
      </c>
      <c r="S55" t="s">
        <v>8321</v>
      </c>
      <c r="T55" s="9">
        <f t="shared" si="3"/>
        <v>41719.549131944441</v>
      </c>
      <c r="U55" s="9">
        <f t="shared" si="4"/>
        <v>41733.916666666664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f t="shared" si="0"/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100</v>
      </c>
      <c r="Q56">
        <f t="shared" si="2"/>
        <v>194.23076923076923</v>
      </c>
      <c r="R56" t="s">
        <v>8320</v>
      </c>
      <c r="S56" t="s">
        <v>8321</v>
      </c>
      <c r="T56" s="9">
        <f t="shared" si="3"/>
        <v>42333.713206018518</v>
      </c>
      <c r="U56" s="9">
        <f t="shared" si="4"/>
        <v>42363.713206018518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f t="shared" si="0"/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2490</v>
      </c>
      <c r="Q57">
        <f t="shared" si="2"/>
        <v>128.95348837209303</v>
      </c>
      <c r="R57" t="s">
        <v>8320</v>
      </c>
      <c r="S57" t="s">
        <v>8321</v>
      </c>
      <c r="T57" s="9">
        <f t="shared" si="3"/>
        <v>42496.968935185185</v>
      </c>
      <c r="U57" s="9">
        <f t="shared" si="4"/>
        <v>42517.968935185185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f t="shared" si="0"/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581</v>
      </c>
      <c r="Q58">
        <f t="shared" si="2"/>
        <v>49.316091954022987</v>
      </c>
      <c r="R58" t="s">
        <v>8320</v>
      </c>
      <c r="S58" t="s">
        <v>8321</v>
      </c>
      <c r="T58" s="9">
        <f t="shared" si="3"/>
        <v>42149.548888888887</v>
      </c>
      <c r="U58" s="9">
        <f t="shared" si="4"/>
        <v>42163.666666666672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f t="shared" si="0"/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285</v>
      </c>
      <c r="Q59">
        <f t="shared" si="2"/>
        <v>221.52173913043478</v>
      </c>
      <c r="R59" t="s">
        <v>8320</v>
      </c>
      <c r="S59" t="s">
        <v>8321</v>
      </c>
      <c r="T59" s="9">
        <f t="shared" si="3"/>
        <v>42089.83289351852</v>
      </c>
      <c r="U59" s="9">
        <f t="shared" si="4"/>
        <v>42119.83289351852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f t="shared" si="0"/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291</v>
      </c>
      <c r="Q60">
        <f t="shared" si="2"/>
        <v>137.21333333333334</v>
      </c>
      <c r="R60" t="s">
        <v>8320</v>
      </c>
      <c r="S60" t="s">
        <v>8321</v>
      </c>
      <c r="T60" s="9">
        <f t="shared" si="3"/>
        <v>41932.745046296295</v>
      </c>
      <c r="U60" s="9">
        <f t="shared" si="4"/>
        <v>41962.786712962959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f t="shared" si="0"/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25.139999999999418</v>
      </c>
      <c r="Q61">
        <f t="shared" si="2"/>
        <v>606.82242424242418</v>
      </c>
      <c r="R61" t="s">
        <v>8320</v>
      </c>
      <c r="S61" t="s">
        <v>8321</v>
      </c>
      <c r="T61" s="9">
        <f t="shared" si="3"/>
        <v>42230.23583333334</v>
      </c>
      <c r="U61" s="9">
        <f t="shared" si="4"/>
        <v>42261.875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f t="shared" si="0"/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148.32999999999993</v>
      </c>
      <c r="Q62">
        <f t="shared" si="2"/>
        <v>43.040092592592593</v>
      </c>
      <c r="R62" t="s">
        <v>8320</v>
      </c>
      <c r="S62" t="s">
        <v>8322</v>
      </c>
      <c r="T62" s="9">
        <f t="shared" si="3"/>
        <v>41701.901817129627</v>
      </c>
      <c r="U62" s="9">
        <f t="shared" si="4"/>
        <v>41721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f t="shared" si="0"/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2415</v>
      </c>
      <c r="Q63">
        <f t="shared" si="2"/>
        <v>322.39130434782606</v>
      </c>
      <c r="R63" t="s">
        <v>8320</v>
      </c>
      <c r="S63" t="s">
        <v>8322</v>
      </c>
      <c r="T63" s="9">
        <f t="shared" si="3"/>
        <v>41409.814317129632</v>
      </c>
      <c r="U63" s="9">
        <f t="shared" si="4"/>
        <v>41431.814317129632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f t="shared" si="0"/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1642</v>
      </c>
      <c r="Q64">
        <f t="shared" si="2"/>
        <v>96.708333333333329</v>
      </c>
      <c r="R64" t="s">
        <v>8320</v>
      </c>
      <c r="S64" t="s">
        <v>8322</v>
      </c>
      <c r="T64" s="9">
        <f t="shared" si="3"/>
        <v>41311.799513888887</v>
      </c>
      <c r="U64" s="9">
        <f t="shared" si="4"/>
        <v>41336.799513888887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f t="shared" si="0"/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270.36999999999989</v>
      </c>
      <c r="Q65">
        <f t="shared" si="2"/>
        <v>35.474531249999998</v>
      </c>
      <c r="R65" t="s">
        <v>8320</v>
      </c>
      <c r="S65" t="s">
        <v>8322</v>
      </c>
      <c r="T65" s="9">
        <f t="shared" si="3"/>
        <v>41612.912187499998</v>
      </c>
      <c r="U65" s="9">
        <f t="shared" si="4"/>
        <v>41636.207638888889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f t="shared" si="0"/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880</v>
      </c>
      <c r="Q66">
        <f t="shared" si="2"/>
        <v>86.666666666666671</v>
      </c>
      <c r="R66" t="s">
        <v>8320</v>
      </c>
      <c r="S66" t="s">
        <v>8322</v>
      </c>
      <c r="T66" s="9">
        <f t="shared" si="3"/>
        <v>41433.01829861111</v>
      </c>
      <c r="U66" s="9">
        <f t="shared" si="4"/>
        <v>41463.01829861111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f t="shared" ref="E67:E130" si="5">IF(G67="successful",D67,"")</f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6">F67-D67</f>
        <v>527</v>
      </c>
      <c r="Q67">
        <f t="shared" ref="Q67:Q130" si="7">F67/M67</f>
        <v>132.05263157894737</v>
      </c>
      <c r="R67" t="s">
        <v>8320</v>
      </c>
      <c r="S67" t="s">
        <v>8322</v>
      </c>
      <c r="T67" s="9">
        <f t="shared" ref="T67:T130" si="8">(((K67/60)/60)/24)+DATE(1970,1,1)</f>
        <v>41835.821226851855</v>
      </c>
      <c r="U67" s="9">
        <f t="shared" ref="U67:U130" si="9">(((J67/60)/60)/24)+DATE(1970,1,1)</f>
        <v>41862.249305555553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f t="shared" si="5"/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6"/>
        <v>372</v>
      </c>
      <c r="Q68">
        <f t="shared" si="7"/>
        <v>91.230769230769226</v>
      </c>
      <c r="R68" t="s">
        <v>8320</v>
      </c>
      <c r="S68" t="s">
        <v>8322</v>
      </c>
      <c r="T68" s="9">
        <f t="shared" si="8"/>
        <v>42539.849768518514</v>
      </c>
      <c r="U68" s="9">
        <f t="shared" si="9"/>
        <v>42569.849768518514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f t="shared" si="5"/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6"/>
        <v>325</v>
      </c>
      <c r="Q69">
        <f t="shared" si="7"/>
        <v>116.25</v>
      </c>
      <c r="R69" t="s">
        <v>8320</v>
      </c>
      <c r="S69" t="s">
        <v>8322</v>
      </c>
      <c r="T69" s="9">
        <f t="shared" si="8"/>
        <v>41075.583379629628</v>
      </c>
      <c r="U69" s="9">
        <f t="shared" si="9"/>
        <v>41105.583379629628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f t="shared" si="5"/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6"/>
        <v>163</v>
      </c>
      <c r="Q70">
        <f t="shared" si="7"/>
        <v>21.194444444444443</v>
      </c>
      <c r="R70" t="s">
        <v>8320</v>
      </c>
      <c r="S70" t="s">
        <v>8322</v>
      </c>
      <c r="T70" s="9">
        <f t="shared" si="8"/>
        <v>41663.569340277776</v>
      </c>
      <c r="U70" s="9">
        <f t="shared" si="9"/>
        <v>41693.569340277776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f t="shared" si="5"/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6"/>
        <v>1094.2299999999996</v>
      </c>
      <c r="Q71">
        <f t="shared" si="7"/>
        <v>62.327134831460668</v>
      </c>
      <c r="R71" t="s">
        <v>8320</v>
      </c>
      <c r="S71" t="s">
        <v>8322</v>
      </c>
      <c r="T71" s="9">
        <f t="shared" si="8"/>
        <v>40786.187789351854</v>
      </c>
      <c r="U71" s="9">
        <f t="shared" si="9"/>
        <v>40818.290972222225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f t="shared" si="5"/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6"/>
        <v>136</v>
      </c>
      <c r="Q72">
        <f t="shared" si="7"/>
        <v>37.411764705882355</v>
      </c>
      <c r="R72" t="s">
        <v>8320</v>
      </c>
      <c r="S72" t="s">
        <v>8322</v>
      </c>
      <c r="T72" s="9">
        <f t="shared" si="8"/>
        <v>40730.896354166667</v>
      </c>
      <c r="U72" s="9">
        <f t="shared" si="9"/>
        <v>40790.896354166667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f t="shared" si="5"/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6"/>
        <v>431</v>
      </c>
      <c r="Q73">
        <f t="shared" si="7"/>
        <v>69.71875</v>
      </c>
      <c r="R73" t="s">
        <v>8320</v>
      </c>
      <c r="S73" t="s">
        <v>8322</v>
      </c>
      <c r="T73" s="9">
        <f t="shared" si="8"/>
        <v>40997.271493055552</v>
      </c>
      <c r="U73" s="9">
        <f t="shared" si="9"/>
        <v>41057.271493055552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f t="shared" si="5"/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6"/>
        <v>185</v>
      </c>
      <c r="Q74">
        <f t="shared" si="7"/>
        <v>58.170731707317074</v>
      </c>
      <c r="R74" t="s">
        <v>8320</v>
      </c>
      <c r="S74" t="s">
        <v>8322</v>
      </c>
      <c r="T74" s="9">
        <f t="shared" si="8"/>
        <v>41208.010196759256</v>
      </c>
      <c r="U74" s="9">
        <f t="shared" si="9"/>
        <v>41228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f t="shared" si="5"/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6"/>
        <v>0</v>
      </c>
      <c r="Q75">
        <f t="shared" si="7"/>
        <v>50</v>
      </c>
      <c r="R75" t="s">
        <v>8320</v>
      </c>
      <c r="S75" t="s">
        <v>8322</v>
      </c>
      <c r="T75" s="9">
        <f t="shared" si="8"/>
        <v>40587.75675925926</v>
      </c>
      <c r="U75" s="9">
        <f t="shared" si="9"/>
        <v>40666.165972222225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f t="shared" si="5"/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6"/>
        <v>64.659999999999968</v>
      </c>
      <c r="Q76">
        <f t="shared" si="7"/>
        <v>19.471034482758618</v>
      </c>
      <c r="R76" t="s">
        <v>8320</v>
      </c>
      <c r="S76" t="s">
        <v>8322</v>
      </c>
      <c r="T76" s="9">
        <f t="shared" si="8"/>
        <v>42360.487210648149</v>
      </c>
      <c r="U76" s="9">
        <f t="shared" si="9"/>
        <v>42390.487210648149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f t="shared" si="5"/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6"/>
        <v>540</v>
      </c>
      <c r="Q77">
        <f t="shared" si="7"/>
        <v>85.957446808510639</v>
      </c>
      <c r="R77" t="s">
        <v>8320</v>
      </c>
      <c r="S77" t="s">
        <v>8322</v>
      </c>
      <c r="T77" s="9">
        <f t="shared" si="8"/>
        <v>41357.209166666667</v>
      </c>
      <c r="U77" s="9">
        <f t="shared" si="9"/>
        <v>41387.209166666667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f t="shared" si="5"/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6"/>
        <v>160</v>
      </c>
      <c r="Q78">
        <f t="shared" si="7"/>
        <v>30.666666666666668</v>
      </c>
      <c r="R78" t="s">
        <v>8320</v>
      </c>
      <c r="S78" t="s">
        <v>8322</v>
      </c>
      <c r="T78" s="9">
        <f t="shared" si="8"/>
        <v>40844.691643518519</v>
      </c>
      <c r="U78" s="9">
        <f t="shared" si="9"/>
        <v>40904.733310185184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f t="shared" si="5"/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6"/>
        <v>1170</v>
      </c>
      <c r="Q79">
        <f t="shared" si="7"/>
        <v>60.384615384615387</v>
      </c>
      <c r="R79" t="s">
        <v>8320</v>
      </c>
      <c r="S79" t="s">
        <v>8322</v>
      </c>
      <c r="T79" s="9">
        <f t="shared" si="8"/>
        <v>40997.144872685189</v>
      </c>
      <c r="U79" s="9">
        <f t="shared" si="9"/>
        <v>41050.124305555553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f t="shared" si="5"/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6"/>
        <v>1301</v>
      </c>
      <c r="Q80">
        <f t="shared" si="7"/>
        <v>38.6</v>
      </c>
      <c r="R80" t="s">
        <v>8320</v>
      </c>
      <c r="S80" t="s">
        <v>8322</v>
      </c>
      <c r="T80" s="9">
        <f t="shared" si="8"/>
        <v>42604.730567129634</v>
      </c>
      <c r="U80" s="9">
        <f t="shared" si="9"/>
        <v>42614.730567129634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f t="shared" si="5"/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6"/>
        <v>351</v>
      </c>
      <c r="Q81">
        <f t="shared" si="7"/>
        <v>40.268292682926827</v>
      </c>
      <c r="R81" t="s">
        <v>8320</v>
      </c>
      <c r="S81" t="s">
        <v>8322</v>
      </c>
      <c r="T81" s="9">
        <f t="shared" si="8"/>
        <v>41724.776539351849</v>
      </c>
      <c r="U81" s="9">
        <f t="shared" si="9"/>
        <v>41754.776539351849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f t="shared" si="5"/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6"/>
        <v>870</v>
      </c>
      <c r="Q82">
        <f t="shared" si="7"/>
        <v>273.82978723404256</v>
      </c>
      <c r="R82" t="s">
        <v>8320</v>
      </c>
      <c r="S82" t="s">
        <v>8322</v>
      </c>
      <c r="T82" s="9">
        <f t="shared" si="8"/>
        <v>41583.083981481483</v>
      </c>
      <c r="U82" s="9">
        <f t="shared" si="9"/>
        <v>41618.083981481483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f t="shared" si="5"/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6"/>
        <v>735</v>
      </c>
      <c r="Q83">
        <f t="shared" si="7"/>
        <v>53.035714285714285</v>
      </c>
      <c r="R83" t="s">
        <v>8320</v>
      </c>
      <c r="S83" t="s">
        <v>8322</v>
      </c>
      <c r="T83" s="9">
        <f t="shared" si="8"/>
        <v>41100.158877314818</v>
      </c>
      <c r="U83" s="9">
        <f t="shared" si="9"/>
        <v>41104.126388888886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f t="shared" si="5"/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6"/>
        <v>0.5</v>
      </c>
      <c r="Q84">
        <f t="shared" si="7"/>
        <v>40.005000000000003</v>
      </c>
      <c r="R84" t="s">
        <v>8320</v>
      </c>
      <c r="S84" t="s">
        <v>8322</v>
      </c>
      <c r="T84" s="9">
        <f t="shared" si="8"/>
        <v>40795.820150462961</v>
      </c>
      <c r="U84" s="9">
        <f t="shared" si="9"/>
        <v>40825.820150462961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f t="shared" si="5"/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6"/>
        <v>5</v>
      </c>
      <c r="Q85">
        <f t="shared" si="7"/>
        <v>15.76923076923077</v>
      </c>
      <c r="R85" t="s">
        <v>8320</v>
      </c>
      <c r="S85" t="s">
        <v>8322</v>
      </c>
      <c r="T85" s="9">
        <f t="shared" si="8"/>
        <v>42042.615613425922</v>
      </c>
      <c r="U85" s="9">
        <f t="shared" si="9"/>
        <v>42057.479166666672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f t="shared" si="5"/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6"/>
        <v>0</v>
      </c>
      <c r="Q86">
        <f t="shared" si="7"/>
        <v>71.428571428571431</v>
      </c>
      <c r="R86" t="s">
        <v>8320</v>
      </c>
      <c r="S86" t="s">
        <v>8322</v>
      </c>
      <c r="T86" s="9">
        <f t="shared" si="8"/>
        <v>40648.757939814815</v>
      </c>
      <c r="U86" s="9">
        <f t="shared" si="9"/>
        <v>40678.757939814815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f t="shared" si="5"/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6"/>
        <v>306</v>
      </c>
      <c r="Q87">
        <f t="shared" si="7"/>
        <v>71.714285714285708</v>
      </c>
      <c r="R87" t="s">
        <v>8320</v>
      </c>
      <c r="S87" t="s">
        <v>8322</v>
      </c>
      <c r="T87" s="9">
        <f t="shared" si="8"/>
        <v>40779.125428240739</v>
      </c>
      <c r="U87" s="9">
        <f t="shared" si="9"/>
        <v>40809.125428240739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f t="shared" si="5"/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6"/>
        <v>388</v>
      </c>
      <c r="Q88">
        <f t="shared" si="7"/>
        <v>375.76470588235293</v>
      </c>
      <c r="R88" t="s">
        <v>8320</v>
      </c>
      <c r="S88" t="s">
        <v>8322</v>
      </c>
      <c r="T88" s="9">
        <f t="shared" si="8"/>
        <v>42291.556076388893</v>
      </c>
      <c r="U88" s="9">
        <f t="shared" si="9"/>
        <v>42365.59774305555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f t="shared" si="5"/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6"/>
        <v>115</v>
      </c>
      <c r="Q89">
        <f t="shared" si="7"/>
        <v>104.6</v>
      </c>
      <c r="R89" t="s">
        <v>8320</v>
      </c>
      <c r="S89" t="s">
        <v>8322</v>
      </c>
      <c r="T89" s="9">
        <f t="shared" si="8"/>
        <v>40322.53938657407</v>
      </c>
      <c r="U89" s="9">
        <f t="shared" si="9"/>
        <v>40332.070138888892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f t="shared" si="5"/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6"/>
        <v>100</v>
      </c>
      <c r="Q90">
        <f t="shared" si="7"/>
        <v>60</v>
      </c>
      <c r="R90" t="s">
        <v>8320</v>
      </c>
      <c r="S90" t="s">
        <v>8322</v>
      </c>
      <c r="T90" s="9">
        <f t="shared" si="8"/>
        <v>41786.65892361111</v>
      </c>
      <c r="U90" s="9">
        <f t="shared" si="9"/>
        <v>41812.65892361111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f t="shared" si="5"/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6"/>
        <v>904</v>
      </c>
      <c r="Q91">
        <f t="shared" si="7"/>
        <v>123.28571428571429</v>
      </c>
      <c r="R91" t="s">
        <v>8320</v>
      </c>
      <c r="S91" t="s">
        <v>8322</v>
      </c>
      <c r="T91" s="9">
        <f t="shared" si="8"/>
        <v>41402.752222222225</v>
      </c>
      <c r="U91" s="9">
        <f t="shared" si="9"/>
        <v>41427.752222222225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f t="shared" si="5"/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6"/>
        <v>2</v>
      </c>
      <c r="Q92">
        <f t="shared" si="7"/>
        <v>31.375</v>
      </c>
      <c r="R92" t="s">
        <v>8320</v>
      </c>
      <c r="S92" t="s">
        <v>8322</v>
      </c>
      <c r="T92" s="9">
        <f t="shared" si="8"/>
        <v>40706.297442129631</v>
      </c>
      <c r="U92" s="9">
        <f t="shared" si="9"/>
        <v>40736.297442129631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f t="shared" si="5"/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6"/>
        <v>600</v>
      </c>
      <c r="Q93">
        <f t="shared" si="7"/>
        <v>78.260869565217391</v>
      </c>
      <c r="R93" t="s">
        <v>8320</v>
      </c>
      <c r="S93" t="s">
        <v>8322</v>
      </c>
      <c r="T93" s="9">
        <f t="shared" si="8"/>
        <v>40619.402361111112</v>
      </c>
      <c r="U93" s="9">
        <f t="shared" si="9"/>
        <v>40680.402361111112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f t="shared" si="5"/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6"/>
        <v>260</v>
      </c>
      <c r="Q94">
        <f t="shared" si="7"/>
        <v>122.32558139534883</v>
      </c>
      <c r="R94" t="s">
        <v>8320</v>
      </c>
      <c r="S94" t="s">
        <v>8322</v>
      </c>
      <c r="T94" s="9">
        <f t="shared" si="8"/>
        <v>42721.198877314819</v>
      </c>
      <c r="U94" s="9">
        <f t="shared" si="9"/>
        <v>42767.333333333328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f t="shared" si="5"/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6"/>
        <v>106</v>
      </c>
      <c r="Q95">
        <f t="shared" si="7"/>
        <v>73.733333333333334</v>
      </c>
      <c r="R95" t="s">
        <v>8320</v>
      </c>
      <c r="S95" t="s">
        <v>8322</v>
      </c>
      <c r="T95" s="9">
        <f t="shared" si="8"/>
        <v>41065.858067129629</v>
      </c>
      <c r="U95" s="9">
        <f t="shared" si="9"/>
        <v>41093.875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f t="shared" si="5"/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6"/>
        <v>10</v>
      </c>
      <c r="Q96">
        <f t="shared" si="7"/>
        <v>21.666666666666668</v>
      </c>
      <c r="R96" t="s">
        <v>8320</v>
      </c>
      <c r="S96" t="s">
        <v>8322</v>
      </c>
      <c r="T96" s="9">
        <f t="shared" si="8"/>
        <v>41716.717847222222</v>
      </c>
      <c r="U96" s="9">
        <f t="shared" si="9"/>
        <v>41736.717847222222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f t="shared" si="5"/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6"/>
        <v>110</v>
      </c>
      <c r="Q97">
        <f t="shared" si="7"/>
        <v>21.904761904761905</v>
      </c>
      <c r="R97" t="s">
        <v>8320</v>
      </c>
      <c r="S97" t="s">
        <v>8322</v>
      </c>
      <c r="T97" s="9">
        <f t="shared" si="8"/>
        <v>40935.005104166667</v>
      </c>
      <c r="U97" s="9">
        <f t="shared" si="9"/>
        <v>40965.005104166667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f t="shared" si="5"/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6"/>
        <v>220</v>
      </c>
      <c r="Q98">
        <f t="shared" si="7"/>
        <v>50.588235294117645</v>
      </c>
      <c r="R98" t="s">
        <v>8320</v>
      </c>
      <c r="S98" t="s">
        <v>8322</v>
      </c>
      <c r="T98" s="9">
        <f t="shared" si="8"/>
        <v>40324.662511574075</v>
      </c>
      <c r="U98" s="9">
        <f t="shared" si="9"/>
        <v>40391.125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f t="shared" si="5"/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6"/>
        <v>25</v>
      </c>
      <c r="Q99">
        <f t="shared" si="7"/>
        <v>53.125</v>
      </c>
      <c r="R99" t="s">
        <v>8320</v>
      </c>
      <c r="S99" t="s">
        <v>8322</v>
      </c>
      <c r="T99" s="9">
        <f t="shared" si="8"/>
        <v>40706.135208333333</v>
      </c>
      <c r="U99" s="9">
        <f t="shared" si="9"/>
        <v>40736.135208333333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f t="shared" si="5"/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6"/>
        <v>200</v>
      </c>
      <c r="Q100">
        <f t="shared" si="7"/>
        <v>56.666666666666664</v>
      </c>
      <c r="R100" t="s">
        <v>8320</v>
      </c>
      <c r="S100" t="s">
        <v>8322</v>
      </c>
      <c r="T100" s="9">
        <f t="shared" si="8"/>
        <v>41214.79483796296</v>
      </c>
      <c r="U100" s="9">
        <f t="shared" si="9"/>
        <v>41250.979166666664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f t="shared" si="5"/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6"/>
        <v>90.289999999999964</v>
      </c>
      <c r="Q101">
        <f t="shared" si="7"/>
        <v>40.776666666666664</v>
      </c>
      <c r="R101" t="s">
        <v>8320</v>
      </c>
      <c r="S101" t="s">
        <v>8322</v>
      </c>
      <c r="T101" s="9">
        <f t="shared" si="8"/>
        <v>41631.902766203704</v>
      </c>
      <c r="U101" s="9">
        <f t="shared" si="9"/>
        <v>41661.902766203704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f t="shared" si="5"/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6"/>
        <v>0</v>
      </c>
      <c r="Q102">
        <f t="shared" si="7"/>
        <v>192.30769230769232</v>
      </c>
      <c r="R102" t="s">
        <v>8320</v>
      </c>
      <c r="S102" t="s">
        <v>8322</v>
      </c>
      <c r="T102" s="9">
        <f t="shared" si="8"/>
        <v>41197.753310185188</v>
      </c>
      <c r="U102" s="9">
        <f t="shared" si="9"/>
        <v>41217.794976851852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f t="shared" si="5"/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6"/>
        <v>0</v>
      </c>
      <c r="Q103">
        <f t="shared" si="7"/>
        <v>100</v>
      </c>
      <c r="R103" t="s">
        <v>8320</v>
      </c>
      <c r="S103" t="s">
        <v>8322</v>
      </c>
      <c r="T103" s="9">
        <f t="shared" si="8"/>
        <v>41274.776736111111</v>
      </c>
      <c r="U103" s="9">
        <f t="shared" si="9"/>
        <v>41298.776736111111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f t="shared" si="5"/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6"/>
        <v>1665</v>
      </c>
      <c r="Q104">
        <f t="shared" si="7"/>
        <v>117.92307692307692</v>
      </c>
      <c r="R104" t="s">
        <v>8320</v>
      </c>
      <c r="S104" t="s">
        <v>8322</v>
      </c>
      <c r="T104" s="9">
        <f t="shared" si="8"/>
        <v>40505.131168981483</v>
      </c>
      <c r="U104" s="9">
        <f t="shared" si="9"/>
        <v>40535.131168981483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f t="shared" si="5"/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6"/>
        <v>67</v>
      </c>
      <c r="Q105">
        <f t="shared" si="7"/>
        <v>27.897959183673468</v>
      </c>
      <c r="R105" t="s">
        <v>8320</v>
      </c>
      <c r="S105" t="s">
        <v>8322</v>
      </c>
      <c r="T105" s="9">
        <f t="shared" si="8"/>
        <v>41682.805902777778</v>
      </c>
      <c r="U105" s="9">
        <f t="shared" si="9"/>
        <v>41705.805902777778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f t="shared" si="5"/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6"/>
        <v>100</v>
      </c>
      <c r="Q106">
        <f t="shared" si="7"/>
        <v>60</v>
      </c>
      <c r="R106" t="s">
        <v>8320</v>
      </c>
      <c r="S106" t="s">
        <v>8322</v>
      </c>
      <c r="T106" s="9">
        <f t="shared" si="8"/>
        <v>40612.695208333331</v>
      </c>
      <c r="U106" s="9">
        <f t="shared" si="9"/>
        <v>40636.041666666664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f t="shared" si="5"/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6"/>
        <v>163</v>
      </c>
      <c r="Q107">
        <f t="shared" si="7"/>
        <v>39.383333333333333</v>
      </c>
      <c r="R107" t="s">
        <v>8320</v>
      </c>
      <c r="S107" t="s">
        <v>8322</v>
      </c>
      <c r="T107" s="9">
        <f t="shared" si="8"/>
        <v>42485.724768518514</v>
      </c>
      <c r="U107" s="9">
        <f t="shared" si="9"/>
        <v>42504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f t="shared" si="5"/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6"/>
        <v>25</v>
      </c>
      <c r="Q108">
        <f t="shared" si="7"/>
        <v>186.11111111111111</v>
      </c>
      <c r="R108" t="s">
        <v>8320</v>
      </c>
      <c r="S108" t="s">
        <v>8322</v>
      </c>
      <c r="T108" s="9">
        <f t="shared" si="8"/>
        <v>40987.776631944449</v>
      </c>
      <c r="U108" s="9">
        <f t="shared" si="9"/>
        <v>41001.776631944449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f t="shared" si="5"/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6"/>
        <v>185</v>
      </c>
      <c r="Q109">
        <f t="shared" si="7"/>
        <v>111.37681159420291</v>
      </c>
      <c r="R109" t="s">
        <v>8320</v>
      </c>
      <c r="S109" t="s">
        <v>8322</v>
      </c>
      <c r="T109" s="9">
        <f t="shared" si="8"/>
        <v>40635.982488425929</v>
      </c>
      <c r="U109" s="9">
        <f t="shared" si="9"/>
        <v>40657.982488425929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f t="shared" si="5"/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6"/>
        <v>2200</v>
      </c>
      <c r="Q110">
        <f t="shared" si="7"/>
        <v>78.723404255319153</v>
      </c>
      <c r="R110" t="s">
        <v>8320</v>
      </c>
      <c r="S110" t="s">
        <v>8322</v>
      </c>
      <c r="T110" s="9">
        <f t="shared" si="8"/>
        <v>41365.613078703704</v>
      </c>
      <c r="U110" s="9">
        <f t="shared" si="9"/>
        <v>41425.613078703704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f t="shared" si="5"/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6"/>
        <v>1195</v>
      </c>
      <c r="Q111">
        <f t="shared" si="7"/>
        <v>46.702127659574465</v>
      </c>
      <c r="R111" t="s">
        <v>8320</v>
      </c>
      <c r="S111" t="s">
        <v>8322</v>
      </c>
      <c r="T111" s="9">
        <f t="shared" si="8"/>
        <v>40570.025810185187</v>
      </c>
      <c r="U111" s="9">
        <f t="shared" si="9"/>
        <v>40600.025810185187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f t="shared" si="5"/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6"/>
        <v>400</v>
      </c>
      <c r="Q112">
        <f t="shared" si="7"/>
        <v>65.384615384615387</v>
      </c>
      <c r="R112" t="s">
        <v>8320</v>
      </c>
      <c r="S112" t="s">
        <v>8322</v>
      </c>
      <c r="T112" s="9">
        <f t="shared" si="8"/>
        <v>41557.949687500004</v>
      </c>
      <c r="U112" s="9">
        <f t="shared" si="9"/>
        <v>41592.249305555553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f t="shared" si="5"/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6"/>
        <v>1910</v>
      </c>
      <c r="Q113">
        <f t="shared" si="7"/>
        <v>102.0754716981132</v>
      </c>
      <c r="R113" t="s">
        <v>8320</v>
      </c>
      <c r="S113" t="s">
        <v>8322</v>
      </c>
      <c r="T113" s="9">
        <f t="shared" si="8"/>
        <v>42125.333182870367</v>
      </c>
      <c r="U113" s="9">
        <f t="shared" si="9"/>
        <v>42155.333182870367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f t="shared" si="5"/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6"/>
        <v>200</v>
      </c>
      <c r="Q114">
        <f t="shared" si="7"/>
        <v>64.197530864197532</v>
      </c>
      <c r="R114" t="s">
        <v>8320</v>
      </c>
      <c r="S114" t="s">
        <v>8322</v>
      </c>
      <c r="T114" s="9">
        <f t="shared" si="8"/>
        <v>41718.043032407404</v>
      </c>
      <c r="U114" s="9">
        <f t="shared" si="9"/>
        <v>41742.083333333336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f t="shared" si="5"/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6"/>
        <v>2050</v>
      </c>
      <c r="Q115">
        <f t="shared" si="7"/>
        <v>90.384615384615387</v>
      </c>
      <c r="R115" t="s">
        <v>8320</v>
      </c>
      <c r="S115" t="s">
        <v>8322</v>
      </c>
      <c r="T115" s="9">
        <f t="shared" si="8"/>
        <v>40753.758425925924</v>
      </c>
      <c r="U115" s="9">
        <f t="shared" si="9"/>
        <v>40761.625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f t="shared" si="5"/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6"/>
        <v>100</v>
      </c>
      <c r="Q116">
        <f t="shared" si="7"/>
        <v>88.571428571428569</v>
      </c>
      <c r="R116" t="s">
        <v>8320</v>
      </c>
      <c r="S116" t="s">
        <v>8322</v>
      </c>
      <c r="T116" s="9">
        <f t="shared" si="8"/>
        <v>40861.27416666667</v>
      </c>
      <c r="U116" s="9">
        <f t="shared" si="9"/>
        <v>40921.27416666667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f t="shared" si="5"/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6"/>
        <v>182</v>
      </c>
      <c r="Q117">
        <f t="shared" si="7"/>
        <v>28.727272727272727</v>
      </c>
      <c r="R117" t="s">
        <v>8320</v>
      </c>
      <c r="S117" t="s">
        <v>8322</v>
      </c>
      <c r="T117" s="9">
        <f t="shared" si="8"/>
        <v>40918.738935185182</v>
      </c>
      <c r="U117" s="9">
        <f t="shared" si="9"/>
        <v>40943.738935185182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f t="shared" si="5"/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6"/>
        <v>478</v>
      </c>
      <c r="Q118">
        <f t="shared" si="7"/>
        <v>69.78947368421052</v>
      </c>
      <c r="R118" t="s">
        <v>8320</v>
      </c>
      <c r="S118" t="s">
        <v>8322</v>
      </c>
      <c r="T118" s="9">
        <f t="shared" si="8"/>
        <v>40595.497164351851</v>
      </c>
      <c r="U118" s="9">
        <f t="shared" si="9"/>
        <v>40641.455497685187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f t="shared" si="5"/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6"/>
        <v>22.220000000000255</v>
      </c>
      <c r="Q119">
        <f t="shared" si="7"/>
        <v>167.48962962962963</v>
      </c>
      <c r="R119" t="s">
        <v>8320</v>
      </c>
      <c r="S119" t="s">
        <v>8322</v>
      </c>
      <c r="T119" s="9">
        <f t="shared" si="8"/>
        <v>40248.834999999999</v>
      </c>
      <c r="U119" s="9">
        <f t="shared" si="9"/>
        <v>40338.791666666664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f t="shared" si="5"/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6"/>
        <v>651.57999999999993</v>
      </c>
      <c r="Q120">
        <f t="shared" si="7"/>
        <v>144.91230769230768</v>
      </c>
      <c r="R120" t="s">
        <v>8320</v>
      </c>
      <c r="S120" t="s">
        <v>8322</v>
      </c>
      <c r="T120" s="9">
        <f t="shared" si="8"/>
        <v>40723.053657407407</v>
      </c>
      <c r="U120" s="9">
        <f t="shared" si="9"/>
        <v>40753.053657407407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f t="shared" si="5"/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6"/>
        <v>148.09999999999991</v>
      </c>
      <c r="Q121">
        <f t="shared" si="7"/>
        <v>91.840540540540545</v>
      </c>
      <c r="R121" t="s">
        <v>8320</v>
      </c>
      <c r="S121" t="s">
        <v>8322</v>
      </c>
      <c r="T121" s="9">
        <f t="shared" si="8"/>
        <v>40739.069282407407</v>
      </c>
      <c r="U121" s="9">
        <f t="shared" si="9"/>
        <v>40768.958333333336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 t="str">
        <f t="shared" si="5"/>
        <v/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6"/>
        <v>-69990</v>
      </c>
      <c r="Q122">
        <f t="shared" si="7"/>
        <v>10</v>
      </c>
      <c r="R122" t="s">
        <v>8320</v>
      </c>
      <c r="S122" t="s">
        <v>8323</v>
      </c>
      <c r="T122" s="9">
        <f t="shared" si="8"/>
        <v>42616.049849537041</v>
      </c>
      <c r="U122" s="9">
        <f t="shared" si="9"/>
        <v>42646.049849537041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 t="str">
        <f t="shared" si="5"/>
        <v/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6"/>
        <v>-2999</v>
      </c>
      <c r="Q123">
        <f t="shared" si="7"/>
        <v>1</v>
      </c>
      <c r="R123" t="s">
        <v>8320</v>
      </c>
      <c r="S123" t="s">
        <v>8323</v>
      </c>
      <c r="T123" s="9">
        <f t="shared" si="8"/>
        <v>42096.704976851848</v>
      </c>
      <c r="U123" s="9">
        <f t="shared" si="9"/>
        <v>42112.427777777775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 t="str">
        <f t="shared" si="5"/>
        <v/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>
        <f t="shared" si="6"/>
        <v>-100000000</v>
      </c>
      <c r="Q124" t="e">
        <f t="shared" si="7"/>
        <v>#DIV/0!</v>
      </c>
      <c r="R124" t="s">
        <v>8320</v>
      </c>
      <c r="S124" t="s">
        <v>8323</v>
      </c>
      <c r="T124" s="9">
        <f t="shared" si="8"/>
        <v>42593.431793981479</v>
      </c>
      <c r="U124" s="9">
        <f t="shared" si="9"/>
        <v>42653.431793981479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 t="str">
        <f t="shared" si="5"/>
        <v/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6"/>
        <v>-54849</v>
      </c>
      <c r="Q125">
        <f t="shared" si="7"/>
        <v>25.166666666666668</v>
      </c>
      <c r="R125" t="s">
        <v>8320</v>
      </c>
      <c r="S125" t="s">
        <v>8323</v>
      </c>
      <c r="T125" s="9">
        <f t="shared" si="8"/>
        <v>41904.781990740739</v>
      </c>
      <c r="U125" s="9">
        <f t="shared" si="9"/>
        <v>41940.916666666664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 t="str">
        <f t="shared" si="5"/>
        <v/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>
        <f t="shared" si="6"/>
        <v>-4000</v>
      </c>
      <c r="Q126" t="e">
        <f t="shared" si="7"/>
        <v>#DIV/0!</v>
      </c>
      <c r="R126" t="s">
        <v>8320</v>
      </c>
      <c r="S126" t="s">
        <v>8323</v>
      </c>
      <c r="T126" s="9">
        <f t="shared" si="8"/>
        <v>42114.928726851853</v>
      </c>
      <c r="U126" s="9">
        <f t="shared" si="9"/>
        <v>42139.928726851853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 t="str">
        <f t="shared" si="5"/>
        <v/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6"/>
        <v>-430</v>
      </c>
      <c r="Q127">
        <f t="shared" si="7"/>
        <v>11.666666666666666</v>
      </c>
      <c r="R127" t="s">
        <v>8320</v>
      </c>
      <c r="S127" t="s">
        <v>8323</v>
      </c>
      <c r="T127" s="9">
        <f t="shared" si="8"/>
        <v>42709.993981481486</v>
      </c>
      <c r="U127" s="9">
        <f t="shared" si="9"/>
        <v>42769.993981481486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 t="str">
        <f t="shared" si="5"/>
        <v/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6"/>
        <v>-23613</v>
      </c>
      <c r="Q128">
        <f t="shared" si="7"/>
        <v>106.69230769230769</v>
      </c>
      <c r="R128" t="s">
        <v>8320</v>
      </c>
      <c r="S128" t="s">
        <v>8323</v>
      </c>
      <c r="T128" s="9">
        <f t="shared" si="8"/>
        <v>42135.589548611111</v>
      </c>
      <c r="U128" s="9">
        <f t="shared" si="9"/>
        <v>42166.083333333328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 t="str">
        <f t="shared" si="5"/>
        <v/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6"/>
        <v>-7810</v>
      </c>
      <c r="Q129">
        <f t="shared" si="7"/>
        <v>47.5</v>
      </c>
      <c r="R129" t="s">
        <v>8320</v>
      </c>
      <c r="S129" t="s">
        <v>8323</v>
      </c>
      <c r="T129" s="9">
        <f t="shared" si="8"/>
        <v>42067.62431712963</v>
      </c>
      <c r="U129" s="9">
        <f t="shared" si="9"/>
        <v>42097.582650462966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 t="str">
        <f t="shared" si="5"/>
        <v/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6"/>
        <v>-98133</v>
      </c>
      <c r="Q130">
        <f t="shared" si="7"/>
        <v>311.16666666666669</v>
      </c>
      <c r="R130" t="s">
        <v>8320</v>
      </c>
      <c r="S130" t="s">
        <v>8323</v>
      </c>
      <c r="T130" s="9">
        <f t="shared" si="8"/>
        <v>42628.22792824074</v>
      </c>
      <c r="U130" s="9">
        <f t="shared" si="9"/>
        <v>42663.22792824074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 t="str">
        <f t="shared" ref="E131:E194" si="10">IF(G131="successful",D131,"")</f>
        <v/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>
        <f t="shared" ref="P131:P194" si="11">F131-D131</f>
        <v>-20000</v>
      </c>
      <c r="Q131" t="e">
        <f t="shared" ref="Q131:Q194" si="12">F131/M131</f>
        <v>#DIV/0!</v>
      </c>
      <c r="R131" t="s">
        <v>8320</v>
      </c>
      <c r="S131" t="s">
        <v>8323</v>
      </c>
      <c r="T131" s="9">
        <f t="shared" ref="T131:T194" si="13">(((K131/60)/60)/24)+DATE(1970,1,1)</f>
        <v>41882.937303240738</v>
      </c>
      <c r="U131" s="9">
        <f t="shared" ref="U131:U194" si="14">(((J131/60)/60)/24)+DATE(1970,1,1)</f>
        <v>41942.937303240738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 t="str">
        <f t="shared" si="10"/>
        <v/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>
        <f t="shared" si="11"/>
        <v>-600</v>
      </c>
      <c r="Q132" t="e">
        <f t="shared" si="12"/>
        <v>#DIV/0!</v>
      </c>
      <c r="R132" t="s">
        <v>8320</v>
      </c>
      <c r="S132" t="s">
        <v>8323</v>
      </c>
      <c r="T132" s="9">
        <f t="shared" si="13"/>
        <v>41778.915416666663</v>
      </c>
      <c r="U132" s="9">
        <f t="shared" si="14"/>
        <v>41806.844444444447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>
        <v>1200</v>
      </c>
      <c r="E133" t="str">
        <f t="shared" si="10"/>
        <v/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>
        <f t="shared" si="11"/>
        <v>-1200</v>
      </c>
      <c r="Q133" t="e">
        <f t="shared" si="12"/>
        <v>#DIV/0!</v>
      </c>
      <c r="R133" t="s">
        <v>8320</v>
      </c>
      <c r="S133" t="s">
        <v>8323</v>
      </c>
      <c r="T133" s="9">
        <f t="shared" si="13"/>
        <v>42541.837511574078</v>
      </c>
      <c r="U133" s="9">
        <f t="shared" si="14"/>
        <v>42557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 t="str">
        <f t="shared" si="10"/>
        <v/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11"/>
        <v>-72345</v>
      </c>
      <c r="Q134">
        <f t="shared" si="12"/>
        <v>94.506172839506178</v>
      </c>
      <c r="R134" t="s">
        <v>8320</v>
      </c>
      <c r="S134" t="s">
        <v>8323</v>
      </c>
      <c r="T134" s="9">
        <f t="shared" si="13"/>
        <v>41905.812581018516</v>
      </c>
      <c r="U134" s="9">
        <f t="shared" si="14"/>
        <v>41950.854247685187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 t="str">
        <f t="shared" si="10"/>
        <v/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>
        <f t="shared" si="11"/>
        <v>-71764</v>
      </c>
      <c r="Q135" t="e">
        <f t="shared" si="12"/>
        <v>#DIV/0!</v>
      </c>
      <c r="R135" t="s">
        <v>8320</v>
      </c>
      <c r="S135" t="s">
        <v>8323</v>
      </c>
      <c r="T135" s="9">
        <f t="shared" si="13"/>
        <v>42491.80768518518</v>
      </c>
      <c r="U135" s="9">
        <f t="shared" si="14"/>
        <v>42521.729861111111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 t="str">
        <f t="shared" si="10"/>
        <v/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>
        <f t="shared" si="11"/>
        <v>-5000</v>
      </c>
      <c r="Q136" t="e">
        <f t="shared" si="12"/>
        <v>#DIV/0!</v>
      </c>
      <c r="R136" t="s">
        <v>8320</v>
      </c>
      <c r="S136" t="s">
        <v>8323</v>
      </c>
      <c r="T136" s="9">
        <f t="shared" si="13"/>
        <v>42221.909930555557</v>
      </c>
      <c r="U136" s="9">
        <f t="shared" si="14"/>
        <v>42251.708333333328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 t="str">
        <f t="shared" si="10"/>
        <v/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11"/>
        <v>-2597</v>
      </c>
      <c r="Q137">
        <f t="shared" si="12"/>
        <v>80.599999999999994</v>
      </c>
      <c r="R137" t="s">
        <v>8320</v>
      </c>
      <c r="S137" t="s">
        <v>8323</v>
      </c>
      <c r="T137" s="9">
        <f t="shared" si="13"/>
        <v>41788.381909722222</v>
      </c>
      <c r="U137" s="9">
        <f t="shared" si="14"/>
        <v>41821.791666666664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 t="str">
        <f t="shared" si="10"/>
        <v/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>
        <f t="shared" si="11"/>
        <v>-3000</v>
      </c>
      <c r="Q138" t="e">
        <f t="shared" si="12"/>
        <v>#DIV/0!</v>
      </c>
      <c r="R138" t="s">
        <v>8320</v>
      </c>
      <c r="S138" t="s">
        <v>8323</v>
      </c>
      <c r="T138" s="9">
        <f t="shared" si="13"/>
        <v>42096.410115740742</v>
      </c>
      <c r="U138" s="9">
        <f t="shared" si="14"/>
        <v>42140.427777777775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 t="str">
        <f t="shared" si="10"/>
        <v/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>
        <f t="shared" si="11"/>
        <v>-55000</v>
      </c>
      <c r="Q139" t="e">
        <f t="shared" si="12"/>
        <v>#DIV/0!</v>
      </c>
      <c r="R139" t="s">
        <v>8320</v>
      </c>
      <c r="S139" t="s">
        <v>8323</v>
      </c>
      <c r="T139" s="9">
        <f t="shared" si="13"/>
        <v>42239.573993055557</v>
      </c>
      <c r="U139" s="9">
        <f t="shared" si="14"/>
        <v>42289.573993055557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 t="str">
        <f t="shared" si="10"/>
        <v/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11"/>
        <v>-145288</v>
      </c>
      <c r="Q140">
        <f t="shared" si="12"/>
        <v>81.241379310344826</v>
      </c>
      <c r="R140" t="s">
        <v>8320</v>
      </c>
      <c r="S140" t="s">
        <v>8323</v>
      </c>
      <c r="T140" s="9">
        <f t="shared" si="13"/>
        <v>42186.257418981477</v>
      </c>
      <c r="U140" s="9">
        <f t="shared" si="14"/>
        <v>42217.207638888889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 t="str">
        <f t="shared" si="10"/>
        <v/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11"/>
        <v>0</v>
      </c>
      <c r="Q141">
        <f t="shared" si="12"/>
        <v>500</v>
      </c>
      <c r="R141" t="s">
        <v>8320</v>
      </c>
      <c r="S141" t="s">
        <v>8323</v>
      </c>
      <c r="T141" s="9">
        <f t="shared" si="13"/>
        <v>42187.920972222222</v>
      </c>
      <c r="U141" s="9">
        <f t="shared" si="14"/>
        <v>42197.920972222222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 t="str">
        <f t="shared" si="10"/>
        <v/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>
        <f t="shared" si="11"/>
        <v>-200000</v>
      </c>
      <c r="Q142" t="e">
        <f t="shared" si="12"/>
        <v>#DIV/0!</v>
      </c>
      <c r="R142" t="s">
        <v>8320</v>
      </c>
      <c r="S142" t="s">
        <v>8323</v>
      </c>
      <c r="T142" s="9">
        <f t="shared" si="13"/>
        <v>42053.198287037041</v>
      </c>
      <c r="U142" s="9">
        <f t="shared" si="14"/>
        <v>42083.15662037037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 t="str">
        <f t="shared" si="10"/>
        <v/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11"/>
        <v>-10707</v>
      </c>
      <c r="Q143">
        <f t="shared" si="12"/>
        <v>46.178571428571431</v>
      </c>
      <c r="R143" t="s">
        <v>8320</v>
      </c>
      <c r="S143" t="s">
        <v>8323</v>
      </c>
      <c r="T143" s="9">
        <f t="shared" si="13"/>
        <v>42110.153043981481</v>
      </c>
      <c r="U143" s="9">
        <f t="shared" si="14"/>
        <v>42155.153043981481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 t="str">
        <f t="shared" si="10"/>
        <v/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11"/>
        <v>-2990</v>
      </c>
      <c r="Q144">
        <f t="shared" si="12"/>
        <v>10</v>
      </c>
      <c r="R144" t="s">
        <v>8320</v>
      </c>
      <c r="S144" t="s">
        <v>8323</v>
      </c>
      <c r="T144" s="9">
        <f t="shared" si="13"/>
        <v>41938.893263888887</v>
      </c>
      <c r="U144" s="9">
        <f t="shared" si="14"/>
        <v>41959.934930555552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 t="str">
        <f t="shared" si="10"/>
        <v/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>
        <f t="shared" si="11"/>
        <v>-5500</v>
      </c>
      <c r="Q145" t="e">
        <f t="shared" si="12"/>
        <v>#DIV/0!</v>
      </c>
      <c r="R145" t="s">
        <v>8320</v>
      </c>
      <c r="S145" t="s">
        <v>8323</v>
      </c>
      <c r="T145" s="9">
        <f t="shared" si="13"/>
        <v>42559.064143518524</v>
      </c>
      <c r="U145" s="9">
        <f t="shared" si="14"/>
        <v>42616.246527777781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 t="str">
        <f t="shared" si="10"/>
        <v/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11"/>
        <v>-5430</v>
      </c>
      <c r="Q146">
        <f t="shared" si="12"/>
        <v>55.945945945945944</v>
      </c>
      <c r="R146" t="s">
        <v>8320</v>
      </c>
      <c r="S146" t="s">
        <v>8323</v>
      </c>
      <c r="T146" s="9">
        <f t="shared" si="13"/>
        <v>42047.762407407412</v>
      </c>
      <c r="U146" s="9">
        <f t="shared" si="14"/>
        <v>42107.72074074074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 t="str">
        <f t="shared" si="10"/>
        <v/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11"/>
        <v>-4162</v>
      </c>
      <c r="Q147">
        <f t="shared" si="12"/>
        <v>37.555555555555557</v>
      </c>
      <c r="R147" t="s">
        <v>8320</v>
      </c>
      <c r="S147" t="s">
        <v>8323</v>
      </c>
      <c r="T147" s="9">
        <f t="shared" si="13"/>
        <v>42200.542268518519</v>
      </c>
      <c r="U147" s="9">
        <f t="shared" si="14"/>
        <v>42227.542268518519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 t="str">
        <f t="shared" si="10"/>
        <v/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11"/>
        <v>-19885</v>
      </c>
      <c r="Q148">
        <f t="shared" si="12"/>
        <v>38.333333333333336</v>
      </c>
      <c r="R148" t="s">
        <v>8320</v>
      </c>
      <c r="S148" t="s">
        <v>8323</v>
      </c>
      <c r="T148" s="9">
        <f t="shared" si="13"/>
        <v>42693.016180555554</v>
      </c>
      <c r="U148" s="9">
        <f t="shared" si="14"/>
        <v>42753.016180555554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 t="str">
        <f t="shared" si="10"/>
        <v/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>
        <f t="shared" si="11"/>
        <v>-7000</v>
      </c>
      <c r="Q149" t="e">
        <f t="shared" si="12"/>
        <v>#DIV/0!</v>
      </c>
      <c r="R149" t="s">
        <v>8320</v>
      </c>
      <c r="S149" t="s">
        <v>8323</v>
      </c>
      <c r="T149" s="9">
        <f t="shared" si="13"/>
        <v>41969.767824074079</v>
      </c>
      <c r="U149" s="9">
        <f t="shared" si="14"/>
        <v>42012.762499999997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 t="str">
        <f t="shared" si="10"/>
        <v/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11"/>
        <v>-49960</v>
      </c>
      <c r="Q150">
        <f t="shared" si="12"/>
        <v>20</v>
      </c>
      <c r="R150" t="s">
        <v>8320</v>
      </c>
      <c r="S150" t="s">
        <v>8323</v>
      </c>
      <c r="T150" s="9">
        <f t="shared" si="13"/>
        <v>42397.281666666662</v>
      </c>
      <c r="U150" s="9">
        <f t="shared" si="14"/>
        <v>42427.281666666662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 t="str">
        <f t="shared" si="10"/>
        <v/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11"/>
        <v>-9908</v>
      </c>
      <c r="Q151">
        <f t="shared" si="12"/>
        <v>15.333333333333334</v>
      </c>
      <c r="R151" t="s">
        <v>8320</v>
      </c>
      <c r="S151" t="s">
        <v>8323</v>
      </c>
      <c r="T151" s="9">
        <f t="shared" si="13"/>
        <v>41968.172106481477</v>
      </c>
      <c r="U151" s="9">
        <f t="shared" si="14"/>
        <v>41998.333333333328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 t="str">
        <f t="shared" si="10"/>
        <v/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11"/>
        <v>-99888</v>
      </c>
      <c r="Q152">
        <f t="shared" si="12"/>
        <v>449.43283582089555</v>
      </c>
      <c r="R152" t="s">
        <v>8320</v>
      </c>
      <c r="S152" t="s">
        <v>8323</v>
      </c>
      <c r="T152" s="9">
        <f t="shared" si="13"/>
        <v>42090.161828703705</v>
      </c>
      <c r="U152" s="9">
        <f t="shared" si="14"/>
        <v>42150.161828703705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 t="str">
        <f t="shared" si="10"/>
        <v/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11"/>
        <v>-249860</v>
      </c>
      <c r="Q153">
        <f t="shared" si="12"/>
        <v>28</v>
      </c>
      <c r="R153" t="s">
        <v>8320</v>
      </c>
      <c r="S153" t="s">
        <v>8323</v>
      </c>
      <c r="T153" s="9">
        <f t="shared" si="13"/>
        <v>42113.550821759258</v>
      </c>
      <c r="U153" s="9">
        <f t="shared" si="14"/>
        <v>42173.550821759258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 t="str">
        <f t="shared" si="10"/>
        <v/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11"/>
        <v>-379970</v>
      </c>
      <c r="Q154">
        <f t="shared" si="12"/>
        <v>15</v>
      </c>
      <c r="R154" t="s">
        <v>8320</v>
      </c>
      <c r="S154" t="s">
        <v>8323</v>
      </c>
      <c r="T154" s="9">
        <f t="shared" si="13"/>
        <v>41875.077546296299</v>
      </c>
      <c r="U154" s="9">
        <f t="shared" si="14"/>
        <v>41905.077546296299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 t="str">
        <f t="shared" si="10"/>
        <v/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11"/>
        <v>-49641</v>
      </c>
      <c r="Q155">
        <f t="shared" si="12"/>
        <v>35.9</v>
      </c>
      <c r="R155" t="s">
        <v>8320</v>
      </c>
      <c r="S155" t="s">
        <v>8323</v>
      </c>
      <c r="T155" s="9">
        <f t="shared" si="13"/>
        <v>41933.586157407408</v>
      </c>
      <c r="U155" s="9">
        <f t="shared" si="14"/>
        <v>41975.627824074079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 t="str">
        <f t="shared" si="10"/>
        <v/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11"/>
        <v>-1460</v>
      </c>
      <c r="Q156">
        <f t="shared" si="12"/>
        <v>13.333333333333334</v>
      </c>
      <c r="R156" t="s">
        <v>8320</v>
      </c>
      <c r="S156" t="s">
        <v>8323</v>
      </c>
      <c r="T156" s="9">
        <f t="shared" si="13"/>
        <v>42115.547395833331</v>
      </c>
      <c r="U156" s="9">
        <f t="shared" si="14"/>
        <v>42158.547395833331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 t="str">
        <f t="shared" si="10"/>
        <v/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11"/>
        <v>-1349919</v>
      </c>
      <c r="Q157">
        <f t="shared" si="12"/>
        <v>20.25</v>
      </c>
      <c r="R157" t="s">
        <v>8320</v>
      </c>
      <c r="S157" t="s">
        <v>8323</v>
      </c>
      <c r="T157" s="9">
        <f t="shared" si="13"/>
        <v>42168.559432870374</v>
      </c>
      <c r="U157" s="9">
        <f t="shared" si="14"/>
        <v>42208.559432870374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 t="str">
        <f t="shared" si="10"/>
        <v/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11"/>
        <v>-33215</v>
      </c>
      <c r="Q158">
        <f t="shared" si="12"/>
        <v>119</v>
      </c>
      <c r="R158" t="s">
        <v>8320</v>
      </c>
      <c r="S158" t="s">
        <v>8323</v>
      </c>
      <c r="T158" s="9">
        <f t="shared" si="13"/>
        <v>41794.124953703707</v>
      </c>
      <c r="U158" s="9">
        <f t="shared" si="14"/>
        <v>41854.124953703707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 t="str">
        <f t="shared" si="10"/>
        <v/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11"/>
        <v>-2987</v>
      </c>
      <c r="Q159">
        <f t="shared" si="12"/>
        <v>4</v>
      </c>
      <c r="R159" t="s">
        <v>8320</v>
      </c>
      <c r="S159" t="s">
        <v>8323</v>
      </c>
      <c r="T159" s="9">
        <f t="shared" si="13"/>
        <v>42396.911712962959</v>
      </c>
      <c r="U159" s="9">
        <f t="shared" si="14"/>
        <v>42426.911712962959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 t="str">
        <f t="shared" si="10"/>
        <v/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>
        <f t="shared" si="11"/>
        <v>-5000</v>
      </c>
      <c r="Q160" t="e">
        <f t="shared" si="12"/>
        <v>#DIV/0!</v>
      </c>
      <c r="R160" t="s">
        <v>8320</v>
      </c>
      <c r="S160" t="s">
        <v>8323</v>
      </c>
      <c r="T160" s="9">
        <f t="shared" si="13"/>
        <v>41904.07671296296</v>
      </c>
      <c r="U160" s="9">
        <f t="shared" si="14"/>
        <v>41934.07671296296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 t="str">
        <f t="shared" si="10"/>
        <v/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11"/>
        <v>-499990</v>
      </c>
      <c r="Q161">
        <f t="shared" si="12"/>
        <v>10</v>
      </c>
      <c r="R161" t="s">
        <v>8320</v>
      </c>
      <c r="S161" t="s">
        <v>8323</v>
      </c>
      <c r="T161" s="9">
        <f t="shared" si="13"/>
        <v>42514.434548611112</v>
      </c>
      <c r="U161" s="9">
        <f t="shared" si="14"/>
        <v>42554.434548611112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 t="str">
        <f t="shared" si="10"/>
        <v/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>
        <f t="shared" si="11"/>
        <v>-5000</v>
      </c>
      <c r="Q162" t="e">
        <f t="shared" si="12"/>
        <v>#DIV/0!</v>
      </c>
      <c r="R162" t="s">
        <v>8320</v>
      </c>
      <c r="S162" t="s">
        <v>8324</v>
      </c>
      <c r="T162" s="9">
        <f t="shared" si="13"/>
        <v>42171.913090277783</v>
      </c>
      <c r="U162" s="9">
        <f t="shared" si="14"/>
        <v>42231.913090277783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 t="str">
        <f t="shared" si="10"/>
        <v/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11"/>
        <v>-49995</v>
      </c>
      <c r="Q163">
        <f t="shared" si="12"/>
        <v>5</v>
      </c>
      <c r="R163" t="s">
        <v>8320</v>
      </c>
      <c r="S163" t="s">
        <v>8324</v>
      </c>
      <c r="T163" s="9">
        <f t="shared" si="13"/>
        <v>41792.687442129631</v>
      </c>
      <c r="U163" s="9">
        <f t="shared" si="14"/>
        <v>41822.687442129631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 t="str">
        <f t="shared" si="10"/>
        <v/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11"/>
        <v>-2365</v>
      </c>
      <c r="Q164">
        <f t="shared" si="12"/>
        <v>43.5</v>
      </c>
      <c r="R164" t="s">
        <v>8320</v>
      </c>
      <c r="S164" t="s">
        <v>8324</v>
      </c>
      <c r="T164" s="9">
        <f t="shared" si="13"/>
        <v>41835.126805555556</v>
      </c>
      <c r="U164" s="9">
        <f t="shared" si="14"/>
        <v>41867.987500000003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 t="str">
        <f t="shared" si="10"/>
        <v/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>
        <f t="shared" si="11"/>
        <v>-2000000</v>
      </c>
      <c r="Q165" t="e">
        <f t="shared" si="12"/>
        <v>#DIV/0!</v>
      </c>
      <c r="R165" t="s">
        <v>8320</v>
      </c>
      <c r="S165" t="s">
        <v>8324</v>
      </c>
      <c r="T165" s="9">
        <f t="shared" si="13"/>
        <v>42243.961273148147</v>
      </c>
      <c r="U165" s="9">
        <f t="shared" si="14"/>
        <v>42278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 t="str">
        <f t="shared" si="10"/>
        <v/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11"/>
        <v>-119360</v>
      </c>
      <c r="Q166">
        <f t="shared" si="12"/>
        <v>91.428571428571431</v>
      </c>
      <c r="R166" t="s">
        <v>8320</v>
      </c>
      <c r="S166" t="s">
        <v>8324</v>
      </c>
      <c r="T166" s="9">
        <f t="shared" si="13"/>
        <v>41841.762743055559</v>
      </c>
      <c r="U166" s="9">
        <f t="shared" si="14"/>
        <v>41901.762743055559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 t="str">
        <f t="shared" si="10"/>
        <v/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>
        <f t="shared" si="11"/>
        <v>-17000</v>
      </c>
      <c r="Q167" t="e">
        <f t="shared" si="12"/>
        <v>#DIV/0!</v>
      </c>
      <c r="R167" t="s">
        <v>8320</v>
      </c>
      <c r="S167" t="s">
        <v>8324</v>
      </c>
      <c r="T167" s="9">
        <f t="shared" si="13"/>
        <v>42351.658842592587</v>
      </c>
      <c r="U167" s="9">
        <f t="shared" si="14"/>
        <v>42381.658842592587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 t="str">
        <f t="shared" si="10"/>
        <v/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11"/>
        <v>-2000</v>
      </c>
      <c r="Q168">
        <f t="shared" si="12"/>
        <v>3000</v>
      </c>
      <c r="R168" t="s">
        <v>8320</v>
      </c>
      <c r="S168" t="s">
        <v>8324</v>
      </c>
      <c r="T168" s="9">
        <f t="shared" si="13"/>
        <v>42721.075949074075</v>
      </c>
      <c r="U168" s="9">
        <f t="shared" si="14"/>
        <v>42751.075949074075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 t="str">
        <f t="shared" si="10"/>
        <v/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11"/>
        <v>-109989</v>
      </c>
      <c r="Q169">
        <f t="shared" si="12"/>
        <v>5.5</v>
      </c>
      <c r="R169" t="s">
        <v>8320</v>
      </c>
      <c r="S169" t="s">
        <v>8324</v>
      </c>
      <c r="T169" s="9">
        <f t="shared" si="13"/>
        <v>42160.927488425921</v>
      </c>
      <c r="U169" s="9">
        <f t="shared" si="14"/>
        <v>42220.927488425921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 t="str">
        <f t="shared" si="10"/>
        <v/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11"/>
        <v>-7675</v>
      </c>
      <c r="Q170">
        <f t="shared" si="12"/>
        <v>108.33333333333333</v>
      </c>
      <c r="R170" t="s">
        <v>8320</v>
      </c>
      <c r="S170" t="s">
        <v>8324</v>
      </c>
      <c r="T170" s="9">
        <f t="shared" si="13"/>
        <v>42052.83530092593</v>
      </c>
      <c r="U170" s="9">
        <f t="shared" si="14"/>
        <v>42082.793634259258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 t="str">
        <f t="shared" si="10"/>
        <v/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11"/>
        <v>-1940</v>
      </c>
      <c r="Q171">
        <f t="shared" si="12"/>
        <v>56</v>
      </c>
      <c r="R171" t="s">
        <v>8320</v>
      </c>
      <c r="S171" t="s">
        <v>8324</v>
      </c>
      <c r="T171" s="9">
        <f t="shared" si="13"/>
        <v>41900.505312499998</v>
      </c>
      <c r="U171" s="9">
        <f t="shared" si="14"/>
        <v>41930.505312499998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 t="str">
        <f t="shared" si="10"/>
        <v/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11"/>
        <v>-9675</v>
      </c>
      <c r="Q172">
        <f t="shared" si="12"/>
        <v>32.5</v>
      </c>
      <c r="R172" t="s">
        <v>8320</v>
      </c>
      <c r="S172" t="s">
        <v>8324</v>
      </c>
      <c r="T172" s="9">
        <f t="shared" si="13"/>
        <v>42216.977812500001</v>
      </c>
      <c r="U172" s="9">
        <f t="shared" si="14"/>
        <v>42246.227777777778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 t="str">
        <f t="shared" si="10"/>
        <v/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11"/>
        <v>-49999</v>
      </c>
      <c r="Q173">
        <f t="shared" si="12"/>
        <v>1</v>
      </c>
      <c r="R173" t="s">
        <v>8320</v>
      </c>
      <c r="S173" t="s">
        <v>8324</v>
      </c>
      <c r="T173" s="9">
        <f t="shared" si="13"/>
        <v>42534.180717592593</v>
      </c>
      <c r="U173" s="9">
        <f t="shared" si="14"/>
        <v>42594.180717592593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 t="str">
        <f t="shared" si="10"/>
        <v/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>
        <f t="shared" si="11"/>
        <v>-95000</v>
      </c>
      <c r="Q174" t="e">
        <f t="shared" si="12"/>
        <v>#DIV/0!</v>
      </c>
      <c r="R174" t="s">
        <v>8320</v>
      </c>
      <c r="S174" t="s">
        <v>8324</v>
      </c>
      <c r="T174" s="9">
        <f t="shared" si="13"/>
        <v>42047.394942129627</v>
      </c>
      <c r="U174" s="9">
        <f t="shared" si="14"/>
        <v>42082.353275462956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 t="str">
        <f t="shared" si="10"/>
        <v/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>
        <f t="shared" si="11"/>
        <v>-1110</v>
      </c>
      <c r="Q175" t="e">
        <f t="shared" si="12"/>
        <v>#DIV/0!</v>
      </c>
      <c r="R175" t="s">
        <v>8320</v>
      </c>
      <c r="S175" t="s">
        <v>8324</v>
      </c>
      <c r="T175" s="9">
        <f t="shared" si="13"/>
        <v>42033.573009259257</v>
      </c>
      <c r="U175" s="9">
        <f t="shared" si="14"/>
        <v>42063.573009259257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 t="str">
        <f t="shared" si="10"/>
        <v/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>
        <f t="shared" si="11"/>
        <v>-6000</v>
      </c>
      <c r="Q176" t="e">
        <f t="shared" si="12"/>
        <v>#DIV/0!</v>
      </c>
      <c r="R176" t="s">
        <v>8320</v>
      </c>
      <c r="S176" t="s">
        <v>8324</v>
      </c>
      <c r="T176" s="9">
        <f t="shared" si="13"/>
        <v>42072.758981481486</v>
      </c>
      <c r="U176" s="9">
        <f t="shared" si="14"/>
        <v>42132.758981481486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 t="str">
        <f t="shared" si="10"/>
        <v/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11"/>
        <v>-18703</v>
      </c>
      <c r="Q177">
        <f t="shared" si="12"/>
        <v>49.884615384615387</v>
      </c>
      <c r="R177" t="s">
        <v>8320</v>
      </c>
      <c r="S177" t="s">
        <v>8324</v>
      </c>
      <c r="T177" s="9">
        <f t="shared" si="13"/>
        <v>41855.777905092589</v>
      </c>
      <c r="U177" s="9">
        <f t="shared" si="14"/>
        <v>41880.777905092589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 t="str">
        <f t="shared" si="10"/>
        <v/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>
        <f t="shared" si="11"/>
        <v>-1500</v>
      </c>
      <c r="Q178" t="e">
        <f t="shared" si="12"/>
        <v>#DIV/0!</v>
      </c>
      <c r="R178" t="s">
        <v>8320</v>
      </c>
      <c r="S178" t="s">
        <v>8324</v>
      </c>
      <c r="T178" s="9">
        <f t="shared" si="13"/>
        <v>42191.824062500003</v>
      </c>
      <c r="U178" s="9">
        <f t="shared" si="14"/>
        <v>42221.824062500003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 t="str">
        <f t="shared" si="10"/>
        <v/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11"/>
        <v>-270</v>
      </c>
      <c r="Q179">
        <f t="shared" si="12"/>
        <v>25.714285714285715</v>
      </c>
      <c r="R179" t="s">
        <v>8320</v>
      </c>
      <c r="S179" t="s">
        <v>8324</v>
      </c>
      <c r="T179" s="9">
        <f t="shared" si="13"/>
        <v>42070.047754629632</v>
      </c>
      <c r="U179" s="9">
        <f t="shared" si="14"/>
        <v>42087.00608796296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 t="str">
        <f t="shared" si="10"/>
        <v/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>
        <f t="shared" si="11"/>
        <v>-500000</v>
      </c>
      <c r="Q180" t="e">
        <f t="shared" si="12"/>
        <v>#DIV/0!</v>
      </c>
      <c r="R180" t="s">
        <v>8320</v>
      </c>
      <c r="S180" t="s">
        <v>8324</v>
      </c>
      <c r="T180" s="9">
        <f t="shared" si="13"/>
        <v>42304.955381944441</v>
      </c>
      <c r="U180" s="9">
        <f t="shared" si="14"/>
        <v>42334.997048611112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 t="str">
        <f t="shared" si="10"/>
        <v/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11"/>
        <v>-800</v>
      </c>
      <c r="Q181">
        <f t="shared" si="12"/>
        <v>100</v>
      </c>
      <c r="R181" t="s">
        <v>8320</v>
      </c>
      <c r="S181" t="s">
        <v>8324</v>
      </c>
      <c r="T181" s="9">
        <f t="shared" si="13"/>
        <v>42403.080497685187</v>
      </c>
      <c r="U181" s="9">
        <f t="shared" si="14"/>
        <v>42433.080497685187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 t="str">
        <f t="shared" si="10"/>
        <v/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11"/>
        <v>-799</v>
      </c>
      <c r="Q182">
        <f t="shared" si="12"/>
        <v>30.846153846153847</v>
      </c>
      <c r="R182" t="s">
        <v>8320</v>
      </c>
      <c r="S182" t="s">
        <v>8324</v>
      </c>
      <c r="T182" s="9">
        <f t="shared" si="13"/>
        <v>42067.991238425922</v>
      </c>
      <c r="U182" s="9">
        <f t="shared" si="14"/>
        <v>42107.791666666672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 t="str">
        <f t="shared" si="10"/>
        <v/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11"/>
        <v>-2701</v>
      </c>
      <c r="Q183">
        <f t="shared" si="12"/>
        <v>180.5</v>
      </c>
      <c r="R183" t="s">
        <v>8320</v>
      </c>
      <c r="S183" t="s">
        <v>8324</v>
      </c>
      <c r="T183" s="9">
        <f t="shared" si="13"/>
        <v>42147.741840277777</v>
      </c>
      <c r="U183" s="9">
        <f t="shared" si="14"/>
        <v>42177.741840277777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 t="str">
        <f t="shared" si="10"/>
        <v/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>
        <f t="shared" si="11"/>
        <v>-1000</v>
      </c>
      <c r="Q184" t="e">
        <f t="shared" si="12"/>
        <v>#DIV/0!</v>
      </c>
      <c r="R184" t="s">
        <v>8320</v>
      </c>
      <c r="S184" t="s">
        <v>8324</v>
      </c>
      <c r="T184" s="9">
        <f t="shared" si="13"/>
        <v>42712.011944444443</v>
      </c>
      <c r="U184" s="9">
        <f t="shared" si="14"/>
        <v>42742.011944444443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>
        <v>12500</v>
      </c>
      <c r="E185" t="str">
        <f t="shared" si="10"/>
        <v/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11"/>
        <v>-8018</v>
      </c>
      <c r="Q185">
        <f t="shared" si="12"/>
        <v>373.5</v>
      </c>
      <c r="R185" t="s">
        <v>8320</v>
      </c>
      <c r="S185" t="s">
        <v>8324</v>
      </c>
      <c r="T185" s="9">
        <f t="shared" si="13"/>
        <v>41939.810300925928</v>
      </c>
      <c r="U185" s="9">
        <f t="shared" si="14"/>
        <v>41969.851967592593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 t="str">
        <f t="shared" si="10"/>
        <v/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11"/>
        <v>-1449</v>
      </c>
      <c r="Q186">
        <f t="shared" si="12"/>
        <v>25.5</v>
      </c>
      <c r="R186" t="s">
        <v>8320</v>
      </c>
      <c r="S186" t="s">
        <v>8324</v>
      </c>
      <c r="T186" s="9">
        <f t="shared" si="13"/>
        <v>41825.791226851856</v>
      </c>
      <c r="U186" s="9">
        <f t="shared" si="14"/>
        <v>41883.165972222225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>
        <v>40000</v>
      </c>
      <c r="E187" t="str">
        <f t="shared" si="10"/>
        <v/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11"/>
        <v>-37800</v>
      </c>
      <c r="Q187">
        <f t="shared" si="12"/>
        <v>220</v>
      </c>
      <c r="R187" t="s">
        <v>8320</v>
      </c>
      <c r="S187" t="s">
        <v>8324</v>
      </c>
      <c r="T187" s="9">
        <f t="shared" si="13"/>
        <v>42570.91133101852</v>
      </c>
      <c r="U187" s="9">
        <f t="shared" si="14"/>
        <v>42600.91133101852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 t="str">
        <f t="shared" si="10"/>
        <v/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>
        <f t="shared" si="11"/>
        <v>-5000</v>
      </c>
      <c r="Q188" t="e">
        <f t="shared" si="12"/>
        <v>#DIV/0!</v>
      </c>
      <c r="R188" t="s">
        <v>8320</v>
      </c>
      <c r="S188" t="s">
        <v>8324</v>
      </c>
      <c r="T188" s="9">
        <f t="shared" si="13"/>
        <v>42767.812893518523</v>
      </c>
      <c r="U188" s="9">
        <f t="shared" si="14"/>
        <v>42797.833333333328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 t="str">
        <f t="shared" si="10"/>
        <v/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11"/>
        <v>-4200</v>
      </c>
      <c r="Q189">
        <f t="shared" si="12"/>
        <v>160</v>
      </c>
      <c r="R189" t="s">
        <v>8320</v>
      </c>
      <c r="S189" t="s">
        <v>8324</v>
      </c>
      <c r="T189" s="9">
        <f t="shared" si="13"/>
        <v>42182.234456018516</v>
      </c>
      <c r="U189" s="9">
        <f t="shared" si="14"/>
        <v>42206.290972222225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 t="str">
        <f t="shared" si="10"/>
        <v/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>
        <f t="shared" si="11"/>
        <v>-1500</v>
      </c>
      <c r="Q190" t="e">
        <f t="shared" si="12"/>
        <v>#DIV/0!</v>
      </c>
      <c r="R190" t="s">
        <v>8320</v>
      </c>
      <c r="S190" t="s">
        <v>8324</v>
      </c>
      <c r="T190" s="9">
        <f t="shared" si="13"/>
        <v>41857.18304398148</v>
      </c>
      <c r="U190" s="9">
        <f t="shared" si="14"/>
        <v>41887.18304398148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 t="str">
        <f t="shared" si="10"/>
        <v/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11"/>
        <v>-499655</v>
      </c>
      <c r="Q191">
        <f t="shared" si="12"/>
        <v>69</v>
      </c>
      <c r="R191" t="s">
        <v>8320</v>
      </c>
      <c r="S191" t="s">
        <v>8324</v>
      </c>
      <c r="T191" s="9">
        <f t="shared" si="13"/>
        <v>42556.690706018519</v>
      </c>
      <c r="U191" s="9">
        <f t="shared" si="14"/>
        <v>42616.690706018519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>
        <v>12000</v>
      </c>
      <c r="E192" t="str">
        <f t="shared" si="10"/>
        <v/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11"/>
        <v>-11950</v>
      </c>
      <c r="Q192">
        <f t="shared" si="12"/>
        <v>50</v>
      </c>
      <c r="R192" t="s">
        <v>8320</v>
      </c>
      <c r="S192" t="s">
        <v>8324</v>
      </c>
      <c r="T192" s="9">
        <f t="shared" si="13"/>
        <v>42527.650995370372</v>
      </c>
      <c r="U192" s="9">
        <f t="shared" si="14"/>
        <v>42537.650995370372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 t="str">
        <f t="shared" si="10"/>
        <v/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11"/>
        <v>-4750</v>
      </c>
      <c r="Q193">
        <f t="shared" si="12"/>
        <v>83.333333333333329</v>
      </c>
      <c r="R193" t="s">
        <v>8320</v>
      </c>
      <c r="S193" t="s">
        <v>8324</v>
      </c>
      <c r="T193" s="9">
        <f t="shared" si="13"/>
        <v>42239.441412037035</v>
      </c>
      <c r="U193" s="9">
        <f t="shared" si="14"/>
        <v>42279.441412037035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 t="str">
        <f t="shared" si="10"/>
        <v/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11"/>
        <v>-999983</v>
      </c>
      <c r="Q194">
        <f t="shared" si="12"/>
        <v>5.666666666666667</v>
      </c>
      <c r="R194" t="s">
        <v>8320</v>
      </c>
      <c r="S194" t="s">
        <v>8324</v>
      </c>
      <c r="T194" s="9">
        <f t="shared" si="13"/>
        <v>41899.792037037041</v>
      </c>
      <c r="U194" s="9">
        <f t="shared" si="14"/>
        <v>41929.792037037041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 t="str">
        <f t="shared" ref="E195:E258" si="15">IF(G195="successful",D195,"")</f>
        <v/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>
        <f t="shared" ref="P195:P258" si="16">F195-D195</f>
        <v>-1000</v>
      </c>
      <c r="Q195" t="e">
        <f t="shared" ref="Q195:Q258" si="17">F195/M195</f>
        <v>#DIV/0!</v>
      </c>
      <c r="R195" t="s">
        <v>8320</v>
      </c>
      <c r="S195" t="s">
        <v>8324</v>
      </c>
      <c r="T195" s="9">
        <f t="shared" ref="T195:T258" si="18">(((K195/60)/60)/24)+DATE(1970,1,1)</f>
        <v>41911.934791666667</v>
      </c>
      <c r="U195" s="9">
        <f t="shared" ref="U195:U258" si="19">(((J195/60)/60)/24)+DATE(1970,1,1)</f>
        <v>41971.976458333331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 t="str">
        <f t="shared" si="15"/>
        <v/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6"/>
        <v>-2497</v>
      </c>
      <c r="Q196">
        <f t="shared" si="17"/>
        <v>1</v>
      </c>
      <c r="R196" t="s">
        <v>8320</v>
      </c>
      <c r="S196" t="s">
        <v>8324</v>
      </c>
      <c r="T196" s="9">
        <f t="shared" si="18"/>
        <v>42375.996886574074</v>
      </c>
      <c r="U196" s="9">
        <f t="shared" si="19"/>
        <v>42435.996886574074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 t="str">
        <f t="shared" si="15"/>
        <v/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>
        <f t="shared" si="16"/>
        <v>-2000000</v>
      </c>
      <c r="Q197" t="e">
        <f t="shared" si="17"/>
        <v>#DIV/0!</v>
      </c>
      <c r="R197" t="s">
        <v>8320</v>
      </c>
      <c r="S197" t="s">
        <v>8324</v>
      </c>
      <c r="T197" s="9">
        <f t="shared" si="18"/>
        <v>42135.67050925926</v>
      </c>
      <c r="U197" s="9">
        <f t="shared" si="19"/>
        <v>42195.67050925926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 t="str">
        <f t="shared" si="15"/>
        <v/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6"/>
        <v>-2035</v>
      </c>
      <c r="Q198">
        <f t="shared" si="17"/>
        <v>77.10526315789474</v>
      </c>
      <c r="R198" t="s">
        <v>8320</v>
      </c>
      <c r="S198" t="s">
        <v>8324</v>
      </c>
      <c r="T198" s="9">
        <f t="shared" si="18"/>
        <v>42259.542800925927</v>
      </c>
      <c r="U198" s="9">
        <f t="shared" si="19"/>
        <v>42287.875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 t="str">
        <f t="shared" si="15"/>
        <v/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6"/>
        <v>-2238</v>
      </c>
      <c r="Q199">
        <f t="shared" si="17"/>
        <v>32.75</v>
      </c>
      <c r="R199" t="s">
        <v>8320</v>
      </c>
      <c r="S199" t="s">
        <v>8324</v>
      </c>
      <c r="T199" s="9">
        <f t="shared" si="18"/>
        <v>42741.848379629635</v>
      </c>
      <c r="U199" s="9">
        <f t="shared" si="19"/>
        <v>42783.875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 t="str">
        <f t="shared" si="15"/>
        <v/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6"/>
        <v>-24721</v>
      </c>
      <c r="Q200">
        <f t="shared" si="17"/>
        <v>46.5</v>
      </c>
      <c r="R200" t="s">
        <v>8320</v>
      </c>
      <c r="S200" t="s">
        <v>8324</v>
      </c>
      <c r="T200" s="9">
        <f t="shared" si="18"/>
        <v>41887.383356481485</v>
      </c>
      <c r="U200" s="9">
        <f t="shared" si="19"/>
        <v>41917.383356481485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 t="str">
        <f t="shared" si="15"/>
        <v/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>
        <f t="shared" si="16"/>
        <v>-10000</v>
      </c>
      <c r="Q201" t="e">
        <f t="shared" si="17"/>
        <v>#DIV/0!</v>
      </c>
      <c r="R201" t="s">
        <v>8320</v>
      </c>
      <c r="S201" t="s">
        <v>8324</v>
      </c>
      <c r="T201" s="9">
        <f t="shared" si="18"/>
        <v>42584.123865740738</v>
      </c>
      <c r="U201" s="9">
        <f t="shared" si="19"/>
        <v>42614.123865740738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 t="str">
        <f t="shared" si="15"/>
        <v/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6"/>
        <v>-4428.45</v>
      </c>
      <c r="Q202">
        <f t="shared" si="17"/>
        <v>87.308333333333337</v>
      </c>
      <c r="R202" t="s">
        <v>8320</v>
      </c>
      <c r="S202" t="s">
        <v>8324</v>
      </c>
      <c r="T202" s="9">
        <f t="shared" si="18"/>
        <v>41867.083368055559</v>
      </c>
      <c r="U202" s="9">
        <f t="shared" si="19"/>
        <v>41897.083368055559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 t="str">
        <f t="shared" si="15"/>
        <v/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6"/>
        <v>-270</v>
      </c>
      <c r="Q203">
        <f t="shared" si="17"/>
        <v>54.285714285714285</v>
      </c>
      <c r="R203" t="s">
        <v>8320</v>
      </c>
      <c r="S203" t="s">
        <v>8324</v>
      </c>
      <c r="T203" s="9">
        <f t="shared" si="18"/>
        <v>42023.818622685183</v>
      </c>
      <c r="U203" s="9">
        <f t="shared" si="19"/>
        <v>42043.818622685183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>
        <v>6000</v>
      </c>
      <c r="E204" t="str">
        <f t="shared" si="15"/>
        <v/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>
        <f t="shared" si="16"/>
        <v>-6000</v>
      </c>
      <c r="Q204" t="e">
        <f t="shared" si="17"/>
        <v>#DIV/0!</v>
      </c>
      <c r="R204" t="s">
        <v>8320</v>
      </c>
      <c r="S204" t="s">
        <v>8324</v>
      </c>
      <c r="T204" s="9">
        <f t="shared" si="18"/>
        <v>42255.927824074075</v>
      </c>
      <c r="U204" s="9">
        <f t="shared" si="19"/>
        <v>42285.874305555553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 t="str">
        <f t="shared" si="15"/>
        <v/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6"/>
        <v>-1754</v>
      </c>
      <c r="Q205">
        <f t="shared" si="17"/>
        <v>93.25</v>
      </c>
      <c r="R205" t="s">
        <v>8320</v>
      </c>
      <c r="S205" t="s">
        <v>8324</v>
      </c>
      <c r="T205" s="9">
        <f t="shared" si="18"/>
        <v>41973.847962962958</v>
      </c>
      <c r="U205" s="9">
        <f t="shared" si="19"/>
        <v>42033.847962962958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 t="str">
        <f t="shared" si="15"/>
        <v/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6"/>
        <v>-147835</v>
      </c>
      <c r="Q206">
        <f t="shared" si="17"/>
        <v>117.68368136117556</v>
      </c>
      <c r="R206" t="s">
        <v>8320</v>
      </c>
      <c r="S206" t="s">
        <v>8324</v>
      </c>
      <c r="T206" s="9">
        <f t="shared" si="18"/>
        <v>42556.583368055552</v>
      </c>
      <c r="U206" s="9">
        <f t="shared" si="19"/>
        <v>42586.583368055552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 t="str">
        <f t="shared" si="15"/>
        <v/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6"/>
        <v>-6700</v>
      </c>
      <c r="Q207">
        <f t="shared" si="17"/>
        <v>76.470588235294116</v>
      </c>
      <c r="R207" t="s">
        <v>8320</v>
      </c>
      <c r="S207" t="s">
        <v>8324</v>
      </c>
      <c r="T207" s="9">
        <f t="shared" si="18"/>
        <v>42248.632199074069</v>
      </c>
      <c r="U207" s="9">
        <f t="shared" si="19"/>
        <v>42283.632199074069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 t="str">
        <f t="shared" si="15"/>
        <v/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>
        <f t="shared" si="16"/>
        <v>-12700</v>
      </c>
      <c r="Q208" t="e">
        <f t="shared" si="17"/>
        <v>#DIV/0!</v>
      </c>
      <c r="R208" t="s">
        <v>8320</v>
      </c>
      <c r="S208" t="s">
        <v>8324</v>
      </c>
      <c r="T208" s="9">
        <f t="shared" si="18"/>
        <v>42567.004432870366</v>
      </c>
      <c r="U208" s="9">
        <f t="shared" si="19"/>
        <v>42588.004432870366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 t="str">
        <f t="shared" si="15"/>
        <v/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6"/>
        <v>-11870</v>
      </c>
      <c r="Q209">
        <f t="shared" si="17"/>
        <v>163.84615384615384</v>
      </c>
      <c r="R209" t="s">
        <v>8320</v>
      </c>
      <c r="S209" t="s">
        <v>8324</v>
      </c>
      <c r="T209" s="9">
        <f t="shared" si="18"/>
        <v>41978.197199074071</v>
      </c>
      <c r="U209" s="9">
        <f t="shared" si="19"/>
        <v>42008.197199074071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 t="str">
        <f t="shared" si="15"/>
        <v/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>
        <f t="shared" si="16"/>
        <v>-50000</v>
      </c>
      <c r="Q210" t="e">
        <f t="shared" si="17"/>
        <v>#DIV/0!</v>
      </c>
      <c r="R210" t="s">
        <v>8320</v>
      </c>
      <c r="S210" t="s">
        <v>8324</v>
      </c>
      <c r="T210" s="9">
        <f t="shared" si="18"/>
        <v>41959.369988425926</v>
      </c>
      <c r="U210" s="9">
        <f t="shared" si="19"/>
        <v>41989.369988425926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 t="str">
        <f t="shared" si="15"/>
        <v/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>
        <f t="shared" si="16"/>
        <v>-25000</v>
      </c>
      <c r="Q211" t="e">
        <f t="shared" si="17"/>
        <v>#DIV/0!</v>
      </c>
      <c r="R211" t="s">
        <v>8320</v>
      </c>
      <c r="S211" t="s">
        <v>8324</v>
      </c>
      <c r="T211" s="9">
        <f t="shared" si="18"/>
        <v>42165.922858796301</v>
      </c>
      <c r="U211" s="9">
        <f t="shared" si="19"/>
        <v>42195.922858796301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 t="str">
        <f t="shared" si="15"/>
        <v/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6"/>
        <v>-8970</v>
      </c>
      <c r="Q212">
        <f t="shared" si="17"/>
        <v>91.818181818181813</v>
      </c>
      <c r="R212" t="s">
        <v>8320</v>
      </c>
      <c r="S212" t="s">
        <v>8324</v>
      </c>
      <c r="T212" s="9">
        <f t="shared" si="18"/>
        <v>42249.064722222218</v>
      </c>
      <c r="U212" s="9">
        <f t="shared" si="19"/>
        <v>42278.208333333328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 t="str">
        <f t="shared" si="15"/>
        <v/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6"/>
        <v>-2770</v>
      </c>
      <c r="Q213">
        <f t="shared" si="17"/>
        <v>185.83333333333334</v>
      </c>
      <c r="R213" t="s">
        <v>8320</v>
      </c>
      <c r="S213" t="s">
        <v>8324</v>
      </c>
      <c r="T213" s="9">
        <f t="shared" si="18"/>
        <v>42236.159918981488</v>
      </c>
      <c r="U213" s="9">
        <f t="shared" si="19"/>
        <v>42266.159918981488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 t="str">
        <f t="shared" si="15"/>
        <v/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6"/>
        <v>-6299</v>
      </c>
      <c r="Q214">
        <f t="shared" si="17"/>
        <v>1</v>
      </c>
      <c r="R214" t="s">
        <v>8320</v>
      </c>
      <c r="S214" t="s">
        <v>8324</v>
      </c>
      <c r="T214" s="9">
        <f t="shared" si="18"/>
        <v>42416.881018518514</v>
      </c>
      <c r="U214" s="9">
        <f t="shared" si="19"/>
        <v>42476.839351851857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 t="str">
        <f t="shared" si="15"/>
        <v/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6"/>
        <v>-49980</v>
      </c>
      <c r="Q215">
        <f t="shared" si="17"/>
        <v>20</v>
      </c>
      <c r="R215" t="s">
        <v>8320</v>
      </c>
      <c r="S215" t="s">
        <v>8324</v>
      </c>
      <c r="T215" s="9">
        <f t="shared" si="18"/>
        <v>42202.594293981485</v>
      </c>
      <c r="U215" s="9">
        <f t="shared" si="19"/>
        <v>42232.587974537033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 t="str">
        <f t="shared" si="15"/>
        <v/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6"/>
        <v>-12499</v>
      </c>
      <c r="Q216">
        <f t="shared" si="17"/>
        <v>1</v>
      </c>
      <c r="R216" t="s">
        <v>8320</v>
      </c>
      <c r="S216" t="s">
        <v>8324</v>
      </c>
      <c r="T216" s="9">
        <f t="shared" si="18"/>
        <v>42009.64061342593</v>
      </c>
      <c r="U216" s="9">
        <f t="shared" si="19"/>
        <v>42069.64061342593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 t="str">
        <f t="shared" si="15"/>
        <v/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6"/>
        <v>-4390</v>
      </c>
      <c r="Q217">
        <f t="shared" si="17"/>
        <v>10</v>
      </c>
      <c r="R217" t="s">
        <v>8320</v>
      </c>
      <c r="S217" t="s">
        <v>8324</v>
      </c>
      <c r="T217" s="9">
        <f t="shared" si="18"/>
        <v>42375.230115740742</v>
      </c>
      <c r="U217" s="9">
        <f t="shared" si="19"/>
        <v>42417.999305555553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 t="str">
        <f t="shared" si="15"/>
        <v/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6"/>
        <v>-22150.78</v>
      </c>
      <c r="Q218">
        <f t="shared" si="17"/>
        <v>331.53833333333336</v>
      </c>
      <c r="R218" t="s">
        <v>8320</v>
      </c>
      <c r="S218" t="s">
        <v>8324</v>
      </c>
      <c r="T218" s="9">
        <f t="shared" si="18"/>
        <v>42066.958761574075</v>
      </c>
      <c r="U218" s="9">
        <f t="shared" si="19"/>
        <v>42116.917094907403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>
        <v>100000</v>
      </c>
      <c r="E219" t="str">
        <f t="shared" si="15"/>
        <v/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6"/>
        <v>-88057</v>
      </c>
      <c r="Q219">
        <f t="shared" si="17"/>
        <v>314.28947368421052</v>
      </c>
      <c r="R219" t="s">
        <v>8320</v>
      </c>
      <c r="S219" t="s">
        <v>8324</v>
      </c>
      <c r="T219" s="9">
        <f t="shared" si="18"/>
        <v>41970.64061342593</v>
      </c>
      <c r="U219" s="9">
        <f t="shared" si="19"/>
        <v>42001.64061342593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 t="str">
        <f t="shared" si="15"/>
        <v/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6"/>
        <v>-4900</v>
      </c>
      <c r="Q220">
        <f t="shared" si="17"/>
        <v>100</v>
      </c>
      <c r="R220" t="s">
        <v>8320</v>
      </c>
      <c r="S220" t="s">
        <v>8324</v>
      </c>
      <c r="T220" s="9">
        <f t="shared" si="18"/>
        <v>42079.628344907411</v>
      </c>
      <c r="U220" s="9">
        <f t="shared" si="19"/>
        <v>42139.628344907411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 t="str">
        <f t="shared" si="15"/>
        <v/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6"/>
        <v>-41185</v>
      </c>
      <c r="Q221">
        <f t="shared" si="17"/>
        <v>115.98684210526316</v>
      </c>
      <c r="R221" t="s">
        <v>8320</v>
      </c>
      <c r="S221" t="s">
        <v>8324</v>
      </c>
      <c r="T221" s="9">
        <f t="shared" si="18"/>
        <v>42429.326678240745</v>
      </c>
      <c r="U221" s="9">
        <f t="shared" si="19"/>
        <v>42461.290972222225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 t="str">
        <f t="shared" si="15"/>
        <v/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6"/>
        <v>-49640</v>
      </c>
      <c r="Q222">
        <f t="shared" si="17"/>
        <v>120</v>
      </c>
      <c r="R222" t="s">
        <v>8320</v>
      </c>
      <c r="S222" t="s">
        <v>8324</v>
      </c>
      <c r="T222" s="9">
        <f t="shared" si="18"/>
        <v>42195.643865740742</v>
      </c>
      <c r="U222" s="9">
        <f t="shared" si="19"/>
        <v>42236.837499999994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>
        <v>50000</v>
      </c>
      <c r="E223" t="str">
        <f t="shared" si="15"/>
        <v/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>
        <f t="shared" si="16"/>
        <v>-50000</v>
      </c>
      <c r="Q223" t="e">
        <f t="shared" si="17"/>
        <v>#DIV/0!</v>
      </c>
      <c r="R223" t="s">
        <v>8320</v>
      </c>
      <c r="S223" t="s">
        <v>8324</v>
      </c>
      <c r="T223" s="9">
        <f t="shared" si="18"/>
        <v>42031.837546296301</v>
      </c>
      <c r="U223" s="9">
        <f t="shared" si="19"/>
        <v>42091.79587962963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 t="str">
        <f t="shared" si="15"/>
        <v/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6"/>
        <v>-870</v>
      </c>
      <c r="Q224">
        <f t="shared" si="17"/>
        <v>65</v>
      </c>
      <c r="R224" t="s">
        <v>8320</v>
      </c>
      <c r="S224" t="s">
        <v>8324</v>
      </c>
      <c r="T224" s="9">
        <f t="shared" si="18"/>
        <v>42031.769884259258</v>
      </c>
      <c r="U224" s="9">
        <f t="shared" si="19"/>
        <v>42090.110416666663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 t="str">
        <f t="shared" si="15"/>
        <v/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>
        <f t="shared" si="16"/>
        <v>-1500000</v>
      </c>
      <c r="Q225" t="e">
        <f t="shared" si="17"/>
        <v>#DIV/0!</v>
      </c>
      <c r="R225" t="s">
        <v>8320</v>
      </c>
      <c r="S225" t="s">
        <v>8324</v>
      </c>
      <c r="T225" s="9">
        <f t="shared" si="18"/>
        <v>42482.048032407409</v>
      </c>
      <c r="U225" s="9">
        <f t="shared" si="19"/>
        <v>42512.045138888891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 t="str">
        <f t="shared" si="15"/>
        <v/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>
        <f t="shared" si="16"/>
        <v>-6000000</v>
      </c>
      <c r="Q226" t="e">
        <f t="shared" si="17"/>
        <v>#DIV/0!</v>
      </c>
      <c r="R226" t="s">
        <v>8320</v>
      </c>
      <c r="S226" t="s">
        <v>8324</v>
      </c>
      <c r="T226" s="9">
        <f t="shared" si="18"/>
        <v>42135.235254629632</v>
      </c>
      <c r="U226" s="9">
        <f t="shared" si="19"/>
        <v>42195.235254629632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 t="str">
        <f t="shared" si="15"/>
        <v/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>
        <f t="shared" si="16"/>
        <v>-200</v>
      </c>
      <c r="Q227" t="e">
        <f t="shared" si="17"/>
        <v>#DIV/0!</v>
      </c>
      <c r="R227" t="s">
        <v>8320</v>
      </c>
      <c r="S227" t="s">
        <v>8324</v>
      </c>
      <c r="T227" s="9">
        <f t="shared" si="18"/>
        <v>42438.961273148147</v>
      </c>
      <c r="U227" s="9">
        <f t="shared" si="19"/>
        <v>42468.919606481482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 t="str">
        <f t="shared" si="15"/>
        <v/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6"/>
        <v>-28750</v>
      </c>
      <c r="Q228">
        <f t="shared" si="17"/>
        <v>125</v>
      </c>
      <c r="R228" t="s">
        <v>8320</v>
      </c>
      <c r="S228" t="s">
        <v>8324</v>
      </c>
      <c r="T228" s="9">
        <f t="shared" si="18"/>
        <v>42106.666018518517</v>
      </c>
      <c r="U228" s="9">
        <f t="shared" si="19"/>
        <v>42155.395138888889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 t="str">
        <f t="shared" si="15"/>
        <v/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>
        <f t="shared" si="16"/>
        <v>-28000</v>
      </c>
      <c r="Q229" t="e">
        <f t="shared" si="17"/>
        <v>#DIV/0!</v>
      </c>
      <c r="R229" t="s">
        <v>8320</v>
      </c>
      <c r="S229" t="s">
        <v>8324</v>
      </c>
      <c r="T229" s="9">
        <f t="shared" si="18"/>
        <v>42164.893993055557</v>
      </c>
      <c r="U229" s="9">
        <f t="shared" si="19"/>
        <v>42194.893993055557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 t="str">
        <f t="shared" si="15"/>
        <v/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>
        <f t="shared" si="16"/>
        <v>-8000</v>
      </c>
      <c r="Q230" t="e">
        <f t="shared" si="17"/>
        <v>#DIV/0!</v>
      </c>
      <c r="R230" t="s">
        <v>8320</v>
      </c>
      <c r="S230" t="s">
        <v>8324</v>
      </c>
      <c r="T230" s="9">
        <f t="shared" si="18"/>
        <v>42096.686400462961</v>
      </c>
      <c r="U230" s="9">
        <f t="shared" si="19"/>
        <v>42156.686400462961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 t="str">
        <f t="shared" si="15"/>
        <v/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>
        <f t="shared" si="16"/>
        <v>-3000</v>
      </c>
      <c r="Q231" t="e">
        <f t="shared" si="17"/>
        <v>#DIV/0!</v>
      </c>
      <c r="R231" t="s">
        <v>8320</v>
      </c>
      <c r="S231" t="s">
        <v>8324</v>
      </c>
      <c r="T231" s="9">
        <f t="shared" si="18"/>
        <v>42383.933993055558</v>
      </c>
      <c r="U231" s="9">
        <f t="shared" si="19"/>
        <v>42413.933993055558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 t="str">
        <f t="shared" si="15"/>
        <v/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6"/>
        <v>-14940</v>
      </c>
      <c r="Q232">
        <f t="shared" si="17"/>
        <v>30</v>
      </c>
      <c r="R232" t="s">
        <v>8320</v>
      </c>
      <c r="S232" t="s">
        <v>8324</v>
      </c>
      <c r="T232" s="9">
        <f t="shared" si="18"/>
        <v>42129.777210648142</v>
      </c>
      <c r="U232" s="9">
        <f t="shared" si="19"/>
        <v>42159.777210648142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 t="str">
        <f t="shared" si="15"/>
        <v/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>
        <f t="shared" si="16"/>
        <v>-1500000</v>
      </c>
      <c r="Q233" t="e">
        <f t="shared" si="17"/>
        <v>#DIV/0!</v>
      </c>
      <c r="R233" t="s">
        <v>8320</v>
      </c>
      <c r="S233" t="s">
        <v>8324</v>
      </c>
      <c r="T233" s="9">
        <f t="shared" si="18"/>
        <v>42341.958923611113</v>
      </c>
      <c r="U233" s="9">
        <f t="shared" si="19"/>
        <v>42371.958923611113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 t="str">
        <f t="shared" si="15"/>
        <v/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6"/>
        <v>-3890</v>
      </c>
      <c r="Q234">
        <f t="shared" si="17"/>
        <v>15.714285714285714</v>
      </c>
      <c r="R234" t="s">
        <v>8320</v>
      </c>
      <c r="S234" t="s">
        <v>8324</v>
      </c>
      <c r="T234" s="9">
        <f t="shared" si="18"/>
        <v>42032.82576388889</v>
      </c>
      <c r="U234" s="9">
        <f t="shared" si="19"/>
        <v>42062.82576388889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 t="str">
        <f t="shared" si="15"/>
        <v/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>
        <f t="shared" si="16"/>
        <v>-350000</v>
      </c>
      <c r="Q235" t="e">
        <f t="shared" si="17"/>
        <v>#DIV/0!</v>
      </c>
      <c r="R235" t="s">
        <v>8320</v>
      </c>
      <c r="S235" t="s">
        <v>8324</v>
      </c>
      <c r="T235" s="9">
        <f t="shared" si="18"/>
        <v>42612.911712962959</v>
      </c>
      <c r="U235" s="9">
        <f t="shared" si="19"/>
        <v>42642.911712962959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 t="str">
        <f t="shared" si="15"/>
        <v/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6"/>
        <v>-599</v>
      </c>
      <c r="Q236">
        <f t="shared" si="17"/>
        <v>80.2</v>
      </c>
      <c r="R236" t="s">
        <v>8320</v>
      </c>
      <c r="S236" t="s">
        <v>8324</v>
      </c>
      <c r="T236" s="9">
        <f t="shared" si="18"/>
        <v>42136.035405092596</v>
      </c>
      <c r="U236" s="9">
        <f t="shared" si="19"/>
        <v>42176.035405092596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 t="str">
        <f t="shared" si="15"/>
        <v/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>
        <f t="shared" si="16"/>
        <v>-10000</v>
      </c>
      <c r="Q237" t="e">
        <f t="shared" si="17"/>
        <v>#DIV/0!</v>
      </c>
      <c r="R237" t="s">
        <v>8320</v>
      </c>
      <c r="S237" t="s">
        <v>8324</v>
      </c>
      <c r="T237" s="9">
        <f t="shared" si="18"/>
        <v>42164.908530092594</v>
      </c>
      <c r="U237" s="9">
        <f t="shared" si="19"/>
        <v>42194.908530092594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 t="str">
        <f t="shared" si="15"/>
        <v/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>
        <f t="shared" si="16"/>
        <v>-150000</v>
      </c>
      <c r="Q238" t="e">
        <f t="shared" si="17"/>
        <v>#DIV/0!</v>
      </c>
      <c r="R238" t="s">
        <v>8320</v>
      </c>
      <c r="S238" t="s">
        <v>8324</v>
      </c>
      <c r="T238" s="9">
        <f t="shared" si="18"/>
        <v>42321.08447916666</v>
      </c>
      <c r="U238" s="9">
        <f t="shared" si="19"/>
        <v>42374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 t="str">
        <f t="shared" si="15"/>
        <v/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6"/>
        <v>-14950</v>
      </c>
      <c r="Q239">
        <f t="shared" si="17"/>
        <v>50</v>
      </c>
      <c r="R239" t="s">
        <v>8320</v>
      </c>
      <c r="S239" t="s">
        <v>8324</v>
      </c>
      <c r="T239" s="9">
        <f t="shared" si="18"/>
        <v>42377.577187499999</v>
      </c>
      <c r="U239" s="9">
        <f t="shared" si="19"/>
        <v>42437.577187499999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 t="str">
        <f t="shared" si="15"/>
        <v/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>
        <f t="shared" si="16"/>
        <v>-26000</v>
      </c>
      <c r="Q240" t="e">
        <f t="shared" si="17"/>
        <v>#DIV/0!</v>
      </c>
      <c r="R240" t="s">
        <v>8320</v>
      </c>
      <c r="S240" t="s">
        <v>8324</v>
      </c>
      <c r="T240" s="9">
        <f t="shared" si="18"/>
        <v>42713.962499999994</v>
      </c>
      <c r="U240" s="9">
        <f t="shared" si="19"/>
        <v>42734.375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 t="str">
        <f t="shared" si="15"/>
        <v/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6"/>
        <v>-750</v>
      </c>
      <c r="Q241">
        <f t="shared" si="17"/>
        <v>50</v>
      </c>
      <c r="R241" t="s">
        <v>8320</v>
      </c>
      <c r="S241" t="s">
        <v>8324</v>
      </c>
      <c r="T241" s="9">
        <f t="shared" si="18"/>
        <v>42297.110300925924</v>
      </c>
      <c r="U241" s="9">
        <f t="shared" si="19"/>
        <v>42316.5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f t="shared" si="15"/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6"/>
        <v>1145.1200000000008</v>
      </c>
      <c r="Q242">
        <f t="shared" si="17"/>
        <v>117.84759124087591</v>
      </c>
      <c r="R242" t="s">
        <v>8320</v>
      </c>
      <c r="S242" t="s">
        <v>8325</v>
      </c>
      <c r="T242" s="9">
        <f t="shared" si="18"/>
        <v>41354.708460648151</v>
      </c>
      <c r="U242" s="9">
        <f t="shared" si="19"/>
        <v>41399.708460648151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f t="shared" si="15"/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6"/>
        <v>4600</v>
      </c>
      <c r="Q243">
        <f t="shared" si="17"/>
        <v>109.04255319148936</v>
      </c>
      <c r="R243" t="s">
        <v>8320</v>
      </c>
      <c r="S243" t="s">
        <v>8325</v>
      </c>
      <c r="T243" s="9">
        <f t="shared" si="18"/>
        <v>41949.697962962964</v>
      </c>
      <c r="U243" s="9">
        <f t="shared" si="19"/>
        <v>41994.697962962964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f t="shared" si="15"/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6"/>
        <v>1750</v>
      </c>
      <c r="Q244">
        <f t="shared" si="17"/>
        <v>73.019801980198025</v>
      </c>
      <c r="R244" t="s">
        <v>8320</v>
      </c>
      <c r="S244" t="s">
        <v>8325</v>
      </c>
      <c r="T244" s="9">
        <f t="shared" si="18"/>
        <v>40862.492939814816</v>
      </c>
      <c r="U244" s="9">
        <f t="shared" si="19"/>
        <v>40897.492939814816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f t="shared" si="15"/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6"/>
        <v>648</v>
      </c>
      <c r="Q245">
        <f t="shared" si="17"/>
        <v>78.195121951219505</v>
      </c>
      <c r="R245" t="s">
        <v>8320</v>
      </c>
      <c r="S245" t="s">
        <v>8325</v>
      </c>
      <c r="T245" s="9">
        <f t="shared" si="18"/>
        <v>41662.047500000001</v>
      </c>
      <c r="U245" s="9">
        <f t="shared" si="19"/>
        <v>41692.047500000001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f t="shared" si="15"/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6"/>
        <v>481.5</v>
      </c>
      <c r="Q246">
        <f t="shared" si="17"/>
        <v>47.398809523809526</v>
      </c>
      <c r="R246" t="s">
        <v>8320</v>
      </c>
      <c r="S246" t="s">
        <v>8325</v>
      </c>
      <c r="T246" s="9">
        <f t="shared" si="18"/>
        <v>40213.323599537034</v>
      </c>
      <c r="U246" s="9">
        <f t="shared" si="19"/>
        <v>40253.29583333333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f t="shared" si="15"/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6"/>
        <v>186</v>
      </c>
      <c r="Q247">
        <f t="shared" si="17"/>
        <v>54.020833333333336</v>
      </c>
      <c r="R247" t="s">
        <v>8320</v>
      </c>
      <c r="S247" t="s">
        <v>8325</v>
      </c>
      <c r="T247" s="9">
        <f t="shared" si="18"/>
        <v>41107.053067129629</v>
      </c>
      <c r="U247" s="9">
        <f t="shared" si="19"/>
        <v>41137.053067129629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f t="shared" si="15"/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6"/>
        <v>10273</v>
      </c>
      <c r="Q248">
        <f t="shared" si="17"/>
        <v>68.488789237668158</v>
      </c>
      <c r="R248" t="s">
        <v>8320</v>
      </c>
      <c r="S248" t="s">
        <v>8325</v>
      </c>
      <c r="T248" s="9">
        <f t="shared" si="18"/>
        <v>40480.363483796296</v>
      </c>
      <c r="U248" s="9">
        <f t="shared" si="19"/>
        <v>40530.405150462961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f t="shared" si="15"/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6"/>
        <v>1705</v>
      </c>
      <c r="Q249">
        <f t="shared" si="17"/>
        <v>108.14516129032258</v>
      </c>
      <c r="R249" t="s">
        <v>8320</v>
      </c>
      <c r="S249" t="s">
        <v>8325</v>
      </c>
      <c r="T249" s="9">
        <f t="shared" si="18"/>
        <v>40430.604328703703</v>
      </c>
      <c r="U249" s="9">
        <f t="shared" si="19"/>
        <v>40467.152083333334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f t="shared" si="15"/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6"/>
        <v>1133</v>
      </c>
      <c r="Q250">
        <f t="shared" si="17"/>
        <v>589.95205479452056</v>
      </c>
      <c r="R250" t="s">
        <v>8320</v>
      </c>
      <c r="S250" t="s">
        <v>8325</v>
      </c>
      <c r="T250" s="9">
        <f t="shared" si="18"/>
        <v>40870.774409722224</v>
      </c>
      <c r="U250" s="9">
        <f t="shared" si="19"/>
        <v>40915.774409722224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f t="shared" si="15"/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6"/>
        <v>1292</v>
      </c>
      <c r="Q251">
        <f t="shared" si="17"/>
        <v>48.051063829787232</v>
      </c>
      <c r="R251" t="s">
        <v>8320</v>
      </c>
      <c r="S251" t="s">
        <v>8325</v>
      </c>
      <c r="T251" s="9">
        <f t="shared" si="18"/>
        <v>40332.923842592594</v>
      </c>
      <c r="U251" s="9">
        <f t="shared" si="19"/>
        <v>40412.736111111109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f t="shared" si="15"/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6"/>
        <v>1675</v>
      </c>
      <c r="Q252">
        <f t="shared" si="17"/>
        <v>72.482837528604122</v>
      </c>
      <c r="R252" t="s">
        <v>8320</v>
      </c>
      <c r="S252" t="s">
        <v>8325</v>
      </c>
      <c r="T252" s="9">
        <f t="shared" si="18"/>
        <v>41401.565868055557</v>
      </c>
      <c r="U252" s="9">
        <f t="shared" si="19"/>
        <v>41431.565868055557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f t="shared" si="15"/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6"/>
        <v>895</v>
      </c>
      <c r="Q253">
        <f t="shared" si="17"/>
        <v>57.077922077922075</v>
      </c>
      <c r="R253" t="s">
        <v>8320</v>
      </c>
      <c r="S253" t="s">
        <v>8325</v>
      </c>
      <c r="T253" s="9">
        <f t="shared" si="18"/>
        <v>41013.787569444445</v>
      </c>
      <c r="U253" s="9">
        <f t="shared" si="19"/>
        <v>41045.791666666664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f t="shared" si="15"/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6"/>
        <v>4228</v>
      </c>
      <c r="Q254">
        <f t="shared" si="17"/>
        <v>85.444444444444443</v>
      </c>
      <c r="R254" t="s">
        <v>8320</v>
      </c>
      <c r="S254" t="s">
        <v>8325</v>
      </c>
      <c r="T254" s="9">
        <f t="shared" si="18"/>
        <v>40266.662708333337</v>
      </c>
      <c r="U254" s="9">
        <f t="shared" si="19"/>
        <v>40330.165972222225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f t="shared" si="15"/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6"/>
        <v>11</v>
      </c>
      <c r="Q255">
        <f t="shared" si="17"/>
        <v>215.85714285714286</v>
      </c>
      <c r="R255" t="s">
        <v>8320</v>
      </c>
      <c r="S255" t="s">
        <v>8325</v>
      </c>
      <c r="T255" s="9">
        <f t="shared" si="18"/>
        <v>40924.650868055556</v>
      </c>
      <c r="U255" s="9">
        <f t="shared" si="19"/>
        <v>40954.650868055556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f t="shared" si="15"/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6"/>
        <v>4067.34</v>
      </c>
      <c r="Q256">
        <f t="shared" si="17"/>
        <v>89.38643312101911</v>
      </c>
      <c r="R256" t="s">
        <v>8320</v>
      </c>
      <c r="S256" t="s">
        <v>8325</v>
      </c>
      <c r="T256" s="9">
        <f t="shared" si="18"/>
        <v>42263.952662037031</v>
      </c>
      <c r="U256" s="9">
        <f t="shared" si="19"/>
        <v>42294.083333333328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f t="shared" si="15"/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6"/>
        <v>538.65999999999985</v>
      </c>
      <c r="Q257">
        <f t="shared" si="17"/>
        <v>45.418404255319146</v>
      </c>
      <c r="R257" t="s">
        <v>8320</v>
      </c>
      <c r="S257" t="s">
        <v>8325</v>
      </c>
      <c r="T257" s="9">
        <f t="shared" si="18"/>
        <v>40588.526412037041</v>
      </c>
      <c r="U257" s="9">
        <f t="shared" si="19"/>
        <v>40618.48474537037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f t="shared" si="15"/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6"/>
        <v>5083</v>
      </c>
      <c r="Q258">
        <f t="shared" si="17"/>
        <v>65.756363636363631</v>
      </c>
      <c r="R258" t="s">
        <v>8320</v>
      </c>
      <c r="S258" t="s">
        <v>8325</v>
      </c>
      <c r="T258" s="9">
        <f t="shared" si="18"/>
        <v>41319.769293981481</v>
      </c>
      <c r="U258" s="9">
        <f t="shared" si="19"/>
        <v>41349.769293981481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f t="shared" ref="E259:E322" si="20">IF(G259="successful",D259,"")</f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21">F259-D259</f>
        <v>2354.2699999999968</v>
      </c>
      <c r="Q259">
        <f t="shared" ref="Q259:Q322" si="22">F259/M259</f>
        <v>66.70405357142856</v>
      </c>
      <c r="R259" t="s">
        <v>8320</v>
      </c>
      <c r="S259" t="s">
        <v>8325</v>
      </c>
      <c r="T259" s="9">
        <f t="shared" ref="T259:T322" si="23">(((K259/60)/60)/24)+DATE(1970,1,1)</f>
        <v>42479.626875000002</v>
      </c>
      <c r="U259" s="9">
        <f t="shared" ref="U259:U322" si="24">(((J259/60)/60)/24)+DATE(1970,1,1)</f>
        <v>42509.626875000002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f t="shared" si="20"/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21"/>
        <v>27342</v>
      </c>
      <c r="Q260">
        <f t="shared" si="22"/>
        <v>83.345930232558146</v>
      </c>
      <c r="R260" t="s">
        <v>8320</v>
      </c>
      <c r="S260" t="s">
        <v>8325</v>
      </c>
      <c r="T260" s="9">
        <f t="shared" si="23"/>
        <v>40682.051689814813</v>
      </c>
      <c r="U260" s="9">
        <f t="shared" si="24"/>
        <v>40712.051689814813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f t="shared" si="20"/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21"/>
        <v>23953.42</v>
      </c>
      <c r="Q261">
        <f t="shared" si="22"/>
        <v>105.04609341825902</v>
      </c>
      <c r="R261" t="s">
        <v>8320</v>
      </c>
      <c r="S261" t="s">
        <v>8325</v>
      </c>
      <c r="T261" s="9">
        <f t="shared" si="23"/>
        <v>42072.738067129627</v>
      </c>
      <c r="U261" s="9">
        <f t="shared" si="24"/>
        <v>42102.738067129627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f t="shared" si="20"/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21"/>
        <v>640</v>
      </c>
      <c r="Q262">
        <f t="shared" si="22"/>
        <v>120.90909090909091</v>
      </c>
      <c r="R262" t="s">
        <v>8320</v>
      </c>
      <c r="S262" t="s">
        <v>8325</v>
      </c>
      <c r="T262" s="9">
        <f t="shared" si="23"/>
        <v>40330.755543981482</v>
      </c>
      <c r="U262" s="9">
        <f t="shared" si="24"/>
        <v>40376.415972222225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f t="shared" si="20"/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21"/>
        <v>1480</v>
      </c>
      <c r="Q263">
        <f t="shared" si="22"/>
        <v>97.63636363636364</v>
      </c>
      <c r="R263" t="s">
        <v>8320</v>
      </c>
      <c r="S263" t="s">
        <v>8325</v>
      </c>
      <c r="T263" s="9">
        <f t="shared" si="23"/>
        <v>41017.885462962964</v>
      </c>
      <c r="U263" s="9">
        <f t="shared" si="24"/>
        <v>41067.621527777781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f t="shared" si="20"/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21"/>
        <v>3500</v>
      </c>
      <c r="Q264">
        <f t="shared" si="22"/>
        <v>41.379310344827587</v>
      </c>
      <c r="R264" t="s">
        <v>8320</v>
      </c>
      <c r="S264" t="s">
        <v>8325</v>
      </c>
      <c r="T264" s="9">
        <f t="shared" si="23"/>
        <v>40555.24800925926</v>
      </c>
      <c r="U264" s="9">
        <f t="shared" si="24"/>
        <v>40600.24800925926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f t="shared" si="20"/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21"/>
        <v>4520.2700000000004</v>
      </c>
      <c r="Q265">
        <f t="shared" si="22"/>
        <v>30.654485981308412</v>
      </c>
      <c r="R265" t="s">
        <v>8320</v>
      </c>
      <c r="S265" t="s">
        <v>8325</v>
      </c>
      <c r="T265" s="9">
        <f t="shared" si="23"/>
        <v>41149.954791666663</v>
      </c>
      <c r="U265" s="9">
        <f t="shared" si="24"/>
        <v>41179.954791666663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f t="shared" si="20"/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21"/>
        <v>910</v>
      </c>
      <c r="Q266">
        <f t="shared" si="22"/>
        <v>64.945054945054949</v>
      </c>
      <c r="R266" t="s">
        <v>8320</v>
      </c>
      <c r="S266" t="s">
        <v>8325</v>
      </c>
      <c r="T266" s="9">
        <f t="shared" si="23"/>
        <v>41010.620312500003</v>
      </c>
      <c r="U266" s="9">
        <f t="shared" si="24"/>
        <v>41040.620312500003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f t="shared" si="20"/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21"/>
        <v>555</v>
      </c>
      <c r="Q267">
        <f t="shared" si="22"/>
        <v>95.775862068965523</v>
      </c>
      <c r="R267" t="s">
        <v>8320</v>
      </c>
      <c r="S267" t="s">
        <v>8325</v>
      </c>
      <c r="T267" s="9">
        <f t="shared" si="23"/>
        <v>40267.245717592588</v>
      </c>
      <c r="U267" s="9">
        <f t="shared" si="24"/>
        <v>40308.844444444447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f t="shared" si="20"/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21"/>
        <v>455</v>
      </c>
      <c r="Q268">
        <f t="shared" si="22"/>
        <v>40.416666666666664</v>
      </c>
      <c r="R268" t="s">
        <v>8320</v>
      </c>
      <c r="S268" t="s">
        <v>8325</v>
      </c>
      <c r="T268" s="9">
        <f t="shared" si="23"/>
        <v>40205.174849537041</v>
      </c>
      <c r="U268" s="9">
        <f t="shared" si="24"/>
        <v>40291.160416666666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f t="shared" si="20"/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21"/>
        <v>3115.4400000000005</v>
      </c>
      <c r="Q269">
        <f t="shared" si="22"/>
        <v>78.578424242424248</v>
      </c>
      <c r="R269" t="s">
        <v>8320</v>
      </c>
      <c r="S269" t="s">
        <v>8325</v>
      </c>
      <c r="T269" s="9">
        <f t="shared" si="23"/>
        <v>41785.452534722222</v>
      </c>
      <c r="U269" s="9">
        <f t="shared" si="24"/>
        <v>41815.452534722222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f t="shared" si="20"/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21"/>
        <v>570</v>
      </c>
      <c r="Q270">
        <f t="shared" si="22"/>
        <v>50.18018018018018</v>
      </c>
      <c r="R270" t="s">
        <v>8320</v>
      </c>
      <c r="S270" t="s">
        <v>8325</v>
      </c>
      <c r="T270" s="9">
        <f t="shared" si="23"/>
        <v>40809.15252314815</v>
      </c>
      <c r="U270" s="9">
        <f t="shared" si="24"/>
        <v>40854.194189814814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f t="shared" si="20"/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21"/>
        <v>47233.76999999999</v>
      </c>
      <c r="Q271">
        <f t="shared" si="22"/>
        <v>92.251735588972423</v>
      </c>
      <c r="R271" t="s">
        <v>8320</v>
      </c>
      <c r="S271" t="s">
        <v>8325</v>
      </c>
      <c r="T271" s="9">
        <f t="shared" si="23"/>
        <v>42758.197013888886</v>
      </c>
      <c r="U271" s="9">
        <f t="shared" si="24"/>
        <v>42788.197013888886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f t="shared" si="20"/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21"/>
        <v>1210</v>
      </c>
      <c r="Q272">
        <f t="shared" si="22"/>
        <v>57.540983606557376</v>
      </c>
      <c r="R272" t="s">
        <v>8320</v>
      </c>
      <c r="S272" t="s">
        <v>8325</v>
      </c>
      <c r="T272" s="9">
        <f t="shared" si="23"/>
        <v>40637.866550925923</v>
      </c>
      <c r="U272" s="9">
        <f t="shared" si="24"/>
        <v>40688.166666666664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f t="shared" si="20"/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21"/>
        <v>1404</v>
      </c>
      <c r="Q273">
        <f t="shared" si="22"/>
        <v>109.42160278745645</v>
      </c>
      <c r="R273" t="s">
        <v>8320</v>
      </c>
      <c r="S273" t="s">
        <v>8325</v>
      </c>
      <c r="T273" s="9">
        <f t="shared" si="23"/>
        <v>41612.10024305556</v>
      </c>
      <c r="U273" s="9">
        <f t="shared" si="24"/>
        <v>41641.333333333336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f t="shared" si="20"/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21"/>
        <v>2323.0100000000002</v>
      </c>
      <c r="Q274">
        <f t="shared" si="22"/>
        <v>81.892461538461546</v>
      </c>
      <c r="R274" t="s">
        <v>8320</v>
      </c>
      <c r="S274" t="s">
        <v>8325</v>
      </c>
      <c r="T274" s="9">
        <f t="shared" si="23"/>
        <v>40235.900358796294</v>
      </c>
      <c r="U274" s="9">
        <f t="shared" si="24"/>
        <v>40296.78402777778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f t="shared" si="20"/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21"/>
        <v>388.78999999999996</v>
      </c>
      <c r="Q275">
        <f t="shared" si="22"/>
        <v>45.667711864406776</v>
      </c>
      <c r="R275" t="s">
        <v>8320</v>
      </c>
      <c r="S275" t="s">
        <v>8325</v>
      </c>
      <c r="T275" s="9">
        <f t="shared" si="23"/>
        <v>40697.498449074075</v>
      </c>
      <c r="U275" s="9">
        <f t="shared" si="24"/>
        <v>40727.498449074075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f t="shared" si="20"/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21"/>
        <v>2240</v>
      </c>
      <c r="Q276">
        <f t="shared" si="22"/>
        <v>55.221238938053098</v>
      </c>
      <c r="R276" t="s">
        <v>8320</v>
      </c>
      <c r="S276" t="s">
        <v>8325</v>
      </c>
      <c r="T276" s="9">
        <f t="shared" si="23"/>
        <v>40969.912372685183</v>
      </c>
      <c r="U276" s="9">
        <f t="shared" si="24"/>
        <v>41004.290972222225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f t="shared" si="20"/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21"/>
        <v>1679</v>
      </c>
      <c r="Q277">
        <f t="shared" si="22"/>
        <v>65.298192771084331</v>
      </c>
      <c r="R277" t="s">
        <v>8320</v>
      </c>
      <c r="S277" t="s">
        <v>8325</v>
      </c>
      <c r="T277" s="9">
        <f t="shared" si="23"/>
        <v>41193.032013888893</v>
      </c>
      <c r="U277" s="9">
        <f t="shared" si="24"/>
        <v>41223.073680555557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f t="shared" si="20"/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21"/>
        <v>1904</v>
      </c>
      <c r="Q278">
        <f t="shared" si="22"/>
        <v>95.225806451612897</v>
      </c>
      <c r="R278" t="s">
        <v>8320</v>
      </c>
      <c r="S278" t="s">
        <v>8325</v>
      </c>
      <c r="T278" s="9">
        <f t="shared" si="23"/>
        <v>40967.081874999996</v>
      </c>
      <c r="U278" s="9">
        <f t="shared" si="24"/>
        <v>41027.040208333332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f t="shared" si="20"/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21"/>
        <v>6748</v>
      </c>
      <c r="Q279">
        <f t="shared" si="22"/>
        <v>75.444794952681391</v>
      </c>
      <c r="R279" t="s">
        <v>8320</v>
      </c>
      <c r="S279" t="s">
        <v>8325</v>
      </c>
      <c r="T279" s="9">
        <f t="shared" si="23"/>
        <v>42117.891423611116</v>
      </c>
      <c r="U279" s="9">
        <f t="shared" si="24"/>
        <v>42147.891423611116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f t="shared" si="20"/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21"/>
        <v>13594</v>
      </c>
      <c r="Q280">
        <f t="shared" si="22"/>
        <v>97.816867469879512</v>
      </c>
      <c r="R280" t="s">
        <v>8320</v>
      </c>
      <c r="S280" t="s">
        <v>8325</v>
      </c>
      <c r="T280" s="9">
        <f t="shared" si="23"/>
        <v>41164.040960648148</v>
      </c>
      <c r="U280" s="9">
        <f t="shared" si="24"/>
        <v>41194.040960648148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f t="shared" si="20"/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21"/>
        <v>9744.11</v>
      </c>
      <c r="Q281">
        <f t="shared" si="22"/>
        <v>87.685606557377056</v>
      </c>
      <c r="R281" t="s">
        <v>8320</v>
      </c>
      <c r="S281" t="s">
        <v>8325</v>
      </c>
      <c r="T281" s="9">
        <f t="shared" si="23"/>
        <v>42759.244166666671</v>
      </c>
      <c r="U281" s="9">
        <f t="shared" si="24"/>
        <v>42793.084027777775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f t="shared" si="20"/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21"/>
        <v>42108</v>
      </c>
      <c r="Q282">
        <f t="shared" si="22"/>
        <v>54.748948106591868</v>
      </c>
      <c r="R282" t="s">
        <v>8320</v>
      </c>
      <c r="S282" t="s">
        <v>8325</v>
      </c>
      <c r="T282" s="9">
        <f t="shared" si="23"/>
        <v>41744.590682870366</v>
      </c>
      <c r="U282" s="9">
        <f t="shared" si="24"/>
        <v>41789.590682870366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f t="shared" si="20"/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21"/>
        <v>1132.3199999999997</v>
      </c>
      <c r="Q283">
        <f t="shared" si="22"/>
        <v>83.953417721518989</v>
      </c>
      <c r="R283" t="s">
        <v>8320</v>
      </c>
      <c r="S283" t="s">
        <v>8325</v>
      </c>
      <c r="T283" s="9">
        <f t="shared" si="23"/>
        <v>39950.163344907407</v>
      </c>
      <c r="U283" s="9">
        <f t="shared" si="24"/>
        <v>40035.80972222222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f t="shared" si="20"/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21"/>
        <v>535</v>
      </c>
      <c r="Q284">
        <f t="shared" si="22"/>
        <v>254.38547486033519</v>
      </c>
      <c r="R284" t="s">
        <v>8320</v>
      </c>
      <c r="S284" t="s">
        <v>8325</v>
      </c>
      <c r="T284" s="9">
        <f t="shared" si="23"/>
        <v>40194.920046296298</v>
      </c>
      <c r="U284" s="9">
        <f t="shared" si="24"/>
        <v>40231.916666666664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f t="shared" si="20"/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21"/>
        <v>2569.0499999999993</v>
      </c>
      <c r="Q285">
        <f t="shared" si="22"/>
        <v>101.8269801980198</v>
      </c>
      <c r="R285" t="s">
        <v>8320</v>
      </c>
      <c r="S285" t="s">
        <v>8325</v>
      </c>
      <c r="T285" s="9">
        <f t="shared" si="23"/>
        <v>40675.71</v>
      </c>
      <c r="U285" s="9">
        <f t="shared" si="24"/>
        <v>40695.207638888889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f t="shared" si="20"/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21"/>
        <v>1850.4599999999991</v>
      </c>
      <c r="Q286">
        <f t="shared" si="22"/>
        <v>55.066394736842106</v>
      </c>
      <c r="R286" t="s">
        <v>8320</v>
      </c>
      <c r="S286" t="s">
        <v>8325</v>
      </c>
      <c r="T286" s="9">
        <f t="shared" si="23"/>
        <v>40904.738194444442</v>
      </c>
      <c r="U286" s="9">
        <f t="shared" si="24"/>
        <v>40929.738194444442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f t="shared" si="20"/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21"/>
        <v>18035.509999999998</v>
      </c>
      <c r="Q287">
        <f t="shared" si="22"/>
        <v>56.901438721136763</v>
      </c>
      <c r="R287" t="s">
        <v>8320</v>
      </c>
      <c r="S287" t="s">
        <v>8325</v>
      </c>
      <c r="T287" s="9">
        <f t="shared" si="23"/>
        <v>41506.756111111114</v>
      </c>
      <c r="U287" s="9">
        <f t="shared" si="24"/>
        <v>41536.756111111114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f t="shared" si="20"/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21"/>
        <v>1373</v>
      </c>
      <c r="Q288">
        <f t="shared" si="22"/>
        <v>121.28148148148148</v>
      </c>
      <c r="R288" t="s">
        <v>8320</v>
      </c>
      <c r="S288" t="s">
        <v>8325</v>
      </c>
      <c r="T288" s="9">
        <f t="shared" si="23"/>
        <v>41313.816249999996</v>
      </c>
      <c r="U288" s="9">
        <f t="shared" si="24"/>
        <v>41358.774583333332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f t="shared" si="20"/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21"/>
        <v>11445</v>
      </c>
      <c r="Q289">
        <f t="shared" si="22"/>
        <v>91.189655172413794</v>
      </c>
      <c r="R289" t="s">
        <v>8320</v>
      </c>
      <c r="S289" t="s">
        <v>8325</v>
      </c>
      <c r="T289" s="9">
        <f t="shared" si="23"/>
        <v>41184.277986111112</v>
      </c>
      <c r="U289" s="9">
        <f t="shared" si="24"/>
        <v>41215.166666666664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f t="shared" si="20"/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21"/>
        <v>1605.3099999999977</v>
      </c>
      <c r="Q290">
        <f t="shared" si="22"/>
        <v>115.44812080536913</v>
      </c>
      <c r="R290" t="s">
        <v>8320</v>
      </c>
      <c r="S290" t="s">
        <v>8325</v>
      </c>
      <c r="T290" s="9">
        <f t="shared" si="23"/>
        <v>41051.168900462959</v>
      </c>
      <c r="U290" s="9">
        <f t="shared" si="24"/>
        <v>41086.168900462959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f t="shared" si="20"/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21"/>
        <v>723</v>
      </c>
      <c r="Q291">
        <f t="shared" si="22"/>
        <v>67.771551724137936</v>
      </c>
      <c r="R291" t="s">
        <v>8320</v>
      </c>
      <c r="S291" t="s">
        <v>8325</v>
      </c>
      <c r="T291" s="9">
        <f t="shared" si="23"/>
        <v>41550.456412037034</v>
      </c>
      <c r="U291" s="9">
        <f t="shared" si="24"/>
        <v>41580.456412037034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f t="shared" si="20"/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21"/>
        <v>300.80000000000018</v>
      </c>
      <c r="Q292">
        <f t="shared" si="22"/>
        <v>28.576190476190476</v>
      </c>
      <c r="R292" t="s">
        <v>8320</v>
      </c>
      <c r="S292" t="s">
        <v>8325</v>
      </c>
      <c r="T292" s="9">
        <f t="shared" si="23"/>
        <v>40526.36917824074</v>
      </c>
      <c r="U292" s="9">
        <f t="shared" si="24"/>
        <v>40576.332638888889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f t="shared" si="20"/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21"/>
        <v>1001</v>
      </c>
      <c r="Q293">
        <f t="shared" si="22"/>
        <v>46.8828125</v>
      </c>
      <c r="R293" t="s">
        <v>8320</v>
      </c>
      <c r="S293" t="s">
        <v>8325</v>
      </c>
      <c r="T293" s="9">
        <f t="shared" si="23"/>
        <v>41376.769050925926</v>
      </c>
      <c r="U293" s="9">
        <f t="shared" si="24"/>
        <v>41395.000694444447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f t="shared" si="20"/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21"/>
        <v>1130.1999999999971</v>
      </c>
      <c r="Q294">
        <f t="shared" si="22"/>
        <v>154.42231237322514</v>
      </c>
      <c r="R294" t="s">
        <v>8320</v>
      </c>
      <c r="S294" t="s">
        <v>8325</v>
      </c>
      <c r="T294" s="9">
        <f t="shared" si="23"/>
        <v>40812.803229166668</v>
      </c>
      <c r="U294" s="9">
        <f t="shared" si="24"/>
        <v>40845.165972222225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f t="shared" si="20"/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21"/>
        <v>360</v>
      </c>
      <c r="Q295">
        <f t="shared" si="22"/>
        <v>201.22137404580153</v>
      </c>
      <c r="R295" t="s">
        <v>8320</v>
      </c>
      <c r="S295" t="s">
        <v>8325</v>
      </c>
      <c r="T295" s="9">
        <f t="shared" si="23"/>
        <v>41719.667986111112</v>
      </c>
      <c r="U295" s="9">
        <f t="shared" si="24"/>
        <v>41749.667986111112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f t="shared" si="20"/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21"/>
        <v>0</v>
      </c>
      <c r="Q296">
        <f t="shared" si="22"/>
        <v>100</v>
      </c>
      <c r="R296" t="s">
        <v>8320</v>
      </c>
      <c r="S296" t="s">
        <v>8325</v>
      </c>
      <c r="T296" s="9">
        <f t="shared" si="23"/>
        <v>40343.084421296298</v>
      </c>
      <c r="U296" s="9">
        <f t="shared" si="24"/>
        <v>40378.666666666664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f t="shared" si="20"/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21"/>
        <v>16554.559999999998</v>
      </c>
      <c r="Q297">
        <f t="shared" si="22"/>
        <v>100.08204511278196</v>
      </c>
      <c r="R297" t="s">
        <v>8320</v>
      </c>
      <c r="S297" t="s">
        <v>8325</v>
      </c>
      <c r="T297" s="9">
        <f t="shared" si="23"/>
        <v>41519.004733796297</v>
      </c>
      <c r="U297" s="9">
        <f t="shared" si="24"/>
        <v>41579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f t="shared" si="20"/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21"/>
        <v>4681.5499999999993</v>
      </c>
      <c r="Q298">
        <f t="shared" si="22"/>
        <v>230.08953488372092</v>
      </c>
      <c r="R298" t="s">
        <v>8320</v>
      </c>
      <c r="S298" t="s">
        <v>8325</v>
      </c>
      <c r="T298" s="9">
        <f t="shared" si="23"/>
        <v>41134.475497685184</v>
      </c>
      <c r="U298" s="9">
        <f t="shared" si="24"/>
        <v>41159.475497685184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f t="shared" si="20"/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21"/>
        <v>128</v>
      </c>
      <c r="Q299">
        <f t="shared" si="22"/>
        <v>141.74647887323943</v>
      </c>
      <c r="R299" t="s">
        <v>8320</v>
      </c>
      <c r="S299" t="s">
        <v>8325</v>
      </c>
      <c r="T299" s="9">
        <f t="shared" si="23"/>
        <v>42089.72802083334</v>
      </c>
      <c r="U299" s="9">
        <f t="shared" si="24"/>
        <v>42125.165972222225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f t="shared" si="20"/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21"/>
        <v>11254.839999999997</v>
      </c>
      <c r="Q300">
        <f t="shared" si="22"/>
        <v>56.344351395730705</v>
      </c>
      <c r="R300" t="s">
        <v>8320</v>
      </c>
      <c r="S300" t="s">
        <v>8325</v>
      </c>
      <c r="T300" s="9">
        <f t="shared" si="23"/>
        <v>41709.463518518518</v>
      </c>
      <c r="U300" s="9">
        <f t="shared" si="24"/>
        <v>41768.875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f t="shared" si="20"/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21"/>
        <v>7895.25</v>
      </c>
      <c r="Q301">
        <f t="shared" si="22"/>
        <v>73.341188524590166</v>
      </c>
      <c r="R301" t="s">
        <v>8320</v>
      </c>
      <c r="S301" t="s">
        <v>8325</v>
      </c>
      <c r="T301" s="9">
        <f t="shared" si="23"/>
        <v>40469.225231481483</v>
      </c>
      <c r="U301" s="9">
        <f t="shared" si="24"/>
        <v>40499.266898148147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f t="shared" si="20"/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21"/>
        <v>430.65999999999985</v>
      </c>
      <c r="Q302">
        <f t="shared" si="22"/>
        <v>85.337785234899329</v>
      </c>
      <c r="R302" t="s">
        <v>8320</v>
      </c>
      <c r="S302" t="s">
        <v>8325</v>
      </c>
      <c r="T302" s="9">
        <f t="shared" si="23"/>
        <v>40626.959930555553</v>
      </c>
      <c r="U302" s="9">
        <f t="shared" si="24"/>
        <v>40657.959930555553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f t="shared" si="20"/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21"/>
        <v>2435.5499999999993</v>
      </c>
      <c r="Q303">
        <f t="shared" si="22"/>
        <v>61.496215139442228</v>
      </c>
      <c r="R303" t="s">
        <v>8320</v>
      </c>
      <c r="S303" t="s">
        <v>8325</v>
      </c>
      <c r="T303" s="9">
        <f t="shared" si="23"/>
        <v>41312.737673611111</v>
      </c>
      <c r="U303" s="9">
        <f t="shared" si="24"/>
        <v>41352.696006944447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f t="shared" si="20"/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21"/>
        <v>46</v>
      </c>
      <c r="Q304">
        <f t="shared" si="22"/>
        <v>93.018518518518519</v>
      </c>
      <c r="R304" t="s">
        <v>8320</v>
      </c>
      <c r="S304" t="s">
        <v>8325</v>
      </c>
      <c r="T304" s="9">
        <f t="shared" si="23"/>
        <v>40933.856921296298</v>
      </c>
      <c r="U304" s="9">
        <f t="shared" si="24"/>
        <v>40963.856921296298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f t="shared" si="20"/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21"/>
        <v>1124</v>
      </c>
      <c r="Q305">
        <f t="shared" si="22"/>
        <v>50.292682926829265</v>
      </c>
      <c r="R305" t="s">
        <v>8320</v>
      </c>
      <c r="S305" t="s">
        <v>8325</v>
      </c>
      <c r="T305" s="9">
        <f t="shared" si="23"/>
        <v>41032.071134259262</v>
      </c>
      <c r="U305" s="9">
        <f t="shared" si="24"/>
        <v>41062.071134259262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f t="shared" si="20"/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21"/>
        <v>4476</v>
      </c>
      <c r="Q306">
        <f t="shared" si="22"/>
        <v>106.43243243243244</v>
      </c>
      <c r="R306" t="s">
        <v>8320</v>
      </c>
      <c r="S306" t="s">
        <v>8325</v>
      </c>
      <c r="T306" s="9">
        <f t="shared" si="23"/>
        <v>41114.094872685186</v>
      </c>
      <c r="U306" s="9">
        <f t="shared" si="24"/>
        <v>41153.083333333336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f t="shared" si="20"/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21"/>
        <v>2275</v>
      </c>
      <c r="Q307">
        <f t="shared" si="22"/>
        <v>51.719576719576722</v>
      </c>
      <c r="R307" t="s">
        <v>8320</v>
      </c>
      <c r="S307" t="s">
        <v>8325</v>
      </c>
      <c r="T307" s="9">
        <f t="shared" si="23"/>
        <v>40948.630196759259</v>
      </c>
      <c r="U307" s="9">
        <f t="shared" si="24"/>
        <v>40978.630196759259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f t="shared" si="20"/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21"/>
        <v>1929</v>
      </c>
      <c r="Q308">
        <f t="shared" si="22"/>
        <v>36.612499999999997</v>
      </c>
      <c r="R308" t="s">
        <v>8320</v>
      </c>
      <c r="S308" t="s">
        <v>8325</v>
      </c>
      <c r="T308" s="9">
        <f t="shared" si="23"/>
        <v>41333.837187500001</v>
      </c>
      <c r="U308" s="9">
        <f t="shared" si="24"/>
        <v>41353.795520833337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f t="shared" si="20"/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21"/>
        <v>2490</v>
      </c>
      <c r="Q309">
        <f t="shared" si="22"/>
        <v>42.517361111111114</v>
      </c>
      <c r="R309" t="s">
        <v>8320</v>
      </c>
      <c r="S309" t="s">
        <v>8325</v>
      </c>
      <c r="T309" s="9">
        <f t="shared" si="23"/>
        <v>41282.944456018515</v>
      </c>
      <c r="U309" s="9">
        <f t="shared" si="24"/>
        <v>41312.944456018515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f t="shared" si="20"/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21"/>
        <v>668</v>
      </c>
      <c r="Q310">
        <f t="shared" si="22"/>
        <v>62.712871287128714</v>
      </c>
      <c r="R310" t="s">
        <v>8320</v>
      </c>
      <c r="S310" t="s">
        <v>8325</v>
      </c>
      <c r="T310" s="9">
        <f t="shared" si="23"/>
        <v>40567.694560185184</v>
      </c>
      <c r="U310" s="9">
        <f t="shared" si="24"/>
        <v>40612.694560185184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f t="shared" si="20"/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21"/>
        <v>3410</v>
      </c>
      <c r="Q311">
        <f t="shared" si="22"/>
        <v>89.957983193277315</v>
      </c>
      <c r="R311" t="s">
        <v>8320</v>
      </c>
      <c r="S311" t="s">
        <v>8325</v>
      </c>
      <c r="T311" s="9">
        <f t="shared" si="23"/>
        <v>41134.751550925925</v>
      </c>
      <c r="U311" s="9">
        <f t="shared" si="24"/>
        <v>41155.751550925925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f t="shared" si="20"/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21"/>
        <v>41.289999999999964</v>
      </c>
      <c r="Q312">
        <f t="shared" si="22"/>
        <v>28.924722222222222</v>
      </c>
      <c r="R312" t="s">
        <v>8320</v>
      </c>
      <c r="S312" t="s">
        <v>8325</v>
      </c>
      <c r="T312" s="9">
        <f t="shared" si="23"/>
        <v>40821.183136574073</v>
      </c>
      <c r="U312" s="9">
        <f t="shared" si="24"/>
        <v>40836.083333333336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f t="shared" si="20"/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21"/>
        <v>820.33000000000175</v>
      </c>
      <c r="Q313">
        <f t="shared" si="22"/>
        <v>138.8022</v>
      </c>
      <c r="R313" t="s">
        <v>8320</v>
      </c>
      <c r="S313" t="s">
        <v>8325</v>
      </c>
      <c r="T313" s="9">
        <f t="shared" si="23"/>
        <v>40868.219814814816</v>
      </c>
      <c r="U313" s="9">
        <f t="shared" si="24"/>
        <v>40909.332638888889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f t="shared" si="20"/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21"/>
        <v>950</v>
      </c>
      <c r="Q314">
        <f t="shared" si="22"/>
        <v>61.301369863013697</v>
      </c>
      <c r="R314" t="s">
        <v>8320</v>
      </c>
      <c r="S314" t="s">
        <v>8325</v>
      </c>
      <c r="T314" s="9">
        <f t="shared" si="23"/>
        <v>41348.877685185187</v>
      </c>
      <c r="U314" s="9">
        <f t="shared" si="24"/>
        <v>41378.877685185187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f t="shared" si="20"/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21"/>
        <v>805</v>
      </c>
      <c r="Q315">
        <f t="shared" si="22"/>
        <v>80.202702702702709</v>
      </c>
      <c r="R315" t="s">
        <v>8320</v>
      </c>
      <c r="S315" t="s">
        <v>8325</v>
      </c>
      <c r="T315" s="9">
        <f t="shared" si="23"/>
        <v>40357.227939814817</v>
      </c>
      <c r="U315" s="9">
        <f t="shared" si="24"/>
        <v>40401.665972222225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f t="shared" si="20"/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21"/>
        <v>2851.5</v>
      </c>
      <c r="Q316">
        <f t="shared" si="22"/>
        <v>32.095833333333331</v>
      </c>
      <c r="R316" t="s">
        <v>8320</v>
      </c>
      <c r="S316" t="s">
        <v>8325</v>
      </c>
      <c r="T316" s="9">
        <f t="shared" si="23"/>
        <v>41304.833194444444</v>
      </c>
      <c r="U316" s="9">
        <f t="shared" si="24"/>
        <v>41334.833194444444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f t="shared" si="20"/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21"/>
        <v>312</v>
      </c>
      <c r="Q317">
        <f t="shared" si="22"/>
        <v>200.88888888888889</v>
      </c>
      <c r="R317" t="s">
        <v>8320</v>
      </c>
      <c r="S317" t="s">
        <v>8325</v>
      </c>
      <c r="T317" s="9">
        <f t="shared" si="23"/>
        <v>41113.77238425926</v>
      </c>
      <c r="U317" s="9">
        <f t="shared" si="24"/>
        <v>41143.77238425926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f t="shared" si="20"/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21"/>
        <v>2066</v>
      </c>
      <c r="Q318">
        <f t="shared" si="22"/>
        <v>108.01265822784811</v>
      </c>
      <c r="R318" t="s">
        <v>8320</v>
      </c>
      <c r="S318" t="s">
        <v>8325</v>
      </c>
      <c r="T318" s="9">
        <f t="shared" si="23"/>
        <v>41950.923576388886</v>
      </c>
      <c r="U318" s="9">
        <f t="shared" si="24"/>
        <v>41984.207638888889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f t="shared" si="20"/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21"/>
        <v>241</v>
      </c>
      <c r="Q319">
        <f t="shared" si="22"/>
        <v>95.699367088607602</v>
      </c>
      <c r="R319" t="s">
        <v>8320</v>
      </c>
      <c r="S319" t="s">
        <v>8325</v>
      </c>
      <c r="T319" s="9">
        <f t="shared" si="23"/>
        <v>41589.676886574074</v>
      </c>
      <c r="U319" s="9">
        <f t="shared" si="24"/>
        <v>41619.676886574074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f t="shared" si="20"/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21"/>
        <v>9166</v>
      </c>
      <c r="Q320">
        <f t="shared" si="22"/>
        <v>49.880281690140848</v>
      </c>
      <c r="R320" t="s">
        <v>8320</v>
      </c>
      <c r="S320" t="s">
        <v>8325</v>
      </c>
      <c r="T320" s="9">
        <f t="shared" si="23"/>
        <v>41330.038784722223</v>
      </c>
      <c r="U320" s="9">
        <f t="shared" si="24"/>
        <v>41359.997118055559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f t="shared" si="20"/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21"/>
        <v>634</v>
      </c>
      <c r="Q321">
        <f t="shared" si="22"/>
        <v>110.47058823529412</v>
      </c>
      <c r="R321" t="s">
        <v>8320</v>
      </c>
      <c r="S321" t="s">
        <v>8325</v>
      </c>
      <c r="T321" s="9">
        <f t="shared" si="23"/>
        <v>40123.83829861111</v>
      </c>
      <c r="U321" s="9">
        <f t="shared" si="24"/>
        <v>40211.332638888889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f t="shared" si="20"/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21"/>
        <v>1316</v>
      </c>
      <c r="Q322">
        <f t="shared" si="22"/>
        <v>134.91139240506328</v>
      </c>
      <c r="R322" t="s">
        <v>8320</v>
      </c>
      <c r="S322" t="s">
        <v>8325</v>
      </c>
      <c r="T322" s="9">
        <f t="shared" si="23"/>
        <v>42331.551307870366</v>
      </c>
      <c r="U322" s="9">
        <f t="shared" si="24"/>
        <v>42360.958333333328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f t="shared" ref="E323:E386" si="25">IF(G323="successful",D323,"")</f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26">F323-D323</f>
        <v>932</v>
      </c>
      <c r="Q323">
        <f t="shared" ref="Q323:Q386" si="27">F323/M323</f>
        <v>106.62314540059347</v>
      </c>
      <c r="R323" t="s">
        <v>8320</v>
      </c>
      <c r="S323" t="s">
        <v>8325</v>
      </c>
      <c r="T323" s="9">
        <f t="shared" ref="T323:T386" si="28">(((K323/60)/60)/24)+DATE(1970,1,1)</f>
        <v>42647.446597222224</v>
      </c>
      <c r="U323" s="9">
        <f t="shared" ref="U323:U386" si="29">(((J323/60)/60)/24)+DATE(1970,1,1)</f>
        <v>42682.488263888896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f t="shared" si="25"/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26"/>
        <v>1978</v>
      </c>
      <c r="Q324">
        <f t="shared" si="27"/>
        <v>145.04301075268816</v>
      </c>
      <c r="R324" t="s">
        <v>8320</v>
      </c>
      <c r="S324" t="s">
        <v>8325</v>
      </c>
      <c r="T324" s="9">
        <f t="shared" si="28"/>
        <v>42473.57</v>
      </c>
      <c r="U324" s="9">
        <f t="shared" si="29"/>
        <v>42503.57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f t="shared" si="25"/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26"/>
        <v>1246</v>
      </c>
      <c r="Q325">
        <f t="shared" si="27"/>
        <v>114.58620689655173</v>
      </c>
      <c r="R325" t="s">
        <v>8320</v>
      </c>
      <c r="S325" t="s">
        <v>8325</v>
      </c>
      <c r="T325" s="9">
        <f t="shared" si="28"/>
        <v>42697.32136574074</v>
      </c>
      <c r="U325" s="9">
        <f t="shared" si="29"/>
        <v>42725.332638888889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f t="shared" si="25"/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26"/>
        <v>136</v>
      </c>
      <c r="Q326">
        <f t="shared" si="27"/>
        <v>105.3170731707317</v>
      </c>
      <c r="R326" t="s">
        <v>8320</v>
      </c>
      <c r="S326" t="s">
        <v>8325</v>
      </c>
      <c r="T326" s="9">
        <f t="shared" si="28"/>
        <v>42184.626250000001</v>
      </c>
      <c r="U326" s="9">
        <f t="shared" si="29"/>
        <v>42217.626250000001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f t="shared" si="25"/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26"/>
        <v>2198</v>
      </c>
      <c r="Q327">
        <f t="shared" si="27"/>
        <v>70.921195652173907</v>
      </c>
      <c r="R327" t="s">
        <v>8320</v>
      </c>
      <c r="S327" t="s">
        <v>8325</v>
      </c>
      <c r="T327" s="9">
        <f t="shared" si="28"/>
        <v>42689.187881944439</v>
      </c>
      <c r="U327" s="9">
        <f t="shared" si="29"/>
        <v>42724.187881944439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f t="shared" si="25"/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26"/>
        <v>19394.600000000006</v>
      </c>
      <c r="Q328">
        <f t="shared" si="27"/>
        <v>147.17167680278018</v>
      </c>
      <c r="R328" t="s">
        <v>8320</v>
      </c>
      <c r="S328" t="s">
        <v>8325</v>
      </c>
      <c r="T328" s="9">
        <f t="shared" si="28"/>
        <v>42775.314884259264</v>
      </c>
      <c r="U328" s="9">
        <f t="shared" si="29"/>
        <v>42808.956250000003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f t="shared" si="25"/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26"/>
        <v>1456</v>
      </c>
      <c r="Q329">
        <f t="shared" si="27"/>
        <v>160.47058823529412</v>
      </c>
      <c r="R329" t="s">
        <v>8320</v>
      </c>
      <c r="S329" t="s">
        <v>8325</v>
      </c>
      <c r="T329" s="9">
        <f t="shared" si="28"/>
        <v>42058.235289351855</v>
      </c>
      <c r="U329" s="9">
        <f t="shared" si="29"/>
        <v>42085.333333333328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f t="shared" si="25"/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26"/>
        <v>2710.8000000000029</v>
      </c>
      <c r="Q330">
        <f t="shared" si="27"/>
        <v>156.04578313253012</v>
      </c>
      <c r="R330" t="s">
        <v>8320</v>
      </c>
      <c r="S330" t="s">
        <v>8325</v>
      </c>
      <c r="T330" s="9">
        <f t="shared" si="28"/>
        <v>42278.946620370371</v>
      </c>
      <c r="U330" s="9">
        <f t="shared" si="29"/>
        <v>42309.166666666672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f t="shared" si="25"/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26"/>
        <v>550</v>
      </c>
      <c r="Q331">
        <f t="shared" si="27"/>
        <v>63.17365269461078</v>
      </c>
      <c r="R331" t="s">
        <v>8320</v>
      </c>
      <c r="S331" t="s">
        <v>8325</v>
      </c>
      <c r="T331" s="9">
        <f t="shared" si="28"/>
        <v>42291.46674768519</v>
      </c>
      <c r="U331" s="9">
        <f t="shared" si="29"/>
        <v>42315.166666666672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f t="shared" si="25"/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26"/>
        <v>640</v>
      </c>
      <c r="Q332">
        <f t="shared" si="27"/>
        <v>104.82352941176471</v>
      </c>
      <c r="R332" t="s">
        <v>8320</v>
      </c>
      <c r="S332" t="s">
        <v>8325</v>
      </c>
      <c r="T332" s="9">
        <f t="shared" si="28"/>
        <v>41379.515775462962</v>
      </c>
      <c r="U332" s="9">
        <f t="shared" si="29"/>
        <v>41411.165972222225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f t="shared" si="25"/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26"/>
        <v>2642</v>
      </c>
      <c r="Q333">
        <f t="shared" si="27"/>
        <v>97.356164383561648</v>
      </c>
      <c r="R333" t="s">
        <v>8320</v>
      </c>
      <c r="S333" t="s">
        <v>8325</v>
      </c>
      <c r="T333" s="9">
        <f t="shared" si="28"/>
        <v>42507.581412037034</v>
      </c>
      <c r="U333" s="9">
        <f t="shared" si="29"/>
        <v>42538.581412037034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f t="shared" si="25"/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26"/>
        <v>13015</v>
      </c>
      <c r="Q334">
        <f t="shared" si="27"/>
        <v>203.63063063063063</v>
      </c>
      <c r="R334" t="s">
        <v>8320</v>
      </c>
      <c r="S334" t="s">
        <v>8325</v>
      </c>
      <c r="T334" s="9">
        <f t="shared" si="28"/>
        <v>42263.680289351847</v>
      </c>
      <c r="U334" s="9">
        <f t="shared" si="29"/>
        <v>42305.333333333328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f t="shared" si="25"/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26"/>
        <v>10091</v>
      </c>
      <c r="Q335">
        <f t="shared" si="27"/>
        <v>188.31203007518798</v>
      </c>
      <c r="R335" t="s">
        <v>8320</v>
      </c>
      <c r="S335" t="s">
        <v>8325</v>
      </c>
      <c r="T335" s="9">
        <f t="shared" si="28"/>
        <v>42437.636469907404</v>
      </c>
      <c r="U335" s="9">
        <f t="shared" si="29"/>
        <v>42467.59480324074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f t="shared" si="25"/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26"/>
        <v>119</v>
      </c>
      <c r="Q336">
        <f t="shared" si="27"/>
        <v>146.65217391304347</v>
      </c>
      <c r="R336" t="s">
        <v>8320</v>
      </c>
      <c r="S336" t="s">
        <v>8325</v>
      </c>
      <c r="T336" s="9">
        <f t="shared" si="28"/>
        <v>42101.682372685187</v>
      </c>
      <c r="U336" s="9">
        <f t="shared" si="29"/>
        <v>42139.791666666672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f t="shared" si="25"/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26"/>
        <v>235</v>
      </c>
      <c r="Q337">
        <f t="shared" si="27"/>
        <v>109.1875</v>
      </c>
      <c r="R337" t="s">
        <v>8320</v>
      </c>
      <c r="S337" t="s">
        <v>8325</v>
      </c>
      <c r="T337" s="9">
        <f t="shared" si="28"/>
        <v>42101.737442129626</v>
      </c>
      <c r="U337" s="9">
        <f t="shared" si="29"/>
        <v>42132.916666666672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f t="shared" si="25"/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26"/>
        <v>4209.7799999999988</v>
      </c>
      <c r="Q338">
        <f t="shared" si="27"/>
        <v>59.249046653144013</v>
      </c>
      <c r="R338" t="s">
        <v>8320</v>
      </c>
      <c r="S338" t="s">
        <v>8325</v>
      </c>
      <c r="T338" s="9">
        <f t="shared" si="28"/>
        <v>42291.596273148149</v>
      </c>
      <c r="U338" s="9">
        <f t="shared" si="29"/>
        <v>42321.637939814813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f t="shared" si="25"/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26"/>
        <v>35.050000000000182</v>
      </c>
      <c r="Q339">
        <f t="shared" si="27"/>
        <v>97.904838709677421</v>
      </c>
      <c r="R339" t="s">
        <v>8320</v>
      </c>
      <c r="S339" t="s">
        <v>8325</v>
      </c>
      <c r="T339" s="9">
        <f t="shared" si="28"/>
        <v>42047.128564814819</v>
      </c>
      <c r="U339" s="9">
        <f t="shared" si="29"/>
        <v>42077.086898148147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f t="shared" si="25"/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26"/>
        <v>1520.0400000000009</v>
      </c>
      <c r="Q340">
        <f t="shared" si="27"/>
        <v>70.000169491525426</v>
      </c>
      <c r="R340" t="s">
        <v>8320</v>
      </c>
      <c r="S340" t="s">
        <v>8325</v>
      </c>
      <c r="T340" s="9">
        <f t="shared" si="28"/>
        <v>42559.755671296298</v>
      </c>
      <c r="U340" s="9">
        <f t="shared" si="29"/>
        <v>42616.041666666672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f t="shared" si="25"/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26"/>
        <v>485</v>
      </c>
      <c r="Q341">
        <f t="shared" si="27"/>
        <v>72.865168539325836</v>
      </c>
      <c r="R341" t="s">
        <v>8320</v>
      </c>
      <c r="S341" t="s">
        <v>8325</v>
      </c>
      <c r="T341" s="9">
        <f t="shared" si="28"/>
        <v>42093.760046296295</v>
      </c>
      <c r="U341" s="9">
        <f t="shared" si="29"/>
        <v>42123.760046296295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f t="shared" si="25"/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26"/>
        <v>8758</v>
      </c>
      <c r="Q342">
        <f t="shared" si="27"/>
        <v>146.34782608695653</v>
      </c>
      <c r="R342" t="s">
        <v>8320</v>
      </c>
      <c r="S342" t="s">
        <v>8325</v>
      </c>
      <c r="T342" s="9">
        <f t="shared" si="28"/>
        <v>42772.669062500005</v>
      </c>
      <c r="U342" s="9">
        <f t="shared" si="29"/>
        <v>42802.875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f t="shared" si="25"/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26"/>
        <v>235</v>
      </c>
      <c r="Q343">
        <f t="shared" si="27"/>
        <v>67.909090909090907</v>
      </c>
      <c r="R343" t="s">
        <v>8320</v>
      </c>
      <c r="S343" t="s">
        <v>8325</v>
      </c>
      <c r="T343" s="9">
        <f t="shared" si="28"/>
        <v>41894.879606481481</v>
      </c>
      <c r="U343" s="9">
        <f t="shared" si="29"/>
        <v>41913.165972222225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f t="shared" si="25"/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26"/>
        <v>201.5199999999968</v>
      </c>
      <c r="Q344">
        <f t="shared" si="27"/>
        <v>169.85083076923075</v>
      </c>
      <c r="R344" t="s">
        <v>8320</v>
      </c>
      <c r="S344" t="s">
        <v>8325</v>
      </c>
      <c r="T344" s="9">
        <f t="shared" si="28"/>
        <v>42459.780844907407</v>
      </c>
      <c r="U344" s="9">
        <f t="shared" si="29"/>
        <v>42489.780844907407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f t="shared" si="25"/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26"/>
        <v>608.59000000000015</v>
      </c>
      <c r="Q345">
        <f t="shared" si="27"/>
        <v>58.413339694656486</v>
      </c>
      <c r="R345" t="s">
        <v>8320</v>
      </c>
      <c r="S345" t="s">
        <v>8325</v>
      </c>
      <c r="T345" s="9">
        <f t="shared" si="28"/>
        <v>41926.73778935185</v>
      </c>
      <c r="U345" s="9">
        <f t="shared" si="29"/>
        <v>41957.125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f t="shared" si="25"/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26"/>
        <v>698</v>
      </c>
      <c r="Q346">
        <f t="shared" si="27"/>
        <v>119.99298245614035</v>
      </c>
      <c r="R346" t="s">
        <v>8320</v>
      </c>
      <c r="S346" t="s">
        <v>8325</v>
      </c>
      <c r="T346" s="9">
        <f t="shared" si="28"/>
        <v>42111.970995370371</v>
      </c>
      <c r="U346" s="9">
        <f t="shared" si="29"/>
        <v>42156.097222222219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f t="shared" si="25"/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26"/>
        <v>3375</v>
      </c>
      <c r="Q347">
        <f t="shared" si="27"/>
        <v>99.860335195530723</v>
      </c>
      <c r="R347" t="s">
        <v>8320</v>
      </c>
      <c r="S347" t="s">
        <v>8325</v>
      </c>
      <c r="T347" s="9">
        <f t="shared" si="28"/>
        <v>42114.944328703699</v>
      </c>
      <c r="U347" s="9">
        <f t="shared" si="29"/>
        <v>42144.944328703699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f t="shared" si="25"/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26"/>
        <v>7028.880000000001</v>
      </c>
      <c r="Q348">
        <f t="shared" si="27"/>
        <v>90.579148936170213</v>
      </c>
      <c r="R348" t="s">
        <v>8320</v>
      </c>
      <c r="S348" t="s">
        <v>8325</v>
      </c>
      <c r="T348" s="9">
        <f t="shared" si="28"/>
        <v>42261.500243055561</v>
      </c>
      <c r="U348" s="9">
        <f t="shared" si="29"/>
        <v>42291.500243055561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f t="shared" si="25"/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26"/>
        <v>4636.1999999999971</v>
      </c>
      <c r="Q349">
        <f t="shared" si="27"/>
        <v>117.77361477572559</v>
      </c>
      <c r="R349" t="s">
        <v>8320</v>
      </c>
      <c r="S349" t="s">
        <v>8325</v>
      </c>
      <c r="T349" s="9">
        <f t="shared" si="28"/>
        <v>42292.495474537034</v>
      </c>
      <c r="U349" s="9">
        <f t="shared" si="29"/>
        <v>42322.537141203706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f t="shared" si="25"/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26"/>
        <v>300</v>
      </c>
      <c r="Q350">
        <f t="shared" si="27"/>
        <v>86.554621848739501</v>
      </c>
      <c r="R350" t="s">
        <v>8320</v>
      </c>
      <c r="S350" t="s">
        <v>8325</v>
      </c>
      <c r="T350" s="9">
        <f t="shared" si="28"/>
        <v>42207.58699074074</v>
      </c>
      <c r="U350" s="9">
        <f t="shared" si="29"/>
        <v>42237.58699074074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f t="shared" si="25"/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26"/>
        <v>747.18000000000029</v>
      </c>
      <c r="Q351">
        <f t="shared" si="27"/>
        <v>71.899281437125751</v>
      </c>
      <c r="R351" t="s">
        <v>8320</v>
      </c>
      <c r="S351" t="s">
        <v>8325</v>
      </c>
      <c r="T351" s="9">
        <f t="shared" si="28"/>
        <v>42760.498935185184</v>
      </c>
      <c r="U351" s="9">
        <f t="shared" si="29"/>
        <v>42790.498935185184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f t="shared" si="25"/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26"/>
        <v>3690</v>
      </c>
      <c r="Q352">
        <f t="shared" si="27"/>
        <v>129.81900452488688</v>
      </c>
      <c r="R352" t="s">
        <v>8320</v>
      </c>
      <c r="S352" t="s">
        <v>8325</v>
      </c>
      <c r="T352" s="9">
        <f t="shared" si="28"/>
        <v>42586.066076388888</v>
      </c>
      <c r="U352" s="9">
        <f t="shared" si="29"/>
        <v>42624.165972222225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f t="shared" si="25"/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26"/>
        <v>9296</v>
      </c>
      <c r="Q353">
        <f t="shared" si="27"/>
        <v>44.912863070539416</v>
      </c>
      <c r="R353" t="s">
        <v>8320</v>
      </c>
      <c r="S353" t="s">
        <v>8325</v>
      </c>
      <c r="T353" s="9">
        <f t="shared" si="28"/>
        <v>42427.964745370366</v>
      </c>
      <c r="U353" s="9">
        <f t="shared" si="29"/>
        <v>42467.923078703709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f t="shared" si="25"/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26"/>
        <v>1656</v>
      </c>
      <c r="Q354">
        <f t="shared" si="27"/>
        <v>40.755244755244753</v>
      </c>
      <c r="R354" t="s">
        <v>8320</v>
      </c>
      <c r="S354" t="s">
        <v>8325</v>
      </c>
      <c r="T354" s="9">
        <f t="shared" si="28"/>
        <v>41890.167453703703</v>
      </c>
      <c r="U354" s="9">
        <f t="shared" si="29"/>
        <v>41920.167453703703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f t="shared" si="25"/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26"/>
        <v>5035.18</v>
      </c>
      <c r="Q355">
        <f t="shared" si="27"/>
        <v>103.52394779771615</v>
      </c>
      <c r="R355" t="s">
        <v>8320</v>
      </c>
      <c r="S355" t="s">
        <v>8325</v>
      </c>
      <c r="T355" s="9">
        <f t="shared" si="28"/>
        <v>42297.791886574079</v>
      </c>
      <c r="U355" s="9">
        <f t="shared" si="29"/>
        <v>42327.833553240736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f t="shared" si="25"/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26"/>
        <v>138</v>
      </c>
      <c r="Q356">
        <f t="shared" si="27"/>
        <v>125.44827586206897</v>
      </c>
      <c r="R356" t="s">
        <v>8320</v>
      </c>
      <c r="S356" t="s">
        <v>8325</v>
      </c>
      <c r="T356" s="9">
        <f t="shared" si="28"/>
        <v>42438.827789351853</v>
      </c>
      <c r="U356" s="9">
        <f t="shared" si="29"/>
        <v>42468.786122685182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f t="shared" si="25"/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26"/>
        <v>5690</v>
      </c>
      <c r="Q357">
        <f t="shared" si="27"/>
        <v>246.60606060606059</v>
      </c>
      <c r="R357" t="s">
        <v>8320</v>
      </c>
      <c r="S357" t="s">
        <v>8325</v>
      </c>
      <c r="T357" s="9">
        <f t="shared" si="28"/>
        <v>41943.293912037036</v>
      </c>
      <c r="U357" s="9">
        <f t="shared" si="29"/>
        <v>41974.3355787037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f t="shared" si="25"/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26"/>
        <v>201.93000000000029</v>
      </c>
      <c r="Q358">
        <f t="shared" si="27"/>
        <v>79.401340206185566</v>
      </c>
      <c r="R358" t="s">
        <v>8320</v>
      </c>
      <c r="S358" t="s">
        <v>8325</v>
      </c>
      <c r="T358" s="9">
        <f t="shared" si="28"/>
        <v>42415.803159722222</v>
      </c>
      <c r="U358" s="9">
        <f t="shared" si="29"/>
        <v>42445.761493055557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f t="shared" si="25"/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26"/>
        <v>11100</v>
      </c>
      <c r="Q359">
        <f t="shared" si="27"/>
        <v>86.138613861386133</v>
      </c>
      <c r="R359" t="s">
        <v>8320</v>
      </c>
      <c r="S359" t="s">
        <v>8325</v>
      </c>
      <c r="T359" s="9">
        <f t="shared" si="28"/>
        <v>42078.222187499996</v>
      </c>
      <c r="U359" s="9">
        <f t="shared" si="29"/>
        <v>42118.222187499996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f t="shared" si="25"/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26"/>
        <v>1544</v>
      </c>
      <c r="Q360">
        <f t="shared" si="27"/>
        <v>193.04868913857678</v>
      </c>
      <c r="R360" t="s">
        <v>8320</v>
      </c>
      <c r="S360" t="s">
        <v>8325</v>
      </c>
      <c r="T360" s="9">
        <f t="shared" si="28"/>
        <v>42507.860196759255</v>
      </c>
      <c r="U360" s="9">
        <f t="shared" si="29"/>
        <v>42536.625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f t="shared" si="25"/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26"/>
        <v>1175</v>
      </c>
      <c r="Q361">
        <f t="shared" si="27"/>
        <v>84.023178807947019</v>
      </c>
      <c r="R361" t="s">
        <v>8320</v>
      </c>
      <c r="S361" t="s">
        <v>8325</v>
      </c>
      <c r="T361" s="9">
        <f t="shared" si="28"/>
        <v>41935.070486111108</v>
      </c>
      <c r="U361" s="9">
        <f t="shared" si="29"/>
        <v>41957.216666666667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f t="shared" si="25"/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26"/>
        <v>165</v>
      </c>
      <c r="Q362">
        <f t="shared" si="27"/>
        <v>139.82758620689654</v>
      </c>
      <c r="R362" t="s">
        <v>8320</v>
      </c>
      <c r="S362" t="s">
        <v>8325</v>
      </c>
      <c r="T362" s="9">
        <f t="shared" si="28"/>
        <v>42163.897916666669</v>
      </c>
      <c r="U362" s="9">
        <f t="shared" si="29"/>
        <v>42208.132638888885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f t="shared" si="25"/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26"/>
        <v>3876.9499999999971</v>
      </c>
      <c r="Q363">
        <f t="shared" si="27"/>
        <v>109.82189265536722</v>
      </c>
      <c r="R363" t="s">
        <v>8320</v>
      </c>
      <c r="S363" t="s">
        <v>8325</v>
      </c>
      <c r="T363" s="9">
        <f t="shared" si="28"/>
        <v>41936.001226851848</v>
      </c>
      <c r="U363" s="9">
        <f t="shared" si="29"/>
        <v>41966.042893518519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f t="shared" si="25"/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26"/>
        <v>2335</v>
      </c>
      <c r="Q364">
        <f t="shared" si="27"/>
        <v>139.53488372093022</v>
      </c>
      <c r="R364" t="s">
        <v>8320</v>
      </c>
      <c r="S364" t="s">
        <v>8325</v>
      </c>
      <c r="T364" s="9">
        <f t="shared" si="28"/>
        <v>41837.210543981484</v>
      </c>
      <c r="U364" s="9">
        <f t="shared" si="29"/>
        <v>41859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f t="shared" si="25"/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26"/>
        <v>119</v>
      </c>
      <c r="Q365">
        <f t="shared" si="27"/>
        <v>347.84615384615387</v>
      </c>
      <c r="R365" t="s">
        <v>8320</v>
      </c>
      <c r="S365" t="s">
        <v>8325</v>
      </c>
      <c r="T365" s="9">
        <f t="shared" si="28"/>
        <v>40255.744629629626</v>
      </c>
      <c r="U365" s="9">
        <f t="shared" si="29"/>
        <v>40300.806944444441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f t="shared" si="25"/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26"/>
        <v>711.30000000000018</v>
      </c>
      <c r="Q366">
        <f t="shared" si="27"/>
        <v>68.24159292035398</v>
      </c>
      <c r="R366" t="s">
        <v>8320</v>
      </c>
      <c r="S366" t="s">
        <v>8325</v>
      </c>
      <c r="T366" s="9">
        <f t="shared" si="28"/>
        <v>41780.859629629631</v>
      </c>
      <c r="U366" s="9">
        <f t="shared" si="29"/>
        <v>41811.165972222225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f t="shared" si="25"/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26"/>
        <v>596</v>
      </c>
      <c r="Q367">
        <f t="shared" si="27"/>
        <v>239.93846153846152</v>
      </c>
      <c r="R367" t="s">
        <v>8320</v>
      </c>
      <c r="S367" t="s">
        <v>8325</v>
      </c>
      <c r="T367" s="9">
        <f t="shared" si="28"/>
        <v>41668.606469907405</v>
      </c>
      <c r="U367" s="9">
        <f t="shared" si="29"/>
        <v>41698.606469907405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f t="shared" si="25"/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26"/>
        <v>500</v>
      </c>
      <c r="Q368">
        <f t="shared" si="27"/>
        <v>287.31343283582089</v>
      </c>
      <c r="R368" t="s">
        <v>8320</v>
      </c>
      <c r="S368" t="s">
        <v>8325</v>
      </c>
      <c r="T368" s="9">
        <f t="shared" si="28"/>
        <v>41019.793032407404</v>
      </c>
      <c r="U368" s="9">
        <f t="shared" si="29"/>
        <v>41049.793032407404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f t="shared" si="25"/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26"/>
        <v>335.01000000000022</v>
      </c>
      <c r="Q369">
        <f t="shared" si="27"/>
        <v>86.84882352941176</v>
      </c>
      <c r="R369" t="s">
        <v>8320</v>
      </c>
      <c r="S369" t="s">
        <v>8325</v>
      </c>
      <c r="T369" s="9">
        <f t="shared" si="28"/>
        <v>41355.577291666668</v>
      </c>
      <c r="U369" s="9">
        <f t="shared" si="29"/>
        <v>41395.207638888889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f t="shared" si="25"/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26"/>
        <v>514</v>
      </c>
      <c r="Q370">
        <f t="shared" si="27"/>
        <v>81.84905660377359</v>
      </c>
      <c r="R370" t="s">
        <v>8320</v>
      </c>
      <c r="S370" t="s">
        <v>8325</v>
      </c>
      <c r="T370" s="9">
        <f t="shared" si="28"/>
        <v>42043.605578703704</v>
      </c>
      <c r="U370" s="9">
        <f t="shared" si="29"/>
        <v>42078.563912037032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f t="shared" si="25"/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26"/>
        <v>660.11999999999989</v>
      </c>
      <c r="Q371">
        <f t="shared" si="27"/>
        <v>42.874970059880241</v>
      </c>
      <c r="R371" t="s">
        <v>8320</v>
      </c>
      <c r="S371" t="s">
        <v>8325</v>
      </c>
      <c r="T371" s="9">
        <f t="shared" si="28"/>
        <v>40893.551724537036</v>
      </c>
      <c r="U371" s="9">
        <f t="shared" si="29"/>
        <v>40923.551724537036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f t="shared" si="25"/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26"/>
        <v>5505</v>
      </c>
      <c r="Q372">
        <f t="shared" si="27"/>
        <v>709.41860465116281</v>
      </c>
      <c r="R372" t="s">
        <v>8320</v>
      </c>
      <c r="S372" t="s">
        <v>8325</v>
      </c>
      <c r="T372" s="9">
        <f t="shared" si="28"/>
        <v>42711.795138888891</v>
      </c>
      <c r="U372" s="9">
        <f t="shared" si="29"/>
        <v>42741.795138888891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f t="shared" si="25"/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26"/>
        <v>21253</v>
      </c>
      <c r="Q373">
        <f t="shared" si="27"/>
        <v>161.25517890772127</v>
      </c>
      <c r="R373" t="s">
        <v>8320</v>
      </c>
      <c r="S373" t="s">
        <v>8325</v>
      </c>
      <c r="T373" s="9">
        <f t="shared" si="28"/>
        <v>41261.767812500002</v>
      </c>
      <c r="U373" s="9">
        <f t="shared" si="29"/>
        <v>41306.767812500002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f t="shared" si="25"/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26"/>
        <v>76</v>
      </c>
      <c r="Q374">
        <f t="shared" si="27"/>
        <v>41.777777777777779</v>
      </c>
      <c r="R374" t="s">
        <v>8320</v>
      </c>
      <c r="S374" t="s">
        <v>8325</v>
      </c>
      <c r="T374" s="9">
        <f t="shared" si="28"/>
        <v>42425.576898148152</v>
      </c>
      <c r="U374" s="9">
        <f t="shared" si="29"/>
        <v>42465.666666666672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f t="shared" si="25"/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26"/>
        <v>500</v>
      </c>
      <c r="Q375">
        <f t="shared" si="27"/>
        <v>89.887640449438209</v>
      </c>
      <c r="R375" t="s">
        <v>8320</v>
      </c>
      <c r="S375" t="s">
        <v>8325</v>
      </c>
      <c r="T375" s="9">
        <f t="shared" si="28"/>
        <v>41078.91201388889</v>
      </c>
      <c r="U375" s="9">
        <f t="shared" si="29"/>
        <v>41108.91201388889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f t="shared" si="25"/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26"/>
        <v>1839</v>
      </c>
      <c r="Q376">
        <f t="shared" si="27"/>
        <v>45.051724137931032</v>
      </c>
      <c r="R376" t="s">
        <v>8320</v>
      </c>
      <c r="S376" t="s">
        <v>8325</v>
      </c>
      <c r="T376" s="9">
        <f t="shared" si="28"/>
        <v>40757.889247685183</v>
      </c>
      <c r="U376" s="9">
        <f t="shared" si="29"/>
        <v>40802.889247685183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f t="shared" si="25"/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26"/>
        <v>100</v>
      </c>
      <c r="Q377">
        <f t="shared" si="27"/>
        <v>42.857142857142854</v>
      </c>
      <c r="R377" t="s">
        <v>8320</v>
      </c>
      <c r="S377" t="s">
        <v>8325</v>
      </c>
      <c r="T377" s="9">
        <f t="shared" si="28"/>
        <v>41657.985081018516</v>
      </c>
      <c r="U377" s="9">
        <f t="shared" si="29"/>
        <v>41699.720833333333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f t="shared" si="25"/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26"/>
        <v>146</v>
      </c>
      <c r="Q378">
        <f t="shared" si="27"/>
        <v>54.083333333333336</v>
      </c>
      <c r="R378" t="s">
        <v>8320</v>
      </c>
      <c r="S378" t="s">
        <v>8325</v>
      </c>
      <c r="T378" s="9">
        <f t="shared" si="28"/>
        <v>42576.452731481477</v>
      </c>
      <c r="U378" s="9">
        <f t="shared" si="29"/>
        <v>42607.452731481477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f t="shared" si="25"/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26"/>
        <v>1728</v>
      </c>
      <c r="Q379">
        <f t="shared" si="27"/>
        <v>103.21804511278195</v>
      </c>
      <c r="R379" t="s">
        <v>8320</v>
      </c>
      <c r="S379" t="s">
        <v>8325</v>
      </c>
      <c r="T379" s="9">
        <f t="shared" si="28"/>
        <v>42292.250787037032</v>
      </c>
      <c r="U379" s="9">
        <f t="shared" si="29"/>
        <v>42322.292361111111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f t="shared" si="25"/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26"/>
        <v>353</v>
      </c>
      <c r="Q380">
        <f t="shared" si="27"/>
        <v>40.397590361445786</v>
      </c>
      <c r="R380" t="s">
        <v>8320</v>
      </c>
      <c r="S380" t="s">
        <v>8325</v>
      </c>
      <c r="T380" s="9">
        <f t="shared" si="28"/>
        <v>42370.571851851855</v>
      </c>
      <c r="U380" s="9">
        <f t="shared" si="29"/>
        <v>42394.994444444441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f t="shared" si="25"/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26"/>
        <v>2412</v>
      </c>
      <c r="Q381">
        <f t="shared" si="27"/>
        <v>116.85906040268456</v>
      </c>
      <c r="R381" t="s">
        <v>8320</v>
      </c>
      <c r="S381" t="s">
        <v>8325</v>
      </c>
      <c r="T381" s="9">
        <f t="shared" si="28"/>
        <v>40987.688333333332</v>
      </c>
      <c r="U381" s="9">
        <f t="shared" si="29"/>
        <v>41032.688333333332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f t="shared" si="25"/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26"/>
        <v>1660</v>
      </c>
      <c r="Q382">
        <f t="shared" si="27"/>
        <v>115.51020408163265</v>
      </c>
      <c r="R382" t="s">
        <v>8320</v>
      </c>
      <c r="S382" t="s">
        <v>8325</v>
      </c>
      <c r="T382" s="9">
        <f t="shared" si="28"/>
        <v>42367.719814814816</v>
      </c>
      <c r="U382" s="9">
        <f t="shared" si="29"/>
        <v>42392.719814814816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f t="shared" si="25"/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26"/>
        <v>1182.5</v>
      </c>
      <c r="Q383">
        <f t="shared" si="27"/>
        <v>104.31274900398407</v>
      </c>
      <c r="R383" t="s">
        <v>8320</v>
      </c>
      <c r="S383" t="s">
        <v>8325</v>
      </c>
      <c r="T383" s="9">
        <f t="shared" si="28"/>
        <v>41085.698113425926</v>
      </c>
      <c r="U383" s="9">
        <f t="shared" si="29"/>
        <v>41120.208333333336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f t="shared" si="25"/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26"/>
        <v>935</v>
      </c>
      <c r="Q384">
        <f t="shared" si="27"/>
        <v>69.772727272727266</v>
      </c>
      <c r="R384" t="s">
        <v>8320</v>
      </c>
      <c r="S384" t="s">
        <v>8325</v>
      </c>
      <c r="T384" s="9">
        <f t="shared" si="28"/>
        <v>41144.709490740745</v>
      </c>
      <c r="U384" s="9">
        <f t="shared" si="29"/>
        <v>41158.709490740745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f t="shared" si="25"/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26"/>
        <v>1066</v>
      </c>
      <c r="Q385">
        <f t="shared" si="27"/>
        <v>43.020833333333336</v>
      </c>
      <c r="R385" t="s">
        <v>8320</v>
      </c>
      <c r="S385" t="s">
        <v>8325</v>
      </c>
      <c r="T385" s="9">
        <f t="shared" si="28"/>
        <v>41755.117581018516</v>
      </c>
      <c r="U385" s="9">
        <f t="shared" si="29"/>
        <v>41778.117581018516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f t="shared" si="25"/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26"/>
        <v>2421</v>
      </c>
      <c r="Q386">
        <f t="shared" si="27"/>
        <v>58.540469973890339</v>
      </c>
      <c r="R386" t="s">
        <v>8320</v>
      </c>
      <c r="S386" t="s">
        <v>8325</v>
      </c>
      <c r="T386" s="9">
        <f t="shared" si="28"/>
        <v>41980.781793981485</v>
      </c>
      <c r="U386" s="9">
        <f t="shared" si="29"/>
        <v>42010.781793981485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f t="shared" ref="E387:E450" si="30">IF(G387="successful",D387,"")</f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31">F387-D387</f>
        <v>1495.5</v>
      </c>
      <c r="Q387">
        <f t="shared" ref="Q387:Q450" si="32">F387/M387</f>
        <v>111.79535864978902</v>
      </c>
      <c r="R387" t="s">
        <v>8320</v>
      </c>
      <c r="S387" t="s">
        <v>8325</v>
      </c>
      <c r="T387" s="9">
        <f t="shared" ref="T387:T450" si="33">(((K387/60)/60)/24)+DATE(1970,1,1)</f>
        <v>41934.584502314814</v>
      </c>
      <c r="U387" s="9">
        <f t="shared" ref="U387:U450" si="34">(((J387/60)/60)/24)+DATE(1970,1,1)</f>
        <v>41964.626168981486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f t="shared" si="30"/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31"/>
        <v>1</v>
      </c>
      <c r="Q388">
        <f t="shared" si="32"/>
        <v>46.230769230769234</v>
      </c>
      <c r="R388" t="s">
        <v>8320</v>
      </c>
      <c r="S388" t="s">
        <v>8325</v>
      </c>
      <c r="T388" s="9">
        <f t="shared" si="33"/>
        <v>42211.951284722221</v>
      </c>
      <c r="U388" s="9">
        <f t="shared" si="34"/>
        <v>42226.951284722221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f t="shared" si="30"/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31"/>
        <v>43316</v>
      </c>
      <c r="Q389">
        <f t="shared" si="32"/>
        <v>144.69039145907473</v>
      </c>
      <c r="R389" t="s">
        <v>8320</v>
      </c>
      <c r="S389" t="s">
        <v>8325</v>
      </c>
      <c r="T389" s="9">
        <f t="shared" si="33"/>
        <v>42200.67659722222</v>
      </c>
      <c r="U389" s="9">
        <f t="shared" si="34"/>
        <v>42231.25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f t="shared" si="30"/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31"/>
        <v>1308</v>
      </c>
      <c r="Q390">
        <f t="shared" si="32"/>
        <v>88.845070422535215</v>
      </c>
      <c r="R390" t="s">
        <v>8320</v>
      </c>
      <c r="S390" t="s">
        <v>8325</v>
      </c>
      <c r="T390" s="9">
        <f t="shared" si="33"/>
        <v>42549.076157407413</v>
      </c>
      <c r="U390" s="9">
        <f t="shared" si="34"/>
        <v>42579.076157407413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f t="shared" si="30"/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31"/>
        <v>55444.119999999995</v>
      </c>
      <c r="Q391">
        <f t="shared" si="32"/>
        <v>81.75107284768211</v>
      </c>
      <c r="R391" t="s">
        <v>8320</v>
      </c>
      <c r="S391" t="s">
        <v>8325</v>
      </c>
      <c r="T391" s="9">
        <f t="shared" si="33"/>
        <v>41674.063078703701</v>
      </c>
      <c r="U391" s="9">
        <f t="shared" si="34"/>
        <v>41705.957638888889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f t="shared" si="30"/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31"/>
        <v>0</v>
      </c>
      <c r="Q392">
        <f t="shared" si="32"/>
        <v>71.428571428571431</v>
      </c>
      <c r="R392" t="s">
        <v>8320</v>
      </c>
      <c r="S392" t="s">
        <v>8325</v>
      </c>
      <c r="T392" s="9">
        <f t="shared" si="33"/>
        <v>42112.036712962959</v>
      </c>
      <c r="U392" s="9">
        <f t="shared" si="34"/>
        <v>42132.036712962959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f t="shared" si="30"/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31"/>
        <v>122</v>
      </c>
      <c r="Q393">
        <f t="shared" si="32"/>
        <v>104.25906735751295</v>
      </c>
      <c r="R393" t="s">
        <v>8320</v>
      </c>
      <c r="S393" t="s">
        <v>8325</v>
      </c>
      <c r="T393" s="9">
        <f t="shared" si="33"/>
        <v>40865.042256944449</v>
      </c>
      <c r="U393" s="9">
        <f t="shared" si="34"/>
        <v>40895.040972222225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f t="shared" si="30"/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31"/>
        <v>167</v>
      </c>
      <c r="Q394">
        <f t="shared" si="32"/>
        <v>90.616504854368927</v>
      </c>
      <c r="R394" t="s">
        <v>8320</v>
      </c>
      <c r="S394" t="s">
        <v>8325</v>
      </c>
      <c r="T394" s="9">
        <f t="shared" si="33"/>
        <v>40763.717256944445</v>
      </c>
      <c r="U394" s="9">
        <f t="shared" si="34"/>
        <v>40794.125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f t="shared" si="30"/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31"/>
        <v>5223</v>
      </c>
      <c r="Q395">
        <f t="shared" si="32"/>
        <v>157.33048433048432</v>
      </c>
      <c r="R395" t="s">
        <v>8320</v>
      </c>
      <c r="S395" t="s">
        <v>8325</v>
      </c>
      <c r="T395" s="9">
        <f t="shared" si="33"/>
        <v>41526.708935185183</v>
      </c>
      <c r="U395" s="9">
        <f t="shared" si="34"/>
        <v>41557.708935185183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f t="shared" si="30"/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31"/>
        <v>559</v>
      </c>
      <c r="Q396">
        <f t="shared" si="32"/>
        <v>105.18</v>
      </c>
      <c r="R396" t="s">
        <v>8320</v>
      </c>
      <c r="S396" t="s">
        <v>8325</v>
      </c>
      <c r="T396" s="9">
        <f t="shared" si="33"/>
        <v>42417.818078703705</v>
      </c>
      <c r="U396" s="9">
        <f t="shared" si="34"/>
        <v>42477.776412037041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f t="shared" si="30"/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31"/>
        <v>804.45000000000073</v>
      </c>
      <c r="Q397">
        <f t="shared" si="32"/>
        <v>58.719836956521746</v>
      </c>
      <c r="R397" t="s">
        <v>8320</v>
      </c>
      <c r="S397" t="s">
        <v>8325</v>
      </c>
      <c r="T397" s="9">
        <f t="shared" si="33"/>
        <v>40990.909259259257</v>
      </c>
      <c r="U397" s="9">
        <f t="shared" si="34"/>
        <v>41026.897222222222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f t="shared" si="30"/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31"/>
        <v>1000</v>
      </c>
      <c r="Q398">
        <f t="shared" si="32"/>
        <v>81.632653061224488</v>
      </c>
      <c r="R398" t="s">
        <v>8320</v>
      </c>
      <c r="S398" t="s">
        <v>8325</v>
      </c>
      <c r="T398" s="9">
        <f t="shared" si="33"/>
        <v>41082.564884259256</v>
      </c>
      <c r="U398" s="9">
        <f t="shared" si="34"/>
        <v>41097.564884259256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f t="shared" si="30"/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31"/>
        <v>485.35000000000036</v>
      </c>
      <c r="Q399">
        <f t="shared" si="32"/>
        <v>56.460043668122275</v>
      </c>
      <c r="R399" t="s">
        <v>8320</v>
      </c>
      <c r="S399" t="s">
        <v>8325</v>
      </c>
      <c r="T399" s="9">
        <f t="shared" si="33"/>
        <v>40379.776435185187</v>
      </c>
      <c r="U399" s="9">
        <f t="shared" si="34"/>
        <v>40422.155555555553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f t="shared" si="30"/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31"/>
        <v>1887</v>
      </c>
      <c r="Q400">
        <f t="shared" si="32"/>
        <v>140.1044776119403</v>
      </c>
      <c r="R400" t="s">
        <v>8320</v>
      </c>
      <c r="S400" t="s">
        <v>8325</v>
      </c>
      <c r="T400" s="9">
        <f t="shared" si="33"/>
        <v>42078.793124999997</v>
      </c>
      <c r="U400" s="9">
        <f t="shared" si="34"/>
        <v>42123.793124999997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f t="shared" si="30"/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31"/>
        <v>1361</v>
      </c>
      <c r="Q401">
        <f t="shared" si="32"/>
        <v>224.85263157894738</v>
      </c>
      <c r="R401" t="s">
        <v>8320</v>
      </c>
      <c r="S401" t="s">
        <v>8325</v>
      </c>
      <c r="T401" s="9">
        <f t="shared" si="33"/>
        <v>42687.875775462962</v>
      </c>
      <c r="U401" s="9">
        <f t="shared" si="34"/>
        <v>42718.5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f t="shared" si="30"/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31"/>
        <v>1230.25</v>
      </c>
      <c r="Q402">
        <f t="shared" si="32"/>
        <v>181.13306451612902</v>
      </c>
      <c r="R402" t="s">
        <v>8320</v>
      </c>
      <c r="S402" t="s">
        <v>8325</v>
      </c>
      <c r="T402" s="9">
        <f t="shared" si="33"/>
        <v>41745.635960648149</v>
      </c>
      <c r="U402" s="9">
        <f t="shared" si="34"/>
        <v>41776.145833333336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f t="shared" si="30"/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31"/>
        <v>1906</v>
      </c>
      <c r="Q403">
        <f t="shared" si="32"/>
        <v>711.04109589041093</v>
      </c>
      <c r="R403" t="s">
        <v>8320</v>
      </c>
      <c r="S403" t="s">
        <v>8325</v>
      </c>
      <c r="T403" s="9">
        <f t="shared" si="33"/>
        <v>40732.842245370368</v>
      </c>
      <c r="U403" s="9">
        <f t="shared" si="34"/>
        <v>40762.842245370368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f t="shared" si="30"/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31"/>
        <v>833</v>
      </c>
      <c r="Q404">
        <f t="shared" si="32"/>
        <v>65.883720930232556</v>
      </c>
      <c r="R404" t="s">
        <v>8320</v>
      </c>
      <c r="S404" t="s">
        <v>8325</v>
      </c>
      <c r="T404" s="9">
        <f t="shared" si="33"/>
        <v>42292.539548611108</v>
      </c>
      <c r="U404" s="9">
        <f t="shared" si="34"/>
        <v>42313.58121527778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f t="shared" si="30"/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31"/>
        <v>263</v>
      </c>
      <c r="Q405">
        <f t="shared" si="32"/>
        <v>75.185714285714283</v>
      </c>
      <c r="R405" t="s">
        <v>8320</v>
      </c>
      <c r="S405" t="s">
        <v>8325</v>
      </c>
      <c r="T405" s="9">
        <f t="shared" si="33"/>
        <v>40718.310659722221</v>
      </c>
      <c r="U405" s="9">
        <f t="shared" si="34"/>
        <v>40765.297222222223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f t="shared" si="30"/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31"/>
        <v>1082</v>
      </c>
      <c r="Q406">
        <f t="shared" si="32"/>
        <v>133.14391143911439</v>
      </c>
      <c r="R406" t="s">
        <v>8320</v>
      </c>
      <c r="S406" t="s">
        <v>8325</v>
      </c>
      <c r="T406" s="9">
        <f t="shared" si="33"/>
        <v>41646.628032407411</v>
      </c>
      <c r="U406" s="9">
        <f t="shared" si="34"/>
        <v>41675.961111111108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f t="shared" si="30"/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31"/>
        <v>216</v>
      </c>
      <c r="Q407">
        <f t="shared" si="32"/>
        <v>55.2</v>
      </c>
      <c r="R407" t="s">
        <v>8320</v>
      </c>
      <c r="S407" t="s">
        <v>8325</v>
      </c>
      <c r="T407" s="9">
        <f t="shared" si="33"/>
        <v>41674.08494212963</v>
      </c>
      <c r="U407" s="9">
        <f t="shared" si="34"/>
        <v>41704.08494212963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f t="shared" si="30"/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31"/>
        <v>215.73000000000002</v>
      </c>
      <c r="Q408">
        <f t="shared" si="32"/>
        <v>86.163714285714292</v>
      </c>
      <c r="R408" t="s">
        <v>8320</v>
      </c>
      <c r="S408" t="s">
        <v>8325</v>
      </c>
      <c r="T408" s="9">
        <f t="shared" si="33"/>
        <v>40638.162465277775</v>
      </c>
      <c r="U408" s="9">
        <f t="shared" si="34"/>
        <v>40672.249305555553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f t="shared" si="30"/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31"/>
        <v>31</v>
      </c>
      <c r="Q409">
        <f t="shared" si="32"/>
        <v>92.318181818181813</v>
      </c>
      <c r="R409" t="s">
        <v>8320</v>
      </c>
      <c r="S409" t="s">
        <v>8325</v>
      </c>
      <c r="T409" s="9">
        <f t="shared" si="33"/>
        <v>40806.870949074073</v>
      </c>
      <c r="U409" s="9">
        <f t="shared" si="34"/>
        <v>40866.912615740745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f t="shared" si="30"/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31"/>
        <v>86.260000000000218</v>
      </c>
      <c r="Q410">
        <f t="shared" si="32"/>
        <v>160.16473684210527</v>
      </c>
      <c r="R410" t="s">
        <v>8320</v>
      </c>
      <c r="S410" t="s">
        <v>8325</v>
      </c>
      <c r="T410" s="9">
        <f t="shared" si="33"/>
        <v>41543.735995370371</v>
      </c>
      <c r="U410" s="9">
        <f t="shared" si="34"/>
        <v>41583.777662037035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f t="shared" si="30"/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31"/>
        <v>184</v>
      </c>
      <c r="Q411">
        <f t="shared" si="32"/>
        <v>45.6</v>
      </c>
      <c r="R411" t="s">
        <v>8320</v>
      </c>
      <c r="S411" t="s">
        <v>8325</v>
      </c>
      <c r="T411" s="9">
        <f t="shared" si="33"/>
        <v>42543.862777777773</v>
      </c>
      <c r="U411" s="9">
        <f t="shared" si="34"/>
        <v>42573.862777777773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f t="shared" si="30"/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31"/>
        <v>283</v>
      </c>
      <c r="Q412">
        <f t="shared" si="32"/>
        <v>183.28571428571428</v>
      </c>
      <c r="R412" t="s">
        <v>8320</v>
      </c>
      <c r="S412" t="s">
        <v>8325</v>
      </c>
      <c r="T412" s="9">
        <f t="shared" si="33"/>
        <v>42113.981446759266</v>
      </c>
      <c r="U412" s="9">
        <f t="shared" si="34"/>
        <v>42173.981446759266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f t="shared" si="30"/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31"/>
        <v>315</v>
      </c>
      <c r="Q413">
        <f t="shared" si="32"/>
        <v>125.78838174273859</v>
      </c>
      <c r="R413" t="s">
        <v>8320</v>
      </c>
      <c r="S413" t="s">
        <v>8325</v>
      </c>
      <c r="T413" s="9">
        <f t="shared" si="33"/>
        <v>41598.17597222222</v>
      </c>
      <c r="U413" s="9">
        <f t="shared" si="34"/>
        <v>41630.208333333336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f t="shared" si="30"/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31"/>
        <v>671</v>
      </c>
      <c r="Q414">
        <f t="shared" si="32"/>
        <v>57.654545454545456</v>
      </c>
      <c r="R414" t="s">
        <v>8320</v>
      </c>
      <c r="S414" t="s">
        <v>8325</v>
      </c>
      <c r="T414" s="9">
        <f t="shared" si="33"/>
        <v>41099.742800925924</v>
      </c>
      <c r="U414" s="9">
        <f t="shared" si="34"/>
        <v>41115.742800925924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f t="shared" si="30"/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31"/>
        <v>651</v>
      </c>
      <c r="Q415">
        <f t="shared" si="32"/>
        <v>78.660818713450297</v>
      </c>
      <c r="R415" t="s">
        <v>8320</v>
      </c>
      <c r="S415" t="s">
        <v>8325</v>
      </c>
      <c r="T415" s="9">
        <f t="shared" si="33"/>
        <v>41079.877442129626</v>
      </c>
      <c r="U415" s="9">
        <f t="shared" si="34"/>
        <v>41109.877442129626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f t="shared" si="30"/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31"/>
        <v>528</v>
      </c>
      <c r="Q416">
        <f t="shared" si="32"/>
        <v>91.480769230769226</v>
      </c>
      <c r="R416" t="s">
        <v>8320</v>
      </c>
      <c r="S416" t="s">
        <v>8325</v>
      </c>
      <c r="T416" s="9">
        <f t="shared" si="33"/>
        <v>41529.063252314816</v>
      </c>
      <c r="U416" s="9">
        <f t="shared" si="34"/>
        <v>41559.063252314816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f t="shared" si="30"/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31"/>
        <v>30.059999999999945</v>
      </c>
      <c r="Q417">
        <f t="shared" si="32"/>
        <v>68.09809523809524</v>
      </c>
      <c r="R417" t="s">
        <v>8320</v>
      </c>
      <c r="S417" t="s">
        <v>8325</v>
      </c>
      <c r="T417" s="9">
        <f t="shared" si="33"/>
        <v>41904.851875</v>
      </c>
      <c r="U417" s="9">
        <f t="shared" si="34"/>
        <v>41929.5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f t="shared" si="30"/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31"/>
        <v>202.17000000000007</v>
      </c>
      <c r="Q418">
        <f t="shared" si="32"/>
        <v>48.086800000000004</v>
      </c>
      <c r="R418" t="s">
        <v>8320</v>
      </c>
      <c r="S418" t="s">
        <v>8325</v>
      </c>
      <c r="T418" s="9">
        <f t="shared" si="33"/>
        <v>41648.396192129629</v>
      </c>
      <c r="U418" s="9">
        <f t="shared" si="34"/>
        <v>41678.396192129629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f t="shared" si="30"/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31"/>
        <v>26</v>
      </c>
      <c r="Q419">
        <f t="shared" si="32"/>
        <v>202.42307692307693</v>
      </c>
      <c r="R419" t="s">
        <v>8320</v>
      </c>
      <c r="S419" t="s">
        <v>8325</v>
      </c>
      <c r="T419" s="9">
        <f t="shared" si="33"/>
        <v>41360.970601851855</v>
      </c>
      <c r="U419" s="9">
        <f t="shared" si="34"/>
        <v>41372.189583333333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f t="shared" si="30"/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31"/>
        <v>142</v>
      </c>
      <c r="Q420">
        <f t="shared" si="32"/>
        <v>216.75</v>
      </c>
      <c r="R420" t="s">
        <v>8320</v>
      </c>
      <c r="S420" t="s">
        <v>8325</v>
      </c>
      <c r="T420" s="9">
        <f t="shared" si="33"/>
        <v>42178.282372685186</v>
      </c>
      <c r="U420" s="9">
        <f t="shared" si="34"/>
        <v>42208.282372685186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f t="shared" si="30"/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31"/>
        <v>35</v>
      </c>
      <c r="Q421">
        <f t="shared" si="32"/>
        <v>110.06849315068493</v>
      </c>
      <c r="R421" t="s">
        <v>8320</v>
      </c>
      <c r="S421" t="s">
        <v>8325</v>
      </c>
      <c r="T421" s="9">
        <f t="shared" si="33"/>
        <v>41394.842442129629</v>
      </c>
      <c r="U421" s="9">
        <f t="shared" si="34"/>
        <v>41454.842442129629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 t="str">
        <f t="shared" si="30"/>
        <v/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31"/>
        <v>-3285.5</v>
      </c>
      <c r="Q422">
        <f t="shared" si="32"/>
        <v>4.833333333333333</v>
      </c>
      <c r="R422" t="s">
        <v>8320</v>
      </c>
      <c r="S422" t="s">
        <v>8326</v>
      </c>
      <c r="T422" s="9">
        <f t="shared" si="33"/>
        <v>41682.23646990741</v>
      </c>
      <c r="U422" s="9">
        <f t="shared" si="34"/>
        <v>41712.194803240738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 t="str">
        <f t="shared" si="30"/>
        <v/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31"/>
        <v>-14699</v>
      </c>
      <c r="Q423">
        <f t="shared" si="32"/>
        <v>50.166666666666664</v>
      </c>
      <c r="R423" t="s">
        <v>8320</v>
      </c>
      <c r="S423" t="s">
        <v>8326</v>
      </c>
      <c r="T423" s="9">
        <f t="shared" si="33"/>
        <v>42177.491388888884</v>
      </c>
      <c r="U423" s="9">
        <f t="shared" si="34"/>
        <v>42237.491388888884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 t="str">
        <f t="shared" si="30"/>
        <v/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31"/>
        <v>-39570</v>
      </c>
      <c r="Q424">
        <f t="shared" si="32"/>
        <v>35.833333333333336</v>
      </c>
      <c r="R424" t="s">
        <v>8320</v>
      </c>
      <c r="S424" t="s">
        <v>8326</v>
      </c>
      <c r="T424" s="9">
        <f t="shared" si="33"/>
        <v>41863.260381944441</v>
      </c>
      <c r="U424" s="9">
        <f t="shared" si="34"/>
        <v>41893.260381944441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 t="str">
        <f t="shared" si="30"/>
        <v/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31"/>
        <v>-19847</v>
      </c>
      <c r="Q425">
        <f t="shared" si="32"/>
        <v>11.76923076923077</v>
      </c>
      <c r="R425" t="s">
        <v>8320</v>
      </c>
      <c r="S425" t="s">
        <v>8326</v>
      </c>
      <c r="T425" s="9">
        <f t="shared" si="33"/>
        <v>41400.92627314815</v>
      </c>
      <c r="U425" s="9">
        <f t="shared" si="34"/>
        <v>41430.92627314815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 t="str">
        <f t="shared" si="30"/>
        <v/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31"/>
        <v>-2796.1</v>
      </c>
      <c r="Q426">
        <f t="shared" si="32"/>
        <v>40.78</v>
      </c>
      <c r="R426" t="s">
        <v>8320</v>
      </c>
      <c r="S426" t="s">
        <v>8326</v>
      </c>
      <c r="T426" s="9">
        <f t="shared" si="33"/>
        <v>40934.376145833332</v>
      </c>
      <c r="U426" s="9">
        <f t="shared" si="34"/>
        <v>40994.334479166668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 t="str">
        <f t="shared" si="30"/>
        <v/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31"/>
        <v>-49994</v>
      </c>
      <c r="Q427">
        <f t="shared" si="32"/>
        <v>3</v>
      </c>
      <c r="R427" t="s">
        <v>8320</v>
      </c>
      <c r="S427" t="s">
        <v>8326</v>
      </c>
      <c r="T427" s="9">
        <f t="shared" si="33"/>
        <v>42275.861157407402</v>
      </c>
      <c r="U427" s="9">
        <f t="shared" si="34"/>
        <v>42335.902824074074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 t="str">
        <f t="shared" si="30"/>
        <v/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31"/>
        <v>-9867</v>
      </c>
      <c r="Q428">
        <f t="shared" si="32"/>
        <v>16.625</v>
      </c>
      <c r="R428" t="s">
        <v>8320</v>
      </c>
      <c r="S428" t="s">
        <v>8326</v>
      </c>
      <c r="T428" s="9">
        <f t="shared" si="33"/>
        <v>42400.711967592593</v>
      </c>
      <c r="U428" s="9">
        <f t="shared" si="34"/>
        <v>42430.711967592593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 t="str">
        <f t="shared" si="30"/>
        <v/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>
        <f t="shared" si="31"/>
        <v>-6500</v>
      </c>
      <c r="Q429" t="e">
        <f t="shared" si="32"/>
        <v>#DIV/0!</v>
      </c>
      <c r="R429" t="s">
        <v>8320</v>
      </c>
      <c r="S429" t="s">
        <v>8326</v>
      </c>
      <c r="T429" s="9">
        <f t="shared" si="33"/>
        <v>42285.909027777772</v>
      </c>
      <c r="U429" s="9">
        <f t="shared" si="34"/>
        <v>42299.790972222225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 t="str">
        <f t="shared" si="30"/>
        <v/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31"/>
        <v>-11324</v>
      </c>
      <c r="Q430">
        <f t="shared" si="32"/>
        <v>52</v>
      </c>
      <c r="R430" t="s">
        <v>8320</v>
      </c>
      <c r="S430" t="s">
        <v>8326</v>
      </c>
      <c r="T430" s="9">
        <f t="shared" si="33"/>
        <v>41778.766724537039</v>
      </c>
      <c r="U430" s="9">
        <f t="shared" si="34"/>
        <v>41806.916666666664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 t="str">
        <f t="shared" si="30"/>
        <v/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>
        <f t="shared" si="31"/>
        <v>-5000</v>
      </c>
      <c r="Q431" t="e">
        <f t="shared" si="32"/>
        <v>#DIV/0!</v>
      </c>
      <c r="R431" t="s">
        <v>8320</v>
      </c>
      <c r="S431" t="s">
        <v>8326</v>
      </c>
      <c r="T431" s="9">
        <f t="shared" si="33"/>
        <v>40070.901412037041</v>
      </c>
      <c r="U431" s="9">
        <f t="shared" si="34"/>
        <v>40144.207638888889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 t="str">
        <f t="shared" si="30"/>
        <v/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31"/>
        <v>-976</v>
      </c>
      <c r="Q432">
        <f t="shared" si="32"/>
        <v>4.8</v>
      </c>
      <c r="R432" t="s">
        <v>8320</v>
      </c>
      <c r="S432" t="s">
        <v>8326</v>
      </c>
      <c r="T432" s="9">
        <f t="shared" si="33"/>
        <v>41513.107256944444</v>
      </c>
      <c r="U432" s="9">
        <f t="shared" si="34"/>
        <v>41528.107256944444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 t="str">
        <f t="shared" si="30"/>
        <v/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31"/>
        <v>-2585</v>
      </c>
      <c r="Q433">
        <f t="shared" si="32"/>
        <v>51.875</v>
      </c>
      <c r="R433" t="s">
        <v>8320</v>
      </c>
      <c r="S433" t="s">
        <v>8326</v>
      </c>
      <c r="T433" s="9">
        <f t="shared" si="33"/>
        <v>42526.871331018512</v>
      </c>
      <c r="U433" s="9">
        <f t="shared" si="34"/>
        <v>42556.871331018512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 t="str">
        <f t="shared" si="30"/>
        <v/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31"/>
        <v>-5430</v>
      </c>
      <c r="Q434">
        <f t="shared" si="32"/>
        <v>71.25</v>
      </c>
      <c r="R434" t="s">
        <v>8320</v>
      </c>
      <c r="S434" t="s">
        <v>8326</v>
      </c>
      <c r="T434" s="9">
        <f t="shared" si="33"/>
        <v>42238.726631944446</v>
      </c>
      <c r="U434" s="9">
        <f t="shared" si="34"/>
        <v>42298.726631944446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 t="str">
        <f t="shared" si="30"/>
        <v/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>
        <f t="shared" si="31"/>
        <v>-3000</v>
      </c>
      <c r="Q435" t="e">
        <f t="shared" si="32"/>
        <v>#DIV/0!</v>
      </c>
      <c r="R435" t="s">
        <v>8320</v>
      </c>
      <c r="S435" t="s">
        <v>8326</v>
      </c>
      <c r="T435" s="9">
        <f t="shared" si="33"/>
        <v>42228.629884259266</v>
      </c>
      <c r="U435" s="9">
        <f t="shared" si="34"/>
        <v>42288.629884259266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 t="str">
        <f t="shared" si="30"/>
        <v/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31"/>
        <v>-2375</v>
      </c>
      <c r="Q436">
        <f t="shared" si="32"/>
        <v>62.5</v>
      </c>
      <c r="R436" t="s">
        <v>8320</v>
      </c>
      <c r="S436" t="s">
        <v>8326</v>
      </c>
      <c r="T436" s="9">
        <f t="shared" si="33"/>
        <v>41576.834513888891</v>
      </c>
      <c r="U436" s="9">
        <f t="shared" si="34"/>
        <v>41609.876180555555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 t="str">
        <f t="shared" si="30"/>
        <v/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31"/>
        <v>-109997</v>
      </c>
      <c r="Q437">
        <f t="shared" si="32"/>
        <v>1</v>
      </c>
      <c r="R437" t="s">
        <v>8320</v>
      </c>
      <c r="S437" t="s">
        <v>8326</v>
      </c>
      <c r="T437" s="9">
        <f t="shared" si="33"/>
        <v>41500.747453703705</v>
      </c>
      <c r="U437" s="9">
        <f t="shared" si="34"/>
        <v>41530.747453703705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 t="str">
        <f t="shared" si="30"/>
        <v/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>
        <f t="shared" si="31"/>
        <v>-1000</v>
      </c>
      <c r="Q438" t="e">
        <f t="shared" si="32"/>
        <v>#DIV/0!</v>
      </c>
      <c r="R438" t="s">
        <v>8320</v>
      </c>
      <c r="S438" t="s">
        <v>8326</v>
      </c>
      <c r="T438" s="9">
        <f t="shared" si="33"/>
        <v>41456.36241898148</v>
      </c>
      <c r="U438" s="9">
        <f t="shared" si="34"/>
        <v>41486.36241898148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 t="str">
        <f t="shared" si="30"/>
        <v/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>
        <f t="shared" si="31"/>
        <v>-7000</v>
      </c>
      <c r="Q439" t="e">
        <f t="shared" si="32"/>
        <v>#DIV/0!</v>
      </c>
      <c r="R439" t="s">
        <v>8320</v>
      </c>
      <c r="S439" t="s">
        <v>8326</v>
      </c>
      <c r="T439" s="9">
        <f t="shared" si="33"/>
        <v>42591.31858796296</v>
      </c>
      <c r="U439" s="9">
        <f t="shared" si="34"/>
        <v>42651.31858796296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 t="str">
        <f t="shared" si="30"/>
        <v/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31"/>
        <v>-18124</v>
      </c>
      <c r="Q440">
        <f t="shared" si="32"/>
        <v>170.54545454545453</v>
      </c>
      <c r="R440" t="s">
        <v>8320</v>
      </c>
      <c r="S440" t="s">
        <v>8326</v>
      </c>
      <c r="T440" s="9">
        <f t="shared" si="33"/>
        <v>42296.261087962965</v>
      </c>
      <c r="U440" s="9">
        <f t="shared" si="34"/>
        <v>42326.302754629629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 t="str">
        <f t="shared" si="30"/>
        <v/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>
        <f t="shared" si="31"/>
        <v>-450</v>
      </c>
      <c r="Q441" t="e">
        <f t="shared" si="32"/>
        <v>#DIV/0!</v>
      </c>
      <c r="R441" t="s">
        <v>8320</v>
      </c>
      <c r="S441" t="s">
        <v>8326</v>
      </c>
      <c r="T441" s="9">
        <f t="shared" si="33"/>
        <v>41919.761782407404</v>
      </c>
      <c r="U441" s="9">
        <f t="shared" si="34"/>
        <v>41929.761782407404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 t="str">
        <f t="shared" si="30"/>
        <v/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31"/>
        <v>-4995</v>
      </c>
      <c r="Q442">
        <f t="shared" si="32"/>
        <v>5</v>
      </c>
      <c r="R442" t="s">
        <v>8320</v>
      </c>
      <c r="S442" t="s">
        <v>8326</v>
      </c>
      <c r="T442" s="9">
        <f t="shared" si="33"/>
        <v>42423.985567129625</v>
      </c>
      <c r="U442" s="9">
        <f t="shared" si="34"/>
        <v>42453.943900462968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 t="str">
        <f t="shared" si="30"/>
        <v/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>
        <f t="shared" si="31"/>
        <v>-400</v>
      </c>
      <c r="Q443" t="e">
        <f t="shared" si="32"/>
        <v>#DIV/0!</v>
      </c>
      <c r="R443" t="s">
        <v>8320</v>
      </c>
      <c r="S443" t="s">
        <v>8326</v>
      </c>
      <c r="T443" s="9">
        <f t="shared" si="33"/>
        <v>41550.793935185182</v>
      </c>
      <c r="U443" s="9">
        <f t="shared" si="34"/>
        <v>41580.793935185182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>
        <v>17000</v>
      </c>
      <c r="E444" t="str">
        <f t="shared" si="30"/>
        <v/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31"/>
        <v>-10309</v>
      </c>
      <c r="Q444">
        <f t="shared" si="32"/>
        <v>393.58823529411762</v>
      </c>
      <c r="R444" t="s">
        <v>8320</v>
      </c>
      <c r="S444" t="s">
        <v>8326</v>
      </c>
      <c r="T444" s="9">
        <f t="shared" si="33"/>
        <v>42024.888692129629</v>
      </c>
      <c r="U444" s="9">
        <f t="shared" si="34"/>
        <v>42054.888692129629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 t="str">
        <f t="shared" si="30"/>
        <v/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31"/>
        <v>-9990</v>
      </c>
      <c r="Q445">
        <f t="shared" si="32"/>
        <v>5</v>
      </c>
      <c r="R445" t="s">
        <v>8320</v>
      </c>
      <c r="S445" t="s">
        <v>8326</v>
      </c>
      <c r="T445" s="9">
        <f t="shared" si="33"/>
        <v>41650.015057870369</v>
      </c>
      <c r="U445" s="9">
        <f t="shared" si="34"/>
        <v>41680.015057870369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 t="str">
        <f t="shared" si="30"/>
        <v/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31"/>
        <v>-950</v>
      </c>
      <c r="Q446">
        <f t="shared" si="32"/>
        <v>50</v>
      </c>
      <c r="R446" t="s">
        <v>8320</v>
      </c>
      <c r="S446" t="s">
        <v>8326</v>
      </c>
      <c r="T446" s="9">
        <f t="shared" si="33"/>
        <v>40894.906956018516</v>
      </c>
      <c r="U446" s="9">
        <f t="shared" si="34"/>
        <v>40954.906956018516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 t="str">
        <f t="shared" si="30"/>
        <v/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31"/>
        <v>-59998</v>
      </c>
      <c r="Q447">
        <f t="shared" si="32"/>
        <v>1</v>
      </c>
      <c r="R447" t="s">
        <v>8320</v>
      </c>
      <c r="S447" t="s">
        <v>8326</v>
      </c>
      <c r="T447" s="9">
        <f t="shared" si="33"/>
        <v>42130.335358796292</v>
      </c>
      <c r="U447" s="9">
        <f t="shared" si="34"/>
        <v>42145.335358796292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 t="str">
        <f t="shared" si="30"/>
        <v/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31"/>
        <v>-9734</v>
      </c>
      <c r="Q448">
        <f t="shared" si="32"/>
        <v>47.875</v>
      </c>
      <c r="R448" t="s">
        <v>8320</v>
      </c>
      <c r="S448" t="s">
        <v>8326</v>
      </c>
      <c r="T448" s="9">
        <f t="shared" si="33"/>
        <v>42037.083564814813</v>
      </c>
      <c r="U448" s="9">
        <f t="shared" si="34"/>
        <v>42067.083564814813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 t="str">
        <f t="shared" si="30"/>
        <v/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31"/>
        <v>-29995</v>
      </c>
      <c r="Q449">
        <f t="shared" si="32"/>
        <v>5</v>
      </c>
      <c r="R449" t="s">
        <v>8320</v>
      </c>
      <c r="S449" t="s">
        <v>8326</v>
      </c>
      <c r="T449" s="9">
        <f t="shared" si="33"/>
        <v>41331.555127314816</v>
      </c>
      <c r="U449" s="9">
        <f t="shared" si="34"/>
        <v>41356.513460648144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 t="str">
        <f t="shared" si="30"/>
        <v/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31"/>
        <v>-2417.9899999999998</v>
      </c>
      <c r="Q450">
        <f t="shared" si="32"/>
        <v>20.502500000000001</v>
      </c>
      <c r="R450" t="s">
        <v>8320</v>
      </c>
      <c r="S450" t="s">
        <v>8326</v>
      </c>
      <c r="T450" s="9">
        <f t="shared" si="33"/>
        <v>41753.758043981477</v>
      </c>
      <c r="U450" s="9">
        <f t="shared" si="34"/>
        <v>41773.758043981477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 t="str">
        <f t="shared" ref="E451:E514" si="35">IF(G451="successful",D451,"")</f>
        <v/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36">F451-D451</f>
        <v>-1955</v>
      </c>
      <c r="Q451">
        <f t="shared" ref="Q451:Q514" si="37">F451/M451</f>
        <v>9</v>
      </c>
      <c r="R451" t="s">
        <v>8320</v>
      </c>
      <c r="S451" t="s">
        <v>8326</v>
      </c>
      <c r="T451" s="9">
        <f t="shared" ref="T451:T514" si="38">(((K451/60)/60)/24)+DATE(1970,1,1)</f>
        <v>41534.568113425928</v>
      </c>
      <c r="U451" s="9">
        <f t="shared" ref="U451:U514" si="39">(((J451/60)/60)/24)+DATE(1970,1,1)</f>
        <v>41564.568113425928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 t="str">
        <f t="shared" si="35"/>
        <v/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36"/>
        <v>-49604</v>
      </c>
      <c r="Q452">
        <f t="shared" si="37"/>
        <v>56.571428571428569</v>
      </c>
      <c r="R452" t="s">
        <v>8320</v>
      </c>
      <c r="S452" t="s">
        <v>8326</v>
      </c>
      <c r="T452" s="9">
        <f t="shared" si="38"/>
        <v>41654.946759259255</v>
      </c>
      <c r="U452" s="9">
        <f t="shared" si="39"/>
        <v>41684.946759259255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 t="str">
        <f t="shared" si="35"/>
        <v/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>
        <f t="shared" si="36"/>
        <v>-20000</v>
      </c>
      <c r="Q453" t="e">
        <f t="shared" si="37"/>
        <v>#DIV/0!</v>
      </c>
      <c r="R453" t="s">
        <v>8320</v>
      </c>
      <c r="S453" t="s">
        <v>8326</v>
      </c>
      <c r="T453" s="9">
        <f t="shared" si="38"/>
        <v>41634.715173611112</v>
      </c>
      <c r="U453" s="9">
        <f t="shared" si="39"/>
        <v>41664.715173611112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 t="str">
        <f t="shared" si="35"/>
        <v/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36"/>
        <v>-270</v>
      </c>
      <c r="Q454">
        <f t="shared" si="37"/>
        <v>40</v>
      </c>
      <c r="R454" t="s">
        <v>8320</v>
      </c>
      <c r="S454" t="s">
        <v>8326</v>
      </c>
      <c r="T454" s="9">
        <f t="shared" si="38"/>
        <v>42107.703877314809</v>
      </c>
      <c r="U454" s="9">
        <f t="shared" si="39"/>
        <v>42137.703877314809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 t="str">
        <f t="shared" si="35"/>
        <v/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36"/>
        <v>-94849</v>
      </c>
      <c r="Q455">
        <f t="shared" si="37"/>
        <v>13</v>
      </c>
      <c r="R455" t="s">
        <v>8320</v>
      </c>
      <c r="S455" t="s">
        <v>8326</v>
      </c>
      <c r="T455" s="9">
        <f t="shared" si="38"/>
        <v>42038.824988425928</v>
      </c>
      <c r="U455" s="9">
        <f t="shared" si="39"/>
        <v>42054.824988425928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 t="str">
        <f t="shared" si="35"/>
        <v/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36"/>
        <v>-9918</v>
      </c>
      <c r="Q456">
        <f t="shared" si="37"/>
        <v>16.399999999999999</v>
      </c>
      <c r="R456" t="s">
        <v>8320</v>
      </c>
      <c r="S456" t="s">
        <v>8326</v>
      </c>
      <c r="T456" s="9">
        <f t="shared" si="38"/>
        <v>41938.717256944445</v>
      </c>
      <c r="U456" s="9">
        <f t="shared" si="39"/>
        <v>41969.551388888889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 t="str">
        <f t="shared" si="35"/>
        <v/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36"/>
        <v>-64955</v>
      </c>
      <c r="Q457">
        <f t="shared" si="37"/>
        <v>22.5</v>
      </c>
      <c r="R457" t="s">
        <v>8320</v>
      </c>
      <c r="S457" t="s">
        <v>8326</v>
      </c>
      <c r="T457" s="9">
        <f t="shared" si="38"/>
        <v>40971.002569444441</v>
      </c>
      <c r="U457" s="9">
        <f t="shared" si="39"/>
        <v>41016.021527777775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 t="str">
        <f t="shared" si="35"/>
        <v/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36"/>
        <v>-8827</v>
      </c>
      <c r="Q458">
        <f t="shared" si="37"/>
        <v>20.333333333333332</v>
      </c>
      <c r="R458" t="s">
        <v>8320</v>
      </c>
      <c r="S458" t="s">
        <v>8326</v>
      </c>
      <c r="T458" s="9">
        <f t="shared" si="38"/>
        <v>41547.694456018515</v>
      </c>
      <c r="U458" s="9">
        <f t="shared" si="39"/>
        <v>41569.165972222225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 t="str">
        <f t="shared" si="35"/>
        <v/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>
        <f t="shared" si="36"/>
        <v>-20000</v>
      </c>
      <c r="Q459" t="e">
        <f t="shared" si="37"/>
        <v>#DIV/0!</v>
      </c>
      <c r="R459" t="s">
        <v>8320</v>
      </c>
      <c r="S459" t="s">
        <v>8326</v>
      </c>
      <c r="T459" s="9">
        <f t="shared" si="38"/>
        <v>41837.767500000002</v>
      </c>
      <c r="U459" s="9">
        <f t="shared" si="39"/>
        <v>41867.767500000002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 t="str">
        <f t="shared" si="35"/>
        <v/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36"/>
        <v>-9179</v>
      </c>
      <c r="Q460">
        <f t="shared" si="37"/>
        <v>16.755102040816325</v>
      </c>
      <c r="R460" t="s">
        <v>8320</v>
      </c>
      <c r="S460" t="s">
        <v>8326</v>
      </c>
      <c r="T460" s="9">
        <f t="shared" si="38"/>
        <v>41378.69976851852</v>
      </c>
      <c r="U460" s="9">
        <f t="shared" si="39"/>
        <v>41408.69976851852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 t="str">
        <f t="shared" si="35"/>
        <v/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36"/>
        <v>-38975</v>
      </c>
      <c r="Q461">
        <f t="shared" si="37"/>
        <v>25</v>
      </c>
      <c r="R461" t="s">
        <v>8320</v>
      </c>
      <c r="S461" t="s">
        <v>8326</v>
      </c>
      <c r="T461" s="9">
        <f t="shared" si="38"/>
        <v>40800.6403587963</v>
      </c>
      <c r="U461" s="9">
        <f t="shared" si="39"/>
        <v>40860.682025462964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 t="str">
        <f t="shared" si="35"/>
        <v/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36"/>
        <v>-8475</v>
      </c>
      <c r="Q462">
        <f t="shared" si="37"/>
        <v>12.5</v>
      </c>
      <c r="R462" t="s">
        <v>8320</v>
      </c>
      <c r="S462" t="s">
        <v>8326</v>
      </c>
      <c r="T462" s="9">
        <f t="shared" si="38"/>
        <v>41759.542534722219</v>
      </c>
      <c r="U462" s="9">
        <f t="shared" si="39"/>
        <v>41791.166666666664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 t="str">
        <f t="shared" si="35"/>
        <v/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>
        <f t="shared" si="36"/>
        <v>-550</v>
      </c>
      <c r="Q463" t="e">
        <f t="shared" si="37"/>
        <v>#DIV/0!</v>
      </c>
      <c r="R463" t="s">
        <v>8320</v>
      </c>
      <c r="S463" t="s">
        <v>8326</v>
      </c>
      <c r="T463" s="9">
        <f t="shared" si="38"/>
        <v>41407.84684027778</v>
      </c>
      <c r="U463" s="9">
        <f t="shared" si="39"/>
        <v>41427.84684027778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 t="str">
        <f t="shared" si="35"/>
        <v/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>
        <f t="shared" si="36"/>
        <v>-100000</v>
      </c>
      <c r="Q464" t="e">
        <f t="shared" si="37"/>
        <v>#DIV/0!</v>
      </c>
      <c r="R464" t="s">
        <v>8320</v>
      </c>
      <c r="S464" t="s">
        <v>8326</v>
      </c>
      <c r="T464" s="9">
        <f t="shared" si="38"/>
        <v>40705.126631944448</v>
      </c>
      <c r="U464" s="9">
        <f t="shared" si="39"/>
        <v>40765.126631944448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 t="str">
        <f t="shared" si="35"/>
        <v/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36"/>
        <v>-53750</v>
      </c>
      <c r="Q465">
        <f t="shared" si="37"/>
        <v>113.63636363636364</v>
      </c>
      <c r="R465" t="s">
        <v>8320</v>
      </c>
      <c r="S465" t="s">
        <v>8326</v>
      </c>
      <c r="T465" s="9">
        <f t="shared" si="38"/>
        <v>40750.710104166668</v>
      </c>
      <c r="U465" s="9">
        <f t="shared" si="39"/>
        <v>40810.710104166668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 t="str">
        <f t="shared" si="35"/>
        <v/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36"/>
        <v>-1009</v>
      </c>
      <c r="Q466">
        <f t="shared" si="37"/>
        <v>1</v>
      </c>
      <c r="R466" t="s">
        <v>8320</v>
      </c>
      <c r="S466" t="s">
        <v>8326</v>
      </c>
      <c r="T466" s="9">
        <f t="shared" si="38"/>
        <v>42488.848784722228</v>
      </c>
      <c r="U466" s="9">
        <f t="shared" si="39"/>
        <v>42508.848784722228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>
        <v>512</v>
      </c>
      <c r="E467" t="str">
        <f t="shared" si="35"/>
        <v/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36"/>
        <v>-374</v>
      </c>
      <c r="Q467">
        <f t="shared" si="37"/>
        <v>17.25</v>
      </c>
      <c r="R467" t="s">
        <v>8320</v>
      </c>
      <c r="S467" t="s">
        <v>8326</v>
      </c>
      <c r="T467" s="9">
        <f t="shared" si="38"/>
        <v>41801.120069444441</v>
      </c>
      <c r="U467" s="9">
        <f t="shared" si="39"/>
        <v>41817.120069444441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 t="str">
        <f t="shared" si="35"/>
        <v/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36"/>
        <v>-9924</v>
      </c>
      <c r="Q468">
        <f t="shared" si="37"/>
        <v>15.2</v>
      </c>
      <c r="R468" t="s">
        <v>8320</v>
      </c>
      <c r="S468" t="s">
        <v>8326</v>
      </c>
      <c r="T468" s="9">
        <f t="shared" si="38"/>
        <v>41129.942870370374</v>
      </c>
      <c r="U468" s="9">
        <f t="shared" si="39"/>
        <v>41159.942870370374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 t="str">
        <f t="shared" si="35"/>
        <v/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36"/>
        <v>-15685</v>
      </c>
      <c r="Q469">
        <f t="shared" si="37"/>
        <v>110.64102564102564</v>
      </c>
      <c r="R469" t="s">
        <v>8320</v>
      </c>
      <c r="S469" t="s">
        <v>8326</v>
      </c>
      <c r="T469" s="9">
        <f t="shared" si="38"/>
        <v>41135.679791666669</v>
      </c>
      <c r="U469" s="9">
        <f t="shared" si="39"/>
        <v>41180.679791666669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 t="str">
        <f t="shared" si="35"/>
        <v/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>
        <f t="shared" si="36"/>
        <v>-7500</v>
      </c>
      <c r="Q470" t="e">
        <f t="shared" si="37"/>
        <v>#DIV/0!</v>
      </c>
      <c r="R470" t="s">
        <v>8320</v>
      </c>
      <c r="S470" t="s">
        <v>8326</v>
      </c>
      <c r="T470" s="9">
        <f t="shared" si="38"/>
        <v>41041.167627314811</v>
      </c>
      <c r="U470" s="9">
        <f t="shared" si="39"/>
        <v>41101.160474537035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 t="str">
        <f t="shared" si="35"/>
        <v/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>
        <f t="shared" si="36"/>
        <v>-6000</v>
      </c>
      <c r="Q471" t="e">
        <f t="shared" si="37"/>
        <v>#DIV/0!</v>
      </c>
      <c r="R471" t="s">
        <v>8320</v>
      </c>
      <c r="S471" t="s">
        <v>8326</v>
      </c>
      <c r="T471" s="9">
        <f t="shared" si="38"/>
        <v>41827.989861111113</v>
      </c>
      <c r="U471" s="9">
        <f t="shared" si="39"/>
        <v>41887.989861111113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 t="str">
        <f t="shared" si="35"/>
        <v/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36"/>
        <v>-4949</v>
      </c>
      <c r="Q472">
        <f t="shared" si="37"/>
        <v>25.5</v>
      </c>
      <c r="R472" t="s">
        <v>8320</v>
      </c>
      <c r="S472" t="s">
        <v>8326</v>
      </c>
      <c r="T472" s="9">
        <f t="shared" si="38"/>
        <v>41605.167696759258</v>
      </c>
      <c r="U472" s="9">
        <f t="shared" si="39"/>
        <v>41655.166666666664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 t="str">
        <f t="shared" si="35"/>
        <v/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36"/>
        <v>-48459</v>
      </c>
      <c r="Q473">
        <f t="shared" si="37"/>
        <v>38.476470588235294</v>
      </c>
      <c r="R473" t="s">
        <v>8320</v>
      </c>
      <c r="S473" t="s">
        <v>8326</v>
      </c>
      <c r="T473" s="9">
        <f t="shared" si="38"/>
        <v>41703.721979166665</v>
      </c>
      <c r="U473" s="9">
        <f t="shared" si="39"/>
        <v>41748.680312500001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 t="str">
        <f t="shared" si="35"/>
        <v/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36"/>
        <v>-659</v>
      </c>
      <c r="Q474">
        <f t="shared" si="37"/>
        <v>28.2</v>
      </c>
      <c r="R474" t="s">
        <v>8320</v>
      </c>
      <c r="S474" t="s">
        <v>8326</v>
      </c>
      <c r="T474" s="9">
        <f t="shared" si="38"/>
        <v>41844.922662037039</v>
      </c>
      <c r="U474" s="9">
        <f t="shared" si="39"/>
        <v>41874.922662037039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 t="str">
        <f t="shared" si="35"/>
        <v/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36"/>
        <v>-29139</v>
      </c>
      <c r="Q475">
        <f t="shared" si="37"/>
        <v>61.5</v>
      </c>
      <c r="R475" t="s">
        <v>8320</v>
      </c>
      <c r="S475" t="s">
        <v>8326</v>
      </c>
      <c r="T475" s="9">
        <f t="shared" si="38"/>
        <v>41869.698136574072</v>
      </c>
      <c r="U475" s="9">
        <f t="shared" si="39"/>
        <v>41899.698136574072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 t="str">
        <f t="shared" si="35"/>
        <v/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36"/>
        <v>-3299</v>
      </c>
      <c r="Q476">
        <f t="shared" si="37"/>
        <v>1</v>
      </c>
      <c r="R476" t="s">
        <v>8320</v>
      </c>
      <c r="S476" t="s">
        <v>8326</v>
      </c>
      <c r="T476" s="9">
        <f t="shared" si="38"/>
        <v>42753.329039351855</v>
      </c>
      <c r="U476" s="9">
        <f t="shared" si="39"/>
        <v>42783.329039351855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 t="str">
        <f t="shared" si="35"/>
        <v/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>
        <f t="shared" si="36"/>
        <v>-2000</v>
      </c>
      <c r="Q477" t="e">
        <f t="shared" si="37"/>
        <v>#DIV/0!</v>
      </c>
      <c r="R477" t="s">
        <v>8320</v>
      </c>
      <c r="S477" t="s">
        <v>8326</v>
      </c>
      <c r="T477" s="9">
        <f t="shared" si="38"/>
        <v>42100.086145833338</v>
      </c>
      <c r="U477" s="9">
        <f t="shared" si="39"/>
        <v>42130.086145833338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 t="str">
        <f t="shared" si="35"/>
        <v/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36"/>
        <v>-215093.41</v>
      </c>
      <c r="Q478">
        <f t="shared" si="37"/>
        <v>39.569274193548388</v>
      </c>
      <c r="R478" t="s">
        <v>8320</v>
      </c>
      <c r="S478" t="s">
        <v>8326</v>
      </c>
      <c r="T478" s="9">
        <f t="shared" si="38"/>
        <v>41757.975011574075</v>
      </c>
      <c r="U478" s="9">
        <f t="shared" si="39"/>
        <v>41793.165972222225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 t="str">
        <f t="shared" si="35"/>
        <v/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>
        <f t="shared" si="36"/>
        <v>-1500</v>
      </c>
      <c r="Q479" t="e">
        <f t="shared" si="37"/>
        <v>#DIV/0!</v>
      </c>
      <c r="R479" t="s">
        <v>8320</v>
      </c>
      <c r="S479" t="s">
        <v>8326</v>
      </c>
      <c r="T479" s="9">
        <f t="shared" si="38"/>
        <v>40987.83488425926</v>
      </c>
      <c r="U479" s="9">
        <f t="shared" si="39"/>
        <v>41047.83488425926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 t="str">
        <f t="shared" si="35"/>
        <v/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>
        <f t="shared" si="36"/>
        <v>-10000</v>
      </c>
      <c r="Q480" t="e">
        <f t="shared" si="37"/>
        <v>#DIV/0!</v>
      </c>
      <c r="R480" t="s">
        <v>8320</v>
      </c>
      <c r="S480" t="s">
        <v>8326</v>
      </c>
      <c r="T480" s="9">
        <f t="shared" si="38"/>
        <v>42065.910983796297</v>
      </c>
      <c r="U480" s="9">
        <f t="shared" si="39"/>
        <v>42095.869317129633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 t="str">
        <f t="shared" si="35"/>
        <v/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36"/>
        <v>-10116</v>
      </c>
      <c r="Q481">
        <f t="shared" si="37"/>
        <v>88.8</v>
      </c>
      <c r="R481" t="s">
        <v>8320</v>
      </c>
      <c r="S481" t="s">
        <v>8326</v>
      </c>
      <c r="T481" s="9">
        <f t="shared" si="38"/>
        <v>41904.407812500001</v>
      </c>
      <c r="U481" s="9">
        <f t="shared" si="39"/>
        <v>41964.449479166666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 t="str">
        <f t="shared" si="35"/>
        <v/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36"/>
        <v>-32236</v>
      </c>
      <c r="Q482">
        <f t="shared" si="37"/>
        <v>55.457142857142856</v>
      </c>
      <c r="R482" t="s">
        <v>8320</v>
      </c>
      <c r="S482" t="s">
        <v>8326</v>
      </c>
      <c r="T482" s="9">
        <f t="shared" si="38"/>
        <v>41465.500173611108</v>
      </c>
      <c r="U482" s="9">
        <f t="shared" si="39"/>
        <v>41495.500173611108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 t="str">
        <f t="shared" si="35"/>
        <v/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36"/>
        <v>-28170</v>
      </c>
      <c r="Q483">
        <f t="shared" si="37"/>
        <v>87.142857142857139</v>
      </c>
      <c r="R483" t="s">
        <v>8320</v>
      </c>
      <c r="S483" t="s">
        <v>8326</v>
      </c>
      <c r="T483" s="9">
        <f t="shared" si="38"/>
        <v>41162.672326388885</v>
      </c>
      <c r="U483" s="9">
        <f t="shared" si="39"/>
        <v>41192.672326388885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 t="str">
        <f t="shared" si="35"/>
        <v/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36"/>
        <v>-9990</v>
      </c>
      <c r="Q484">
        <f t="shared" si="37"/>
        <v>10</v>
      </c>
      <c r="R484" t="s">
        <v>8320</v>
      </c>
      <c r="S484" t="s">
        <v>8326</v>
      </c>
      <c r="T484" s="9">
        <f t="shared" si="38"/>
        <v>42447.896875000006</v>
      </c>
      <c r="U484" s="9">
        <f t="shared" si="39"/>
        <v>42474.606944444444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 t="str">
        <f t="shared" si="35"/>
        <v/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36"/>
        <v>-7470</v>
      </c>
      <c r="Q485">
        <f t="shared" si="37"/>
        <v>51.224489795918366</v>
      </c>
      <c r="R485" t="s">
        <v>8320</v>
      </c>
      <c r="S485" t="s">
        <v>8326</v>
      </c>
      <c r="T485" s="9">
        <f t="shared" si="38"/>
        <v>41243.197592592594</v>
      </c>
      <c r="U485" s="9">
        <f t="shared" si="39"/>
        <v>41303.197592592594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 t="str">
        <f t="shared" si="35"/>
        <v/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36"/>
        <v>-79851</v>
      </c>
      <c r="Q486">
        <f t="shared" si="37"/>
        <v>13.545454545454545</v>
      </c>
      <c r="R486" t="s">
        <v>8320</v>
      </c>
      <c r="S486" t="s">
        <v>8326</v>
      </c>
      <c r="T486" s="9">
        <f t="shared" si="38"/>
        <v>42272.93949074074</v>
      </c>
      <c r="U486" s="9">
        <f t="shared" si="39"/>
        <v>42313.981157407412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 t="str">
        <f t="shared" si="35"/>
        <v/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36"/>
        <v>-29640.989999999998</v>
      </c>
      <c r="Q487">
        <f t="shared" si="37"/>
        <v>66.520080000000007</v>
      </c>
      <c r="R487" t="s">
        <v>8320</v>
      </c>
      <c r="S487" t="s">
        <v>8326</v>
      </c>
      <c r="T487" s="9">
        <f t="shared" si="38"/>
        <v>41381.50577546296</v>
      </c>
      <c r="U487" s="9">
        <f t="shared" si="39"/>
        <v>41411.50577546296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 t="str">
        <f t="shared" si="35"/>
        <v/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36"/>
        <v>-549950</v>
      </c>
      <c r="Q488">
        <f t="shared" si="37"/>
        <v>50</v>
      </c>
      <c r="R488" t="s">
        <v>8320</v>
      </c>
      <c r="S488" t="s">
        <v>8326</v>
      </c>
      <c r="T488" s="9">
        <f t="shared" si="38"/>
        <v>41761.94258101852</v>
      </c>
      <c r="U488" s="9">
        <f t="shared" si="39"/>
        <v>41791.94258101852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 t="str">
        <f t="shared" si="35"/>
        <v/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>
        <f t="shared" si="36"/>
        <v>-50000</v>
      </c>
      <c r="Q489" t="e">
        <f t="shared" si="37"/>
        <v>#DIV/0!</v>
      </c>
      <c r="R489" t="s">
        <v>8320</v>
      </c>
      <c r="S489" t="s">
        <v>8326</v>
      </c>
      <c r="T489" s="9">
        <f t="shared" si="38"/>
        <v>42669.594837962963</v>
      </c>
      <c r="U489" s="9">
        <f t="shared" si="39"/>
        <v>42729.636504629627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 t="str">
        <f t="shared" si="35"/>
        <v/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>
        <f t="shared" si="36"/>
        <v>-12000</v>
      </c>
      <c r="Q490" t="e">
        <f t="shared" si="37"/>
        <v>#DIV/0!</v>
      </c>
      <c r="R490" t="s">
        <v>8320</v>
      </c>
      <c r="S490" t="s">
        <v>8326</v>
      </c>
      <c r="T490" s="9">
        <f t="shared" si="38"/>
        <v>42714.054398148146</v>
      </c>
      <c r="U490" s="9">
        <f t="shared" si="39"/>
        <v>42744.054398148146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 t="str">
        <f t="shared" si="35"/>
        <v/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36"/>
        <v>-74782</v>
      </c>
      <c r="Q491">
        <f t="shared" si="37"/>
        <v>71.666666666666671</v>
      </c>
      <c r="R491" t="s">
        <v>8320</v>
      </c>
      <c r="S491" t="s">
        <v>8326</v>
      </c>
      <c r="T491" s="9">
        <f t="shared" si="38"/>
        <v>40882.481666666667</v>
      </c>
      <c r="U491" s="9">
        <f t="shared" si="39"/>
        <v>40913.481249999997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>
        <v>1000</v>
      </c>
      <c r="E492" t="str">
        <f t="shared" si="35"/>
        <v/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>
        <f t="shared" si="36"/>
        <v>-1000</v>
      </c>
      <c r="Q492" t="e">
        <f t="shared" si="37"/>
        <v>#DIV/0!</v>
      </c>
      <c r="R492" t="s">
        <v>8320</v>
      </c>
      <c r="S492" t="s">
        <v>8326</v>
      </c>
      <c r="T492" s="9">
        <f t="shared" si="38"/>
        <v>41113.968576388892</v>
      </c>
      <c r="U492" s="9">
        <f t="shared" si="39"/>
        <v>41143.968576388892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 t="str">
        <f t="shared" si="35"/>
        <v/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>
        <f t="shared" si="36"/>
        <v>-10000</v>
      </c>
      <c r="Q493" t="e">
        <f t="shared" si="37"/>
        <v>#DIV/0!</v>
      </c>
      <c r="R493" t="s">
        <v>8320</v>
      </c>
      <c r="S493" t="s">
        <v>8326</v>
      </c>
      <c r="T493" s="9">
        <f t="shared" si="38"/>
        <v>42366.982627314821</v>
      </c>
      <c r="U493" s="9">
        <f t="shared" si="39"/>
        <v>42396.982627314821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 t="str">
        <f t="shared" si="35"/>
        <v/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>
        <f t="shared" si="36"/>
        <v>-10000000</v>
      </c>
      <c r="Q494" t="e">
        <f t="shared" si="37"/>
        <v>#DIV/0!</v>
      </c>
      <c r="R494" t="s">
        <v>8320</v>
      </c>
      <c r="S494" t="s">
        <v>8326</v>
      </c>
      <c r="T494" s="9">
        <f t="shared" si="38"/>
        <v>42596.03506944445</v>
      </c>
      <c r="U494" s="9">
        <f t="shared" si="39"/>
        <v>42656.03506944445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 t="str">
        <f t="shared" si="35"/>
        <v/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>
        <f t="shared" si="36"/>
        <v>-30000</v>
      </c>
      <c r="Q495" t="e">
        <f t="shared" si="37"/>
        <v>#DIV/0!</v>
      </c>
      <c r="R495" t="s">
        <v>8320</v>
      </c>
      <c r="S495" t="s">
        <v>8326</v>
      </c>
      <c r="T495" s="9">
        <f t="shared" si="38"/>
        <v>42114.726134259254</v>
      </c>
      <c r="U495" s="9">
        <f t="shared" si="39"/>
        <v>42144.726134259254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 t="str">
        <f t="shared" si="35"/>
        <v/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36"/>
        <v>-19969</v>
      </c>
      <c r="Q496">
        <f t="shared" si="37"/>
        <v>10.333333333333334</v>
      </c>
      <c r="R496" t="s">
        <v>8320</v>
      </c>
      <c r="S496" t="s">
        <v>8326</v>
      </c>
      <c r="T496" s="9">
        <f t="shared" si="38"/>
        <v>41799.830613425926</v>
      </c>
      <c r="U496" s="9">
        <f t="shared" si="39"/>
        <v>41823.125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 t="str">
        <f t="shared" si="35"/>
        <v/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>
        <f t="shared" si="36"/>
        <v>-7000</v>
      </c>
      <c r="Q497" t="e">
        <f t="shared" si="37"/>
        <v>#DIV/0!</v>
      </c>
      <c r="R497" t="s">
        <v>8320</v>
      </c>
      <c r="S497" t="s">
        <v>8326</v>
      </c>
      <c r="T497" s="9">
        <f t="shared" si="38"/>
        <v>42171.827604166669</v>
      </c>
      <c r="U497" s="9">
        <f t="shared" si="39"/>
        <v>42201.827604166669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 t="str">
        <f t="shared" si="35"/>
        <v/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36"/>
        <v>-59999</v>
      </c>
      <c r="Q498">
        <f t="shared" si="37"/>
        <v>1</v>
      </c>
      <c r="R498" t="s">
        <v>8320</v>
      </c>
      <c r="S498" t="s">
        <v>8326</v>
      </c>
      <c r="T498" s="9">
        <f t="shared" si="38"/>
        <v>41620.93141203704</v>
      </c>
      <c r="U498" s="9">
        <f t="shared" si="39"/>
        <v>41680.93141203704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>
        <v>4480</v>
      </c>
      <c r="E499" t="str">
        <f t="shared" si="35"/>
        <v/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36"/>
        <v>-4450</v>
      </c>
      <c r="Q499">
        <f t="shared" si="37"/>
        <v>10</v>
      </c>
      <c r="R499" t="s">
        <v>8320</v>
      </c>
      <c r="S499" t="s">
        <v>8326</v>
      </c>
      <c r="T499" s="9">
        <f t="shared" si="38"/>
        <v>41945.037789351853</v>
      </c>
      <c r="U499" s="9">
        <f t="shared" si="39"/>
        <v>41998.208333333328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 t="str">
        <f t="shared" si="35"/>
        <v/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36"/>
        <v>-62114</v>
      </c>
      <c r="Q500">
        <f t="shared" si="37"/>
        <v>136.09090909090909</v>
      </c>
      <c r="R500" t="s">
        <v>8320</v>
      </c>
      <c r="S500" t="s">
        <v>8326</v>
      </c>
      <c r="T500" s="9">
        <f t="shared" si="38"/>
        <v>40858.762141203704</v>
      </c>
      <c r="U500" s="9">
        <f t="shared" si="39"/>
        <v>40900.762141203704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 t="str">
        <f t="shared" si="35"/>
        <v/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36"/>
        <v>-18090</v>
      </c>
      <c r="Q501">
        <f t="shared" si="37"/>
        <v>73.461538461538467</v>
      </c>
      <c r="R501" t="s">
        <v>8320</v>
      </c>
      <c r="S501" t="s">
        <v>8326</v>
      </c>
      <c r="T501" s="9">
        <f t="shared" si="38"/>
        <v>40043.895462962959</v>
      </c>
      <c r="U501" s="9">
        <f t="shared" si="39"/>
        <v>40098.874305555553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 t="str">
        <f t="shared" si="35"/>
        <v/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36"/>
        <v>-6285</v>
      </c>
      <c r="Q502">
        <f t="shared" si="37"/>
        <v>53.75</v>
      </c>
      <c r="R502" t="s">
        <v>8320</v>
      </c>
      <c r="S502" t="s">
        <v>8326</v>
      </c>
      <c r="T502" s="9">
        <f t="shared" si="38"/>
        <v>40247.886006944449</v>
      </c>
      <c r="U502" s="9">
        <f t="shared" si="39"/>
        <v>40306.927777777775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 t="str">
        <f t="shared" si="35"/>
        <v/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>
        <f t="shared" si="36"/>
        <v>-10000</v>
      </c>
      <c r="Q503" t="e">
        <f t="shared" si="37"/>
        <v>#DIV/0!</v>
      </c>
      <c r="R503" t="s">
        <v>8320</v>
      </c>
      <c r="S503" t="s">
        <v>8326</v>
      </c>
      <c r="T503" s="9">
        <f t="shared" si="38"/>
        <v>40703.234386574077</v>
      </c>
      <c r="U503" s="9">
        <f t="shared" si="39"/>
        <v>40733.234386574077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 t="str">
        <f t="shared" si="35"/>
        <v/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36"/>
        <v>-19770</v>
      </c>
      <c r="Q504">
        <f t="shared" si="37"/>
        <v>57.5</v>
      </c>
      <c r="R504" t="s">
        <v>8320</v>
      </c>
      <c r="S504" t="s">
        <v>8326</v>
      </c>
      <c r="T504" s="9">
        <f t="shared" si="38"/>
        <v>40956.553530092591</v>
      </c>
      <c r="U504" s="9">
        <f t="shared" si="39"/>
        <v>40986.511863425927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 t="str">
        <f t="shared" si="35"/>
        <v/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36"/>
        <v>-6386</v>
      </c>
      <c r="Q505">
        <f t="shared" si="37"/>
        <v>12.666666666666666</v>
      </c>
      <c r="R505" t="s">
        <v>8320</v>
      </c>
      <c r="S505" t="s">
        <v>8326</v>
      </c>
      <c r="T505" s="9">
        <f t="shared" si="38"/>
        <v>41991.526655092588</v>
      </c>
      <c r="U505" s="9">
        <f t="shared" si="39"/>
        <v>42021.526655092588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 t="str">
        <f t="shared" si="35"/>
        <v/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36"/>
        <v>-24165</v>
      </c>
      <c r="Q506">
        <f t="shared" si="37"/>
        <v>67</v>
      </c>
      <c r="R506" t="s">
        <v>8320</v>
      </c>
      <c r="S506" t="s">
        <v>8326</v>
      </c>
      <c r="T506" s="9">
        <f t="shared" si="38"/>
        <v>40949.98364583333</v>
      </c>
      <c r="U506" s="9">
        <f t="shared" si="39"/>
        <v>41009.941979166666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 t="str">
        <f t="shared" si="35"/>
        <v/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36"/>
        <v>-11948</v>
      </c>
      <c r="Q507">
        <f t="shared" si="37"/>
        <v>3.7142857142857144</v>
      </c>
      <c r="R507" t="s">
        <v>8320</v>
      </c>
      <c r="S507" t="s">
        <v>8326</v>
      </c>
      <c r="T507" s="9">
        <f t="shared" si="38"/>
        <v>42318.098217592589</v>
      </c>
      <c r="U507" s="9">
        <f t="shared" si="39"/>
        <v>42363.098217592589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 t="str">
        <f t="shared" si="35"/>
        <v/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36"/>
        <v>-199750</v>
      </c>
      <c r="Q508">
        <f t="shared" si="37"/>
        <v>250</v>
      </c>
      <c r="R508" t="s">
        <v>8320</v>
      </c>
      <c r="S508" t="s">
        <v>8326</v>
      </c>
      <c r="T508" s="9">
        <f t="shared" si="38"/>
        <v>41466.552314814813</v>
      </c>
      <c r="U508" s="9">
        <f t="shared" si="39"/>
        <v>41496.552314814813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 t="str">
        <f t="shared" si="35"/>
        <v/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36"/>
        <v>-19360</v>
      </c>
      <c r="Q509">
        <f t="shared" si="37"/>
        <v>64</v>
      </c>
      <c r="R509" t="s">
        <v>8320</v>
      </c>
      <c r="S509" t="s">
        <v>8326</v>
      </c>
      <c r="T509" s="9">
        <f t="shared" si="38"/>
        <v>41156.958993055552</v>
      </c>
      <c r="U509" s="9">
        <f t="shared" si="39"/>
        <v>41201.958993055552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 t="str">
        <f t="shared" si="35"/>
        <v/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36"/>
        <v>-49600</v>
      </c>
      <c r="Q510">
        <f t="shared" si="37"/>
        <v>133.33333333333334</v>
      </c>
      <c r="R510" t="s">
        <v>8320</v>
      </c>
      <c r="S510" t="s">
        <v>8326</v>
      </c>
      <c r="T510" s="9">
        <f t="shared" si="38"/>
        <v>40995.024317129632</v>
      </c>
      <c r="U510" s="9">
        <f t="shared" si="39"/>
        <v>41054.593055555553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 t="str">
        <f t="shared" si="35"/>
        <v/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36"/>
        <v>-4990</v>
      </c>
      <c r="Q511">
        <f t="shared" si="37"/>
        <v>10</v>
      </c>
      <c r="R511" t="s">
        <v>8320</v>
      </c>
      <c r="S511" t="s">
        <v>8326</v>
      </c>
      <c r="T511" s="9">
        <f t="shared" si="38"/>
        <v>42153.631597222222</v>
      </c>
      <c r="U511" s="9">
        <f t="shared" si="39"/>
        <v>42183.631597222222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 t="str">
        <f t="shared" si="35"/>
        <v/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>
        <f t="shared" si="36"/>
        <v>-14000</v>
      </c>
      <c r="Q512" t="e">
        <f t="shared" si="37"/>
        <v>#DIV/0!</v>
      </c>
      <c r="R512" t="s">
        <v>8320</v>
      </c>
      <c r="S512" t="s">
        <v>8326</v>
      </c>
      <c r="T512" s="9">
        <f t="shared" si="38"/>
        <v>42400.176377314812</v>
      </c>
      <c r="U512" s="9">
        <f t="shared" si="39"/>
        <v>42430.176377314812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 t="str">
        <f t="shared" si="35"/>
        <v/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36"/>
        <v>-4850</v>
      </c>
      <c r="Q513">
        <f t="shared" si="37"/>
        <v>30</v>
      </c>
      <c r="R513" t="s">
        <v>8320</v>
      </c>
      <c r="S513" t="s">
        <v>8326</v>
      </c>
      <c r="T513" s="9">
        <f t="shared" si="38"/>
        <v>41340.303032407406</v>
      </c>
      <c r="U513" s="9">
        <f t="shared" si="39"/>
        <v>41370.261365740742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 t="str">
        <f t="shared" si="35"/>
        <v/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36"/>
        <v>-7989</v>
      </c>
      <c r="Q514">
        <f t="shared" si="37"/>
        <v>5.5</v>
      </c>
      <c r="R514" t="s">
        <v>8320</v>
      </c>
      <c r="S514" t="s">
        <v>8326</v>
      </c>
      <c r="T514" s="9">
        <f t="shared" si="38"/>
        <v>42649.742210648154</v>
      </c>
      <c r="U514" s="9">
        <f t="shared" si="39"/>
        <v>42694.783877314811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 t="str">
        <f t="shared" ref="E515:E578" si="40">IF(G515="successful",D515,"")</f>
        <v/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41">F515-D515</f>
        <v>-43038</v>
      </c>
      <c r="Q515">
        <f t="shared" ref="Q515:Q578" si="42">F515/M515</f>
        <v>102.38235294117646</v>
      </c>
      <c r="R515" t="s">
        <v>8320</v>
      </c>
      <c r="S515" t="s">
        <v>8326</v>
      </c>
      <c r="T515" s="9">
        <f t="shared" ref="T515:T578" si="43">(((K515/60)/60)/24)+DATE(1970,1,1)</f>
        <v>42552.653993055559</v>
      </c>
      <c r="U515" s="9">
        <f t="shared" ref="U515:U578" si="44">(((J515/60)/60)/24)+DATE(1970,1,1)</f>
        <v>42597.291666666672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 t="str">
        <f t="shared" si="40"/>
        <v/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41"/>
        <v>-1450</v>
      </c>
      <c r="Q516">
        <f t="shared" si="42"/>
        <v>16.666666666666668</v>
      </c>
      <c r="R516" t="s">
        <v>8320</v>
      </c>
      <c r="S516" t="s">
        <v>8326</v>
      </c>
      <c r="T516" s="9">
        <f t="shared" si="43"/>
        <v>41830.613969907405</v>
      </c>
      <c r="U516" s="9">
        <f t="shared" si="44"/>
        <v>41860.613969907405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 t="str">
        <f t="shared" si="40"/>
        <v/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41"/>
        <v>-72349</v>
      </c>
      <c r="Q517">
        <f t="shared" si="42"/>
        <v>725.02941176470586</v>
      </c>
      <c r="R517" t="s">
        <v>8320</v>
      </c>
      <c r="S517" t="s">
        <v>8326</v>
      </c>
      <c r="T517" s="9">
        <f t="shared" si="43"/>
        <v>42327.490752314814</v>
      </c>
      <c r="U517" s="9">
        <f t="shared" si="44"/>
        <v>42367.490752314814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 t="str">
        <f t="shared" si="40"/>
        <v/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>
        <f t="shared" si="41"/>
        <v>-5000</v>
      </c>
      <c r="Q518" t="e">
        <f t="shared" si="42"/>
        <v>#DIV/0!</v>
      </c>
      <c r="R518" t="s">
        <v>8320</v>
      </c>
      <c r="S518" t="s">
        <v>8326</v>
      </c>
      <c r="T518" s="9">
        <f t="shared" si="43"/>
        <v>42091.778703703705</v>
      </c>
      <c r="U518" s="9">
        <f t="shared" si="44"/>
        <v>42151.778703703705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 t="str">
        <f t="shared" si="40"/>
        <v/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41"/>
        <v>-14795</v>
      </c>
      <c r="Q519">
        <f t="shared" si="42"/>
        <v>68.333333333333329</v>
      </c>
      <c r="R519" t="s">
        <v>8320</v>
      </c>
      <c r="S519" t="s">
        <v>8326</v>
      </c>
      <c r="T519" s="9">
        <f t="shared" si="43"/>
        <v>42738.615289351852</v>
      </c>
      <c r="U519" s="9">
        <f t="shared" si="44"/>
        <v>42768.615289351852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 t="str">
        <f t="shared" si="40"/>
        <v/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>
        <f t="shared" si="41"/>
        <v>-7175</v>
      </c>
      <c r="Q520" t="e">
        <f t="shared" si="42"/>
        <v>#DIV/0!</v>
      </c>
      <c r="R520" t="s">
        <v>8320</v>
      </c>
      <c r="S520" t="s">
        <v>8326</v>
      </c>
      <c r="T520" s="9">
        <f t="shared" si="43"/>
        <v>42223.616018518514</v>
      </c>
      <c r="U520" s="9">
        <f t="shared" si="44"/>
        <v>42253.615277777775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 t="str">
        <f t="shared" si="40"/>
        <v/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41"/>
        <v>-9255</v>
      </c>
      <c r="Q521">
        <f t="shared" si="42"/>
        <v>39.228571428571428</v>
      </c>
      <c r="R521" t="s">
        <v>8320</v>
      </c>
      <c r="S521" t="s">
        <v>8326</v>
      </c>
      <c r="T521" s="9">
        <f t="shared" si="43"/>
        <v>41218.391446759262</v>
      </c>
      <c r="U521" s="9">
        <f t="shared" si="44"/>
        <v>41248.391446759262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f t="shared" si="40"/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41"/>
        <v>105</v>
      </c>
      <c r="Q522">
        <f t="shared" si="42"/>
        <v>150.14705882352942</v>
      </c>
      <c r="R522" t="s">
        <v>8327</v>
      </c>
      <c r="S522" t="s">
        <v>8328</v>
      </c>
      <c r="T522" s="9">
        <f t="shared" si="43"/>
        <v>42318.702094907407</v>
      </c>
      <c r="U522" s="9">
        <f t="shared" si="44"/>
        <v>42348.702094907407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f t="shared" si="40"/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41"/>
        <v>232</v>
      </c>
      <c r="Q523">
        <f t="shared" si="42"/>
        <v>93.428571428571431</v>
      </c>
      <c r="R523" t="s">
        <v>8327</v>
      </c>
      <c r="S523" t="s">
        <v>8328</v>
      </c>
      <c r="T523" s="9">
        <f t="shared" si="43"/>
        <v>42646.092812499999</v>
      </c>
      <c r="U523" s="9">
        <f t="shared" si="44"/>
        <v>42675.207638888889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f t="shared" si="40"/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41"/>
        <v>440</v>
      </c>
      <c r="Q524">
        <f t="shared" si="42"/>
        <v>110.96774193548387</v>
      </c>
      <c r="R524" t="s">
        <v>8327</v>
      </c>
      <c r="S524" t="s">
        <v>8328</v>
      </c>
      <c r="T524" s="9">
        <f t="shared" si="43"/>
        <v>42430.040798611109</v>
      </c>
      <c r="U524" s="9">
        <f t="shared" si="44"/>
        <v>42449.999131944445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f t="shared" si="40"/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41"/>
        <v>1030</v>
      </c>
      <c r="Q525">
        <f t="shared" si="42"/>
        <v>71.785714285714292</v>
      </c>
      <c r="R525" t="s">
        <v>8327</v>
      </c>
      <c r="S525" t="s">
        <v>8328</v>
      </c>
      <c r="T525" s="9">
        <f t="shared" si="43"/>
        <v>42238.13282407407</v>
      </c>
      <c r="U525" s="9">
        <f t="shared" si="44"/>
        <v>42268.13282407407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f t="shared" si="40"/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41"/>
        <v>303.55000000000018</v>
      </c>
      <c r="Q526">
        <f t="shared" si="42"/>
        <v>29.258076923076924</v>
      </c>
      <c r="R526" t="s">
        <v>8327</v>
      </c>
      <c r="S526" t="s">
        <v>8328</v>
      </c>
      <c r="T526" s="9">
        <f t="shared" si="43"/>
        <v>42492.717233796298</v>
      </c>
      <c r="U526" s="9">
        <f t="shared" si="44"/>
        <v>42522.717233796298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f t="shared" si="40"/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41"/>
        <v>0</v>
      </c>
      <c r="Q527">
        <f t="shared" si="42"/>
        <v>1000</v>
      </c>
      <c r="R527" t="s">
        <v>8327</v>
      </c>
      <c r="S527" t="s">
        <v>8328</v>
      </c>
      <c r="T527" s="9">
        <f t="shared" si="43"/>
        <v>41850.400937500002</v>
      </c>
      <c r="U527" s="9">
        <f t="shared" si="44"/>
        <v>41895.400937500002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f t="shared" si="40"/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41"/>
        <v>210</v>
      </c>
      <c r="Q528">
        <f t="shared" si="42"/>
        <v>74.347826086956516</v>
      </c>
      <c r="R528" t="s">
        <v>8327</v>
      </c>
      <c r="S528" t="s">
        <v>8328</v>
      </c>
      <c r="T528" s="9">
        <f t="shared" si="43"/>
        <v>42192.591944444444</v>
      </c>
      <c r="U528" s="9">
        <f t="shared" si="44"/>
        <v>42223.708333333328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f t="shared" si="40"/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41"/>
        <v>85</v>
      </c>
      <c r="Q529">
        <f t="shared" si="42"/>
        <v>63.829113924050631</v>
      </c>
      <c r="R529" t="s">
        <v>8327</v>
      </c>
      <c r="S529" t="s">
        <v>8328</v>
      </c>
      <c r="T529" s="9">
        <f t="shared" si="43"/>
        <v>42753.205625000002</v>
      </c>
      <c r="U529" s="9">
        <f t="shared" si="44"/>
        <v>42783.670138888891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f t="shared" si="40"/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41"/>
        <v>180</v>
      </c>
      <c r="Q530">
        <f t="shared" si="42"/>
        <v>44.333333333333336</v>
      </c>
      <c r="R530" t="s">
        <v>8327</v>
      </c>
      <c r="S530" t="s">
        <v>8328</v>
      </c>
      <c r="T530" s="9">
        <f t="shared" si="43"/>
        <v>42155.920219907406</v>
      </c>
      <c r="U530" s="9">
        <f t="shared" si="44"/>
        <v>42176.888888888891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f t="shared" si="40"/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41"/>
        <v>365</v>
      </c>
      <c r="Q531">
        <f t="shared" si="42"/>
        <v>86.944444444444443</v>
      </c>
      <c r="R531" t="s">
        <v>8327</v>
      </c>
      <c r="S531" t="s">
        <v>8328</v>
      </c>
      <c r="T531" s="9">
        <f t="shared" si="43"/>
        <v>42725.031180555554</v>
      </c>
      <c r="U531" s="9">
        <f t="shared" si="44"/>
        <v>42746.208333333328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f t="shared" si="40"/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41"/>
        <v>265</v>
      </c>
      <c r="Q532">
        <f t="shared" si="42"/>
        <v>126.55172413793103</v>
      </c>
      <c r="R532" t="s">
        <v>8327</v>
      </c>
      <c r="S532" t="s">
        <v>8328</v>
      </c>
      <c r="T532" s="9">
        <f t="shared" si="43"/>
        <v>42157.591064814813</v>
      </c>
      <c r="U532" s="9">
        <f t="shared" si="44"/>
        <v>42179.083333333328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f t="shared" si="40"/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41"/>
        <v>0</v>
      </c>
      <c r="Q533">
        <f t="shared" si="42"/>
        <v>129.03225806451613</v>
      </c>
      <c r="R533" t="s">
        <v>8327</v>
      </c>
      <c r="S533" t="s">
        <v>8328</v>
      </c>
      <c r="T533" s="9">
        <f t="shared" si="43"/>
        <v>42676.065150462964</v>
      </c>
      <c r="U533" s="9">
        <f t="shared" si="44"/>
        <v>42721.290972222225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f t="shared" si="40"/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41"/>
        <v>2325</v>
      </c>
      <c r="Q534">
        <f t="shared" si="42"/>
        <v>71.242774566473983</v>
      </c>
      <c r="R534" t="s">
        <v>8327</v>
      </c>
      <c r="S534" t="s">
        <v>8328</v>
      </c>
      <c r="T534" s="9">
        <f t="shared" si="43"/>
        <v>42473.007037037038</v>
      </c>
      <c r="U534" s="9">
        <f t="shared" si="44"/>
        <v>42503.007037037038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f t="shared" si="40"/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41"/>
        <v>4</v>
      </c>
      <c r="Q535">
        <f t="shared" si="42"/>
        <v>117.88235294117646</v>
      </c>
      <c r="R535" t="s">
        <v>8327</v>
      </c>
      <c r="S535" t="s">
        <v>8328</v>
      </c>
      <c r="T535" s="9">
        <f t="shared" si="43"/>
        <v>42482.43478009259</v>
      </c>
      <c r="U535" s="9">
        <f t="shared" si="44"/>
        <v>42506.43478009259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f t="shared" si="40"/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41"/>
        <v>700</v>
      </c>
      <c r="Q536">
        <f t="shared" si="42"/>
        <v>327.08333333333331</v>
      </c>
      <c r="R536" t="s">
        <v>8327</v>
      </c>
      <c r="S536" t="s">
        <v>8328</v>
      </c>
      <c r="T536" s="9">
        <f t="shared" si="43"/>
        <v>42270.810995370368</v>
      </c>
      <c r="U536" s="9">
        <f t="shared" si="44"/>
        <v>42309.958333333328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f t="shared" si="40"/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41"/>
        <v>50</v>
      </c>
      <c r="Q537">
        <f t="shared" si="42"/>
        <v>34.745762711864408</v>
      </c>
      <c r="R537" t="s">
        <v>8327</v>
      </c>
      <c r="S537" t="s">
        <v>8328</v>
      </c>
      <c r="T537" s="9">
        <f t="shared" si="43"/>
        <v>42711.545196759253</v>
      </c>
      <c r="U537" s="9">
        <f t="shared" si="44"/>
        <v>42741.545196759253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f t="shared" si="40"/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41"/>
        <v>602.5</v>
      </c>
      <c r="Q538">
        <f t="shared" si="42"/>
        <v>100.06410256410257</v>
      </c>
      <c r="R538" t="s">
        <v>8327</v>
      </c>
      <c r="S538" t="s">
        <v>8328</v>
      </c>
      <c r="T538" s="9">
        <f t="shared" si="43"/>
        <v>42179.344988425932</v>
      </c>
      <c r="U538" s="9">
        <f t="shared" si="44"/>
        <v>42219.75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f t="shared" si="40"/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41"/>
        <v>410</v>
      </c>
      <c r="Q539">
        <f t="shared" si="42"/>
        <v>40.847457627118644</v>
      </c>
      <c r="R539" t="s">
        <v>8327</v>
      </c>
      <c r="S539" t="s">
        <v>8328</v>
      </c>
      <c r="T539" s="9">
        <f t="shared" si="43"/>
        <v>42282.768414351856</v>
      </c>
      <c r="U539" s="9">
        <f t="shared" si="44"/>
        <v>42312.810081018513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f t="shared" si="40"/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41"/>
        <v>10121</v>
      </c>
      <c r="Q540">
        <f t="shared" si="42"/>
        <v>252.01666666666668</v>
      </c>
      <c r="R540" t="s">
        <v>8327</v>
      </c>
      <c r="S540" t="s">
        <v>8328</v>
      </c>
      <c r="T540" s="9">
        <f t="shared" si="43"/>
        <v>42473.794710648144</v>
      </c>
      <c r="U540" s="9">
        <f t="shared" si="44"/>
        <v>42503.794710648144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f t="shared" si="40"/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41"/>
        <v>3.2200000000000273</v>
      </c>
      <c r="Q541">
        <f t="shared" si="42"/>
        <v>25.161000000000001</v>
      </c>
      <c r="R541" t="s">
        <v>8327</v>
      </c>
      <c r="S541" t="s">
        <v>8328</v>
      </c>
      <c r="T541" s="9">
        <f t="shared" si="43"/>
        <v>42535.049849537041</v>
      </c>
      <c r="U541" s="9">
        <f t="shared" si="44"/>
        <v>42556.049849537041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 t="str">
        <f t="shared" si="40"/>
        <v/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41"/>
        <v>-14999</v>
      </c>
      <c r="Q542">
        <f t="shared" si="42"/>
        <v>1</v>
      </c>
      <c r="R542" t="s">
        <v>8329</v>
      </c>
      <c r="S542" t="s">
        <v>8330</v>
      </c>
      <c r="T542" s="9">
        <f t="shared" si="43"/>
        <v>42009.817199074074</v>
      </c>
      <c r="U542" s="9">
        <f t="shared" si="44"/>
        <v>42039.817199074074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 t="str">
        <f t="shared" si="40"/>
        <v/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41"/>
        <v>-4475</v>
      </c>
      <c r="Q543">
        <f t="shared" si="42"/>
        <v>25</v>
      </c>
      <c r="R543" t="s">
        <v>8329</v>
      </c>
      <c r="S543" t="s">
        <v>8330</v>
      </c>
      <c r="T543" s="9">
        <f t="shared" si="43"/>
        <v>42276.046689814815</v>
      </c>
      <c r="U543" s="9">
        <f t="shared" si="44"/>
        <v>42306.046689814815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 t="str">
        <f t="shared" si="40"/>
        <v/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41"/>
        <v>-249999</v>
      </c>
      <c r="Q544">
        <f t="shared" si="42"/>
        <v>1</v>
      </c>
      <c r="R544" t="s">
        <v>8329</v>
      </c>
      <c r="S544" t="s">
        <v>8330</v>
      </c>
      <c r="T544" s="9">
        <f t="shared" si="43"/>
        <v>42433.737453703703</v>
      </c>
      <c r="U544" s="9">
        <f t="shared" si="44"/>
        <v>42493.695787037039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 t="str">
        <f t="shared" si="40"/>
        <v/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41"/>
        <v>-21930</v>
      </c>
      <c r="Q545">
        <f t="shared" si="42"/>
        <v>35</v>
      </c>
      <c r="R545" t="s">
        <v>8329</v>
      </c>
      <c r="S545" t="s">
        <v>8330</v>
      </c>
      <c r="T545" s="9">
        <f t="shared" si="43"/>
        <v>41914.092152777775</v>
      </c>
      <c r="U545" s="9">
        <f t="shared" si="44"/>
        <v>41944.092152777775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 t="str">
        <f t="shared" si="40"/>
        <v/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41"/>
        <v>-494</v>
      </c>
      <c r="Q546">
        <f t="shared" si="42"/>
        <v>3</v>
      </c>
      <c r="R546" t="s">
        <v>8329</v>
      </c>
      <c r="S546" t="s">
        <v>8330</v>
      </c>
      <c r="T546" s="9">
        <f t="shared" si="43"/>
        <v>42525.656944444447</v>
      </c>
      <c r="U546" s="9">
        <f t="shared" si="44"/>
        <v>42555.656944444447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 t="str">
        <f t="shared" si="40"/>
        <v/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41"/>
        <v>-36308</v>
      </c>
      <c r="Q547">
        <f t="shared" si="42"/>
        <v>402.70588235294116</v>
      </c>
      <c r="R547" t="s">
        <v>8329</v>
      </c>
      <c r="S547" t="s">
        <v>8330</v>
      </c>
      <c r="T547" s="9">
        <f t="shared" si="43"/>
        <v>42283.592465277776</v>
      </c>
      <c r="U547" s="9">
        <f t="shared" si="44"/>
        <v>42323.634131944447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 t="str">
        <f t="shared" si="40"/>
        <v/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41"/>
        <v>-59948</v>
      </c>
      <c r="Q548">
        <f t="shared" si="42"/>
        <v>26</v>
      </c>
      <c r="R548" t="s">
        <v>8329</v>
      </c>
      <c r="S548" t="s">
        <v>8330</v>
      </c>
      <c r="T548" s="9">
        <f t="shared" si="43"/>
        <v>42249.667997685188</v>
      </c>
      <c r="U548" s="9">
        <f t="shared" si="44"/>
        <v>42294.667997685188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 t="str">
        <f t="shared" si="40"/>
        <v/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>
        <f t="shared" si="41"/>
        <v>-7500</v>
      </c>
      <c r="Q549" t="e">
        <f t="shared" si="42"/>
        <v>#DIV/0!</v>
      </c>
      <c r="R549" t="s">
        <v>8329</v>
      </c>
      <c r="S549" t="s">
        <v>8330</v>
      </c>
      <c r="T549" s="9">
        <f t="shared" si="43"/>
        <v>42380.696342592593</v>
      </c>
      <c r="U549" s="9">
        <f t="shared" si="44"/>
        <v>42410.696342592593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 t="str">
        <f t="shared" si="40"/>
        <v/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41"/>
        <v>-9991</v>
      </c>
      <c r="Q550">
        <f t="shared" si="42"/>
        <v>9</v>
      </c>
      <c r="R550" t="s">
        <v>8329</v>
      </c>
      <c r="S550" t="s">
        <v>8330</v>
      </c>
      <c r="T550" s="9">
        <f t="shared" si="43"/>
        <v>42276.903333333335</v>
      </c>
      <c r="U550" s="9">
        <f t="shared" si="44"/>
        <v>42306.903333333335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 t="str">
        <f t="shared" si="40"/>
        <v/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41"/>
        <v>-2432</v>
      </c>
      <c r="Q551">
        <f t="shared" si="42"/>
        <v>8.5</v>
      </c>
      <c r="R551" t="s">
        <v>8329</v>
      </c>
      <c r="S551" t="s">
        <v>8330</v>
      </c>
      <c r="T551" s="9">
        <f t="shared" si="43"/>
        <v>42163.636828703704</v>
      </c>
      <c r="U551" s="9">
        <f t="shared" si="44"/>
        <v>42193.636828703704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 t="str">
        <f t="shared" si="40"/>
        <v/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41"/>
        <v>-4965</v>
      </c>
      <c r="Q552">
        <f t="shared" si="42"/>
        <v>8.75</v>
      </c>
      <c r="R552" t="s">
        <v>8329</v>
      </c>
      <c r="S552" t="s">
        <v>8330</v>
      </c>
      <c r="T552" s="9">
        <f t="shared" si="43"/>
        <v>42753.678761574076</v>
      </c>
      <c r="U552" s="9">
        <f t="shared" si="44"/>
        <v>42766.208333333328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 t="str">
        <f t="shared" si="40"/>
        <v/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41"/>
        <v>-71219</v>
      </c>
      <c r="Q553">
        <f t="shared" si="42"/>
        <v>135.03571428571428</v>
      </c>
      <c r="R553" t="s">
        <v>8329</v>
      </c>
      <c r="S553" t="s">
        <v>8330</v>
      </c>
      <c r="T553" s="9">
        <f t="shared" si="43"/>
        <v>42173.275740740741</v>
      </c>
      <c r="U553" s="9">
        <f t="shared" si="44"/>
        <v>42217.745138888888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 t="str">
        <f t="shared" si="40"/>
        <v/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>
        <f t="shared" si="41"/>
        <v>-45000</v>
      </c>
      <c r="Q554" t="e">
        <f t="shared" si="42"/>
        <v>#DIV/0!</v>
      </c>
      <c r="R554" t="s">
        <v>8329</v>
      </c>
      <c r="S554" t="s">
        <v>8330</v>
      </c>
      <c r="T554" s="9">
        <f t="shared" si="43"/>
        <v>42318.616851851853</v>
      </c>
      <c r="U554" s="9">
        <f t="shared" si="44"/>
        <v>42378.616851851853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 t="str">
        <f t="shared" si="40"/>
        <v/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41"/>
        <v>-24877</v>
      </c>
      <c r="Q555">
        <f t="shared" si="42"/>
        <v>20.5</v>
      </c>
      <c r="R555" t="s">
        <v>8329</v>
      </c>
      <c r="S555" t="s">
        <v>8330</v>
      </c>
      <c r="T555" s="9">
        <f t="shared" si="43"/>
        <v>41927.71980324074</v>
      </c>
      <c r="U555" s="9">
        <f t="shared" si="44"/>
        <v>41957.761469907404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 t="str">
        <f t="shared" si="40"/>
        <v/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41"/>
        <v>-2454</v>
      </c>
      <c r="Q556">
        <f t="shared" si="42"/>
        <v>64.36363636363636</v>
      </c>
      <c r="R556" t="s">
        <v>8329</v>
      </c>
      <c r="S556" t="s">
        <v>8330</v>
      </c>
      <c r="T556" s="9">
        <f t="shared" si="43"/>
        <v>41901.684861111113</v>
      </c>
      <c r="U556" s="9">
        <f t="shared" si="44"/>
        <v>41931.684861111113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 t="str">
        <f t="shared" si="40"/>
        <v/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>
        <f t="shared" si="41"/>
        <v>-7500</v>
      </c>
      <c r="Q557" t="e">
        <f t="shared" si="42"/>
        <v>#DIV/0!</v>
      </c>
      <c r="R557" t="s">
        <v>8329</v>
      </c>
      <c r="S557" t="s">
        <v>8330</v>
      </c>
      <c r="T557" s="9">
        <f t="shared" si="43"/>
        <v>42503.353506944448</v>
      </c>
      <c r="U557" s="9">
        <f t="shared" si="44"/>
        <v>42533.353506944448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 t="str">
        <f t="shared" si="40"/>
        <v/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41"/>
        <v>-7800</v>
      </c>
      <c r="Q558">
        <f t="shared" si="42"/>
        <v>200</v>
      </c>
      <c r="R558" t="s">
        <v>8329</v>
      </c>
      <c r="S558" t="s">
        <v>8330</v>
      </c>
      <c r="T558" s="9">
        <f t="shared" si="43"/>
        <v>42345.860150462962</v>
      </c>
      <c r="U558" s="9">
        <f t="shared" si="44"/>
        <v>42375.860150462962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 t="str">
        <f t="shared" si="40"/>
        <v/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41"/>
        <v>-148634</v>
      </c>
      <c r="Q559">
        <f t="shared" si="42"/>
        <v>68.3</v>
      </c>
      <c r="R559" t="s">
        <v>8329</v>
      </c>
      <c r="S559" t="s">
        <v>8330</v>
      </c>
      <c r="T559" s="9">
        <f t="shared" si="43"/>
        <v>42676.942164351851</v>
      </c>
      <c r="U559" s="9">
        <f t="shared" si="44"/>
        <v>42706.983831018515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 t="str">
        <f t="shared" si="40"/>
        <v/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>
        <f t="shared" si="41"/>
        <v>-750</v>
      </c>
      <c r="Q560" t="e">
        <f t="shared" si="42"/>
        <v>#DIV/0!</v>
      </c>
      <c r="R560" t="s">
        <v>8329</v>
      </c>
      <c r="S560" t="s">
        <v>8330</v>
      </c>
      <c r="T560" s="9">
        <f t="shared" si="43"/>
        <v>42057.883159722223</v>
      </c>
      <c r="U560" s="9">
        <f t="shared" si="44"/>
        <v>42087.841493055559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 t="str">
        <f t="shared" si="40"/>
        <v/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41"/>
        <v>-239950</v>
      </c>
      <c r="Q561">
        <f t="shared" si="42"/>
        <v>50</v>
      </c>
      <c r="R561" t="s">
        <v>8329</v>
      </c>
      <c r="S561" t="s">
        <v>8330</v>
      </c>
      <c r="T561" s="9">
        <f t="shared" si="43"/>
        <v>42321.283101851848</v>
      </c>
      <c r="U561" s="9">
        <f t="shared" si="44"/>
        <v>42351.283101851848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 t="str">
        <f t="shared" si="40"/>
        <v/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41"/>
        <v>-99988</v>
      </c>
      <c r="Q562">
        <f t="shared" si="42"/>
        <v>4</v>
      </c>
      <c r="R562" t="s">
        <v>8329</v>
      </c>
      <c r="S562" t="s">
        <v>8330</v>
      </c>
      <c r="T562" s="9">
        <f t="shared" si="43"/>
        <v>41960.771354166667</v>
      </c>
      <c r="U562" s="9">
        <f t="shared" si="44"/>
        <v>41990.771354166667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 t="str">
        <f t="shared" si="40"/>
        <v/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41"/>
        <v>-14945</v>
      </c>
      <c r="Q563">
        <f t="shared" si="42"/>
        <v>27.5</v>
      </c>
      <c r="R563" t="s">
        <v>8329</v>
      </c>
      <c r="S563" t="s">
        <v>8330</v>
      </c>
      <c r="T563" s="9">
        <f t="shared" si="43"/>
        <v>42268.658715277779</v>
      </c>
      <c r="U563" s="9">
        <f t="shared" si="44"/>
        <v>42303.658715277779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 t="str">
        <f t="shared" si="40"/>
        <v/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>
        <f t="shared" si="41"/>
        <v>-50000</v>
      </c>
      <c r="Q564" t="e">
        <f t="shared" si="42"/>
        <v>#DIV/0!</v>
      </c>
      <c r="R564" t="s">
        <v>8329</v>
      </c>
      <c r="S564" t="s">
        <v>8330</v>
      </c>
      <c r="T564" s="9">
        <f t="shared" si="43"/>
        <v>42692.389062500006</v>
      </c>
      <c r="U564" s="9">
        <f t="shared" si="44"/>
        <v>42722.389062500006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 t="str">
        <f t="shared" si="40"/>
        <v/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41"/>
        <v>-74932</v>
      </c>
      <c r="Q565">
        <f t="shared" si="42"/>
        <v>34</v>
      </c>
      <c r="R565" t="s">
        <v>8329</v>
      </c>
      <c r="S565" t="s">
        <v>8330</v>
      </c>
      <c r="T565" s="9">
        <f t="shared" si="43"/>
        <v>42022.069988425923</v>
      </c>
      <c r="U565" s="9">
        <f t="shared" si="44"/>
        <v>42052.069988425923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 t="str">
        <f t="shared" si="40"/>
        <v/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41"/>
        <v>-17999</v>
      </c>
      <c r="Q566">
        <f t="shared" si="42"/>
        <v>1</v>
      </c>
      <c r="R566" t="s">
        <v>8329</v>
      </c>
      <c r="S566" t="s">
        <v>8330</v>
      </c>
      <c r="T566" s="9">
        <f t="shared" si="43"/>
        <v>42411.942997685182</v>
      </c>
      <c r="U566" s="9">
        <f t="shared" si="44"/>
        <v>42441.942997685182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 t="str">
        <f t="shared" si="40"/>
        <v/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>
        <f t="shared" si="41"/>
        <v>-25000</v>
      </c>
      <c r="Q567" t="e">
        <f t="shared" si="42"/>
        <v>#DIV/0!</v>
      </c>
      <c r="R567" t="s">
        <v>8329</v>
      </c>
      <c r="S567" t="s">
        <v>8330</v>
      </c>
      <c r="T567" s="9">
        <f t="shared" si="43"/>
        <v>42165.785289351858</v>
      </c>
      <c r="U567" s="9">
        <f t="shared" si="44"/>
        <v>42195.785289351858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 t="str">
        <f t="shared" si="40"/>
        <v/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41"/>
        <v>-4999</v>
      </c>
      <c r="Q568">
        <f t="shared" si="42"/>
        <v>1</v>
      </c>
      <c r="R568" t="s">
        <v>8329</v>
      </c>
      <c r="S568" t="s">
        <v>8330</v>
      </c>
      <c r="T568" s="9">
        <f t="shared" si="43"/>
        <v>42535.68440972222</v>
      </c>
      <c r="U568" s="9">
        <f t="shared" si="44"/>
        <v>42565.68440972222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 t="str">
        <f t="shared" si="40"/>
        <v/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>
        <f t="shared" si="41"/>
        <v>-10000</v>
      </c>
      <c r="Q569" t="e">
        <f t="shared" si="42"/>
        <v>#DIV/0!</v>
      </c>
      <c r="R569" t="s">
        <v>8329</v>
      </c>
      <c r="S569" t="s">
        <v>8330</v>
      </c>
      <c r="T569" s="9">
        <f t="shared" si="43"/>
        <v>41975.842523148152</v>
      </c>
      <c r="U569" s="9">
        <f t="shared" si="44"/>
        <v>42005.842523148152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 t="str">
        <f t="shared" si="40"/>
        <v/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41"/>
        <v>-24255</v>
      </c>
      <c r="Q570">
        <f t="shared" si="42"/>
        <v>49</v>
      </c>
      <c r="R570" t="s">
        <v>8329</v>
      </c>
      <c r="S570" t="s">
        <v>8330</v>
      </c>
      <c r="T570" s="9">
        <f t="shared" si="43"/>
        <v>42348.9215625</v>
      </c>
      <c r="U570" s="9">
        <f t="shared" si="44"/>
        <v>42385.458333333328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 t="str">
        <f t="shared" si="40"/>
        <v/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41"/>
        <v>-2480</v>
      </c>
      <c r="Q571">
        <f t="shared" si="42"/>
        <v>20</v>
      </c>
      <c r="R571" t="s">
        <v>8329</v>
      </c>
      <c r="S571" t="s">
        <v>8330</v>
      </c>
      <c r="T571" s="9">
        <f t="shared" si="43"/>
        <v>42340.847361111111</v>
      </c>
      <c r="U571" s="9">
        <f t="shared" si="44"/>
        <v>42370.847361111111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 t="str">
        <f t="shared" si="40"/>
        <v/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41"/>
        <v>-84858</v>
      </c>
      <c r="Q572">
        <f t="shared" si="42"/>
        <v>142</v>
      </c>
      <c r="R572" t="s">
        <v>8329</v>
      </c>
      <c r="S572" t="s">
        <v>8330</v>
      </c>
      <c r="T572" s="9">
        <f t="shared" si="43"/>
        <v>42388.798252314817</v>
      </c>
      <c r="U572" s="9">
        <f t="shared" si="44"/>
        <v>42418.798252314817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 t="str">
        <f t="shared" si="40"/>
        <v/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41"/>
        <v>-24894</v>
      </c>
      <c r="Q573">
        <f t="shared" si="42"/>
        <v>53</v>
      </c>
      <c r="R573" t="s">
        <v>8329</v>
      </c>
      <c r="S573" t="s">
        <v>8330</v>
      </c>
      <c r="T573" s="9">
        <f t="shared" si="43"/>
        <v>42192.816238425927</v>
      </c>
      <c r="U573" s="9">
        <f t="shared" si="44"/>
        <v>42212.165972222225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 t="str">
        <f t="shared" si="40"/>
        <v/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>
        <f t="shared" si="41"/>
        <v>-2500</v>
      </c>
      <c r="Q574" t="e">
        <f t="shared" si="42"/>
        <v>#DIV/0!</v>
      </c>
      <c r="R574" t="s">
        <v>8329</v>
      </c>
      <c r="S574" t="s">
        <v>8330</v>
      </c>
      <c r="T574" s="9">
        <f t="shared" si="43"/>
        <v>42282.71629629629</v>
      </c>
      <c r="U574" s="9">
        <f t="shared" si="44"/>
        <v>42312.757962962962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 t="str">
        <f t="shared" si="40"/>
        <v/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41"/>
        <v>-88542</v>
      </c>
      <c r="Q575">
        <f t="shared" si="42"/>
        <v>38.444444444444443</v>
      </c>
      <c r="R575" t="s">
        <v>8329</v>
      </c>
      <c r="S575" t="s">
        <v>8330</v>
      </c>
      <c r="T575" s="9">
        <f t="shared" si="43"/>
        <v>41963.050127314811</v>
      </c>
      <c r="U575" s="9">
        <f t="shared" si="44"/>
        <v>42022.05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 t="str">
        <f t="shared" si="40"/>
        <v/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41"/>
        <v>-11100</v>
      </c>
      <c r="Q576">
        <f t="shared" si="42"/>
        <v>20</v>
      </c>
      <c r="R576" t="s">
        <v>8329</v>
      </c>
      <c r="S576" t="s">
        <v>8330</v>
      </c>
      <c r="T576" s="9">
        <f t="shared" si="43"/>
        <v>42632.443368055552</v>
      </c>
      <c r="U576" s="9">
        <f t="shared" si="44"/>
        <v>42662.443368055552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 t="str">
        <f t="shared" si="40"/>
        <v/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41"/>
        <v>-59741</v>
      </c>
      <c r="Q577">
        <f t="shared" si="42"/>
        <v>64.75</v>
      </c>
      <c r="R577" t="s">
        <v>8329</v>
      </c>
      <c r="S577" t="s">
        <v>8330</v>
      </c>
      <c r="T577" s="9">
        <f t="shared" si="43"/>
        <v>42138.692627314813</v>
      </c>
      <c r="U577" s="9">
        <f t="shared" si="44"/>
        <v>42168.692627314813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 t="str">
        <f t="shared" si="40"/>
        <v/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41"/>
        <v>-79999</v>
      </c>
      <c r="Q578">
        <f t="shared" si="42"/>
        <v>1</v>
      </c>
      <c r="R578" t="s">
        <v>8329</v>
      </c>
      <c r="S578" t="s">
        <v>8330</v>
      </c>
      <c r="T578" s="9">
        <f t="shared" si="43"/>
        <v>42031.471666666665</v>
      </c>
      <c r="U578" s="9">
        <f t="shared" si="44"/>
        <v>42091.43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 t="str">
        <f t="shared" ref="E579:E642" si="45">IF(G579="successful",D579,"")</f>
        <v/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46">F579-D579</f>
        <v>-4990</v>
      </c>
      <c r="Q579">
        <f t="shared" ref="Q579:Q642" si="47">F579/M579</f>
        <v>10</v>
      </c>
      <c r="R579" t="s">
        <v>8329</v>
      </c>
      <c r="S579" t="s">
        <v>8330</v>
      </c>
      <c r="T579" s="9">
        <f t="shared" ref="T579:T642" si="48">(((K579/60)/60)/24)+DATE(1970,1,1)</f>
        <v>42450.589143518519</v>
      </c>
      <c r="U579" s="9">
        <f t="shared" ref="U579:U642" si="49">(((J579/60)/60)/24)+DATE(1970,1,1)</f>
        <v>42510.589143518519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 t="str">
        <f t="shared" si="45"/>
        <v/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46"/>
        <v>-124986</v>
      </c>
      <c r="Q580">
        <f t="shared" si="47"/>
        <v>2</v>
      </c>
      <c r="R580" t="s">
        <v>8329</v>
      </c>
      <c r="S580" t="s">
        <v>8330</v>
      </c>
      <c r="T580" s="9">
        <f t="shared" si="48"/>
        <v>42230.578622685185</v>
      </c>
      <c r="U580" s="9">
        <f t="shared" si="49"/>
        <v>42254.578622685185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 t="str">
        <f t="shared" si="45"/>
        <v/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46"/>
        <v>-11825</v>
      </c>
      <c r="Q581">
        <f t="shared" si="47"/>
        <v>35</v>
      </c>
      <c r="R581" t="s">
        <v>8329</v>
      </c>
      <c r="S581" t="s">
        <v>8330</v>
      </c>
      <c r="T581" s="9">
        <f t="shared" si="48"/>
        <v>41968.852118055554</v>
      </c>
      <c r="U581" s="9">
        <f t="shared" si="49"/>
        <v>41998.852118055554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 t="str">
        <f t="shared" si="45"/>
        <v/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46"/>
        <v>-2999</v>
      </c>
      <c r="Q582">
        <f t="shared" si="47"/>
        <v>1</v>
      </c>
      <c r="R582" t="s">
        <v>8329</v>
      </c>
      <c r="S582" t="s">
        <v>8330</v>
      </c>
      <c r="T582" s="9">
        <f t="shared" si="48"/>
        <v>42605.908182870371</v>
      </c>
      <c r="U582" s="9">
        <f t="shared" si="49"/>
        <v>42635.908182870371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 t="str">
        <f t="shared" si="45"/>
        <v/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>
        <f t="shared" si="46"/>
        <v>-400</v>
      </c>
      <c r="Q583" t="e">
        <f t="shared" si="47"/>
        <v>#DIV/0!</v>
      </c>
      <c r="R583" t="s">
        <v>8329</v>
      </c>
      <c r="S583" t="s">
        <v>8330</v>
      </c>
      <c r="T583" s="9">
        <f t="shared" si="48"/>
        <v>42188.012777777782</v>
      </c>
      <c r="U583" s="9">
        <f t="shared" si="49"/>
        <v>42218.012777777782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 t="str">
        <f t="shared" si="45"/>
        <v/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>
        <f t="shared" si="46"/>
        <v>-100000</v>
      </c>
      <c r="Q584" t="e">
        <f t="shared" si="47"/>
        <v>#DIV/0!</v>
      </c>
      <c r="R584" t="s">
        <v>8329</v>
      </c>
      <c r="S584" t="s">
        <v>8330</v>
      </c>
      <c r="T584" s="9">
        <f t="shared" si="48"/>
        <v>42055.739803240736</v>
      </c>
      <c r="U584" s="9">
        <f t="shared" si="49"/>
        <v>42078.75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 t="str">
        <f t="shared" si="45"/>
        <v/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46"/>
        <v>-8999</v>
      </c>
      <c r="Q585">
        <f t="shared" si="47"/>
        <v>1</v>
      </c>
      <c r="R585" t="s">
        <v>8329</v>
      </c>
      <c r="S585" t="s">
        <v>8330</v>
      </c>
      <c r="T585" s="9">
        <f t="shared" si="48"/>
        <v>42052.93850694444</v>
      </c>
      <c r="U585" s="9">
        <f t="shared" si="49"/>
        <v>42082.896840277783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 t="str">
        <f t="shared" si="45"/>
        <v/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46"/>
        <v>-990</v>
      </c>
      <c r="Q586">
        <f t="shared" si="47"/>
        <v>5</v>
      </c>
      <c r="R586" t="s">
        <v>8329</v>
      </c>
      <c r="S586" t="s">
        <v>8330</v>
      </c>
      <c r="T586" s="9">
        <f t="shared" si="48"/>
        <v>42049.716620370367</v>
      </c>
      <c r="U586" s="9">
        <f t="shared" si="49"/>
        <v>42079.674953703703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 t="str">
        <f t="shared" si="45"/>
        <v/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>
        <f t="shared" si="46"/>
        <v>-9000</v>
      </c>
      <c r="Q587" t="e">
        <f t="shared" si="47"/>
        <v>#DIV/0!</v>
      </c>
      <c r="R587" t="s">
        <v>8329</v>
      </c>
      <c r="S587" t="s">
        <v>8330</v>
      </c>
      <c r="T587" s="9">
        <f t="shared" si="48"/>
        <v>42283.3909375</v>
      </c>
      <c r="U587" s="9">
        <f t="shared" si="49"/>
        <v>42339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 t="str">
        <f t="shared" si="45"/>
        <v/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46"/>
        <v>-9944</v>
      </c>
      <c r="Q588">
        <f t="shared" si="47"/>
        <v>14</v>
      </c>
      <c r="R588" t="s">
        <v>8329</v>
      </c>
      <c r="S588" t="s">
        <v>8330</v>
      </c>
      <c r="T588" s="9">
        <f t="shared" si="48"/>
        <v>42020.854247685187</v>
      </c>
      <c r="U588" s="9">
        <f t="shared" si="49"/>
        <v>42050.854247685187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 t="str">
        <f t="shared" si="45"/>
        <v/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46"/>
        <v>-27275</v>
      </c>
      <c r="Q589">
        <f t="shared" si="47"/>
        <v>389.28571428571428</v>
      </c>
      <c r="R589" t="s">
        <v>8329</v>
      </c>
      <c r="S589" t="s">
        <v>8330</v>
      </c>
      <c r="T589" s="9">
        <f t="shared" si="48"/>
        <v>42080.757326388892</v>
      </c>
      <c r="U589" s="9">
        <f t="shared" si="49"/>
        <v>42110.757326388892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 t="str">
        <f t="shared" si="45"/>
        <v/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46"/>
        <v>-8699</v>
      </c>
      <c r="Q590">
        <f t="shared" si="47"/>
        <v>150.5</v>
      </c>
      <c r="R590" t="s">
        <v>8329</v>
      </c>
      <c r="S590" t="s">
        <v>8330</v>
      </c>
      <c r="T590" s="9">
        <f t="shared" si="48"/>
        <v>42631.769513888896</v>
      </c>
      <c r="U590" s="9">
        <f t="shared" si="49"/>
        <v>42691.811180555553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>
        <v>7500</v>
      </c>
      <c r="E591" t="str">
        <f t="shared" si="45"/>
        <v/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46"/>
        <v>-7499</v>
      </c>
      <c r="Q591">
        <f t="shared" si="47"/>
        <v>1</v>
      </c>
      <c r="R591" t="s">
        <v>8329</v>
      </c>
      <c r="S591" t="s">
        <v>8330</v>
      </c>
      <c r="T591" s="9">
        <f t="shared" si="48"/>
        <v>42178.614571759259</v>
      </c>
      <c r="U591" s="9">
        <f t="shared" si="49"/>
        <v>42193.614571759259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 t="str">
        <f t="shared" si="45"/>
        <v/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46"/>
        <v>-4777</v>
      </c>
      <c r="Q592">
        <f t="shared" si="47"/>
        <v>24.777777777777779</v>
      </c>
      <c r="R592" t="s">
        <v>8329</v>
      </c>
      <c r="S592" t="s">
        <v>8330</v>
      </c>
      <c r="T592" s="9">
        <f t="shared" si="48"/>
        <v>42377.554756944446</v>
      </c>
      <c r="U592" s="9">
        <f t="shared" si="49"/>
        <v>42408.542361111111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 t="str">
        <f t="shared" si="45"/>
        <v/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46"/>
        <v>-99939</v>
      </c>
      <c r="Q593">
        <f t="shared" si="47"/>
        <v>30.5</v>
      </c>
      <c r="R593" t="s">
        <v>8329</v>
      </c>
      <c r="S593" t="s">
        <v>8330</v>
      </c>
      <c r="T593" s="9">
        <f t="shared" si="48"/>
        <v>42177.543171296296</v>
      </c>
      <c r="U593" s="9">
        <f t="shared" si="49"/>
        <v>42207.543171296296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 t="str">
        <f t="shared" si="45"/>
        <v/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46"/>
        <v>-7250</v>
      </c>
      <c r="Q594">
        <f t="shared" si="47"/>
        <v>250</v>
      </c>
      <c r="R594" t="s">
        <v>8329</v>
      </c>
      <c r="S594" t="s">
        <v>8330</v>
      </c>
      <c r="T594" s="9">
        <f t="shared" si="48"/>
        <v>41946.232175925928</v>
      </c>
      <c r="U594" s="9">
        <f t="shared" si="49"/>
        <v>41976.232175925921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 t="str">
        <f t="shared" si="45"/>
        <v/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46"/>
        <v>-385</v>
      </c>
      <c r="Q595">
        <f t="shared" si="47"/>
        <v>16.428571428571427</v>
      </c>
      <c r="R595" t="s">
        <v>8329</v>
      </c>
      <c r="S595" t="s">
        <v>8330</v>
      </c>
      <c r="T595" s="9">
        <f t="shared" si="48"/>
        <v>42070.677604166667</v>
      </c>
      <c r="U595" s="9">
        <f t="shared" si="49"/>
        <v>42100.635937500003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 t="str">
        <f t="shared" si="45"/>
        <v/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46"/>
        <v>-24974</v>
      </c>
      <c r="Q596">
        <f t="shared" si="47"/>
        <v>13</v>
      </c>
      <c r="R596" t="s">
        <v>8329</v>
      </c>
      <c r="S596" t="s">
        <v>8330</v>
      </c>
      <c r="T596" s="9">
        <f t="shared" si="48"/>
        <v>42446.780162037037</v>
      </c>
      <c r="U596" s="9">
        <f t="shared" si="49"/>
        <v>42476.780162037037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 t="str">
        <f t="shared" si="45"/>
        <v/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46"/>
        <v>-99574</v>
      </c>
      <c r="Q597">
        <f t="shared" si="47"/>
        <v>53.25</v>
      </c>
      <c r="R597" t="s">
        <v>8329</v>
      </c>
      <c r="S597" t="s">
        <v>8330</v>
      </c>
      <c r="T597" s="9">
        <f t="shared" si="48"/>
        <v>42083.069884259254</v>
      </c>
      <c r="U597" s="9">
        <f t="shared" si="49"/>
        <v>42128.069884259254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 t="str">
        <f t="shared" si="45"/>
        <v/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46"/>
        <v>-19994</v>
      </c>
      <c r="Q598">
        <f t="shared" si="47"/>
        <v>3</v>
      </c>
      <c r="R598" t="s">
        <v>8329</v>
      </c>
      <c r="S598" t="s">
        <v>8330</v>
      </c>
      <c r="T598" s="9">
        <f t="shared" si="48"/>
        <v>42646.896898148145</v>
      </c>
      <c r="U598" s="9">
        <f t="shared" si="49"/>
        <v>42676.896898148145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 t="str">
        <f t="shared" si="45"/>
        <v/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46"/>
        <v>-7480</v>
      </c>
      <c r="Q599">
        <f t="shared" si="47"/>
        <v>10</v>
      </c>
      <c r="R599" t="s">
        <v>8329</v>
      </c>
      <c r="S599" t="s">
        <v>8330</v>
      </c>
      <c r="T599" s="9">
        <f t="shared" si="48"/>
        <v>42545.705266203702</v>
      </c>
      <c r="U599" s="9">
        <f t="shared" si="49"/>
        <v>42582.666666666672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 t="str">
        <f t="shared" si="45"/>
        <v/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46"/>
        <v>-1650</v>
      </c>
      <c r="Q600">
        <f t="shared" si="47"/>
        <v>121.42857142857143</v>
      </c>
      <c r="R600" t="s">
        <v>8329</v>
      </c>
      <c r="S600" t="s">
        <v>8330</v>
      </c>
      <c r="T600" s="9">
        <f t="shared" si="48"/>
        <v>41948.00209490741</v>
      </c>
      <c r="U600" s="9">
        <f t="shared" si="49"/>
        <v>41978.00209490741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 t="str">
        <f t="shared" si="45"/>
        <v/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46"/>
        <v>-49969</v>
      </c>
      <c r="Q601">
        <f t="shared" si="47"/>
        <v>15.5</v>
      </c>
      <c r="R601" t="s">
        <v>8329</v>
      </c>
      <c r="S601" t="s">
        <v>8330</v>
      </c>
      <c r="T601" s="9">
        <f t="shared" si="48"/>
        <v>42047.812523148154</v>
      </c>
      <c r="U601" s="9">
        <f t="shared" si="49"/>
        <v>42071.636111111111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 t="str">
        <f t="shared" si="45"/>
        <v/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46"/>
        <v>-4900</v>
      </c>
      <c r="Q602">
        <f t="shared" si="47"/>
        <v>100</v>
      </c>
      <c r="R602" t="s">
        <v>8329</v>
      </c>
      <c r="S602" t="s">
        <v>8330</v>
      </c>
      <c r="T602" s="9">
        <f t="shared" si="48"/>
        <v>42073.798171296294</v>
      </c>
      <c r="U602" s="9">
        <f t="shared" si="49"/>
        <v>42133.798171296294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 t="str">
        <f t="shared" si="45"/>
        <v/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46"/>
        <v>-9860</v>
      </c>
      <c r="Q603">
        <f t="shared" si="47"/>
        <v>23.333333333333332</v>
      </c>
      <c r="R603" t="s">
        <v>8329</v>
      </c>
      <c r="S603" t="s">
        <v>8330</v>
      </c>
      <c r="T603" s="9">
        <f t="shared" si="48"/>
        <v>41969.858090277776</v>
      </c>
      <c r="U603" s="9">
        <f t="shared" si="49"/>
        <v>41999.858090277776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 t="str">
        <f t="shared" si="45"/>
        <v/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>
        <f t="shared" si="46"/>
        <v>-70000</v>
      </c>
      <c r="Q604" t="e">
        <f t="shared" si="47"/>
        <v>#DIV/0!</v>
      </c>
      <c r="R604" t="s">
        <v>8329</v>
      </c>
      <c r="S604" t="s">
        <v>8330</v>
      </c>
      <c r="T604" s="9">
        <f t="shared" si="48"/>
        <v>42143.79415509259</v>
      </c>
      <c r="U604" s="9">
        <f t="shared" si="49"/>
        <v>42173.79415509259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 t="str">
        <f t="shared" si="45"/>
        <v/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46"/>
        <v>-14409.98</v>
      </c>
      <c r="Q605">
        <f t="shared" si="47"/>
        <v>45.386153846153846</v>
      </c>
      <c r="R605" t="s">
        <v>8329</v>
      </c>
      <c r="S605" t="s">
        <v>8330</v>
      </c>
      <c r="T605" s="9">
        <f t="shared" si="48"/>
        <v>41835.639155092591</v>
      </c>
      <c r="U605" s="9">
        <f t="shared" si="49"/>
        <v>41865.639155092591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 t="str">
        <f t="shared" si="45"/>
        <v/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>
        <f t="shared" si="46"/>
        <v>-1500</v>
      </c>
      <c r="Q606" t="e">
        <f t="shared" si="47"/>
        <v>#DIV/0!</v>
      </c>
      <c r="R606" t="s">
        <v>8329</v>
      </c>
      <c r="S606" t="s">
        <v>8330</v>
      </c>
      <c r="T606" s="9">
        <f t="shared" si="48"/>
        <v>41849.035370370373</v>
      </c>
      <c r="U606" s="9">
        <f t="shared" si="49"/>
        <v>41879.035370370373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 t="str">
        <f t="shared" si="45"/>
        <v/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46"/>
        <v>-4869</v>
      </c>
      <c r="Q607">
        <f t="shared" si="47"/>
        <v>16.375</v>
      </c>
      <c r="R607" t="s">
        <v>8329</v>
      </c>
      <c r="S607" t="s">
        <v>8330</v>
      </c>
      <c r="T607" s="9">
        <f t="shared" si="48"/>
        <v>42194.357731481476</v>
      </c>
      <c r="U607" s="9">
        <f t="shared" si="49"/>
        <v>42239.357731481476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 t="str">
        <f t="shared" si="45"/>
        <v/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46"/>
        <v>-4990</v>
      </c>
      <c r="Q608">
        <f t="shared" si="47"/>
        <v>10</v>
      </c>
      <c r="R608" t="s">
        <v>8329</v>
      </c>
      <c r="S608" t="s">
        <v>8330</v>
      </c>
      <c r="T608" s="9">
        <f t="shared" si="48"/>
        <v>42102.650567129633</v>
      </c>
      <c r="U608" s="9">
        <f t="shared" si="49"/>
        <v>42148.625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 t="str">
        <f t="shared" si="45"/>
        <v/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>
        <f t="shared" si="46"/>
        <v>-250</v>
      </c>
      <c r="Q609" t="e">
        <f t="shared" si="47"/>
        <v>#DIV/0!</v>
      </c>
      <c r="R609" t="s">
        <v>8329</v>
      </c>
      <c r="S609" t="s">
        <v>8330</v>
      </c>
      <c r="T609" s="9">
        <f t="shared" si="48"/>
        <v>42300.825648148151</v>
      </c>
      <c r="U609" s="9">
        <f t="shared" si="49"/>
        <v>42330.867314814815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 t="str">
        <f t="shared" si="45"/>
        <v/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46"/>
        <v>-148539</v>
      </c>
      <c r="Q610">
        <f t="shared" si="47"/>
        <v>292.2</v>
      </c>
      <c r="R610" t="s">
        <v>8329</v>
      </c>
      <c r="S610" t="s">
        <v>8330</v>
      </c>
      <c r="T610" s="9">
        <f t="shared" si="48"/>
        <v>42140.921064814815</v>
      </c>
      <c r="U610" s="9">
        <f t="shared" si="49"/>
        <v>42170.921064814815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 t="str">
        <f t="shared" si="45"/>
        <v/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46"/>
        <v>-775</v>
      </c>
      <c r="Q611">
        <f t="shared" si="47"/>
        <v>5</v>
      </c>
      <c r="R611" t="s">
        <v>8329</v>
      </c>
      <c r="S611" t="s">
        <v>8330</v>
      </c>
      <c r="T611" s="9">
        <f t="shared" si="48"/>
        <v>42307.034074074079</v>
      </c>
      <c r="U611" s="9">
        <f t="shared" si="49"/>
        <v>42337.075740740736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 t="str">
        <f t="shared" si="45"/>
        <v/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>
        <f t="shared" si="46"/>
        <v>-13803</v>
      </c>
      <c r="Q612" t="e">
        <f t="shared" si="47"/>
        <v>#DIV/0!</v>
      </c>
      <c r="R612" t="s">
        <v>8329</v>
      </c>
      <c r="S612" t="s">
        <v>8330</v>
      </c>
      <c r="T612" s="9">
        <f t="shared" si="48"/>
        <v>42086.83085648148</v>
      </c>
      <c r="U612" s="9">
        <f t="shared" si="49"/>
        <v>42116.83085648148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 t="str">
        <f t="shared" si="45"/>
        <v/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>
        <f t="shared" si="46"/>
        <v>-80000</v>
      </c>
      <c r="Q613" t="e">
        <f t="shared" si="47"/>
        <v>#DIV/0!</v>
      </c>
      <c r="R613" t="s">
        <v>8329</v>
      </c>
      <c r="S613" t="s">
        <v>8330</v>
      </c>
      <c r="T613" s="9">
        <f t="shared" si="48"/>
        <v>42328.560613425929</v>
      </c>
      <c r="U613" s="9">
        <f t="shared" si="49"/>
        <v>42388.560613425929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 t="str">
        <f t="shared" si="45"/>
        <v/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>
        <f t="shared" si="46"/>
        <v>-10000</v>
      </c>
      <c r="Q614" t="e">
        <f t="shared" si="47"/>
        <v>#DIV/0!</v>
      </c>
      <c r="R614" t="s">
        <v>8329</v>
      </c>
      <c r="S614" t="s">
        <v>8330</v>
      </c>
      <c r="T614" s="9">
        <f t="shared" si="48"/>
        <v>42585.031782407401</v>
      </c>
      <c r="U614" s="9">
        <f t="shared" si="49"/>
        <v>42615.031782407401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 t="str">
        <f t="shared" si="45"/>
        <v/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46"/>
        <v>-47182</v>
      </c>
      <c r="Q615">
        <f t="shared" si="47"/>
        <v>105.93388429752066</v>
      </c>
      <c r="R615" t="s">
        <v>8329</v>
      </c>
      <c r="S615" t="s">
        <v>8330</v>
      </c>
      <c r="T615" s="9">
        <f t="shared" si="48"/>
        <v>42247.496759259258</v>
      </c>
      <c r="U615" s="9">
        <f t="shared" si="49"/>
        <v>42278.207638888889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 t="str">
        <f t="shared" si="45"/>
        <v/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>
        <f t="shared" si="46"/>
        <v>-10000</v>
      </c>
      <c r="Q616" t="e">
        <f t="shared" si="47"/>
        <v>#DIV/0!</v>
      </c>
      <c r="R616" t="s">
        <v>8329</v>
      </c>
      <c r="S616" t="s">
        <v>8330</v>
      </c>
      <c r="T616" s="9">
        <f t="shared" si="48"/>
        <v>42515.061805555553</v>
      </c>
      <c r="U616" s="9">
        <f t="shared" si="49"/>
        <v>42545.061805555553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 t="str">
        <f t="shared" si="45"/>
        <v/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>
        <f t="shared" si="46"/>
        <v>-515</v>
      </c>
      <c r="Q617" t="e">
        <f t="shared" si="47"/>
        <v>#DIV/0!</v>
      </c>
      <c r="R617" t="s">
        <v>8329</v>
      </c>
      <c r="S617" t="s">
        <v>8330</v>
      </c>
      <c r="T617" s="9">
        <f t="shared" si="48"/>
        <v>42242.122210648144</v>
      </c>
      <c r="U617" s="9">
        <f t="shared" si="49"/>
        <v>42272.122210648144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 t="str">
        <f t="shared" si="45"/>
        <v/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>
        <f t="shared" si="46"/>
        <v>-5000</v>
      </c>
      <c r="Q618" t="e">
        <f t="shared" si="47"/>
        <v>#DIV/0!</v>
      </c>
      <c r="R618" t="s">
        <v>8329</v>
      </c>
      <c r="S618" t="s">
        <v>8330</v>
      </c>
      <c r="T618" s="9">
        <f t="shared" si="48"/>
        <v>42761.376238425932</v>
      </c>
      <c r="U618" s="9">
        <f t="shared" si="49"/>
        <v>42791.376238425932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 t="str">
        <f t="shared" si="45"/>
        <v/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46"/>
        <v>-1940</v>
      </c>
      <c r="Q619">
        <f t="shared" si="47"/>
        <v>20</v>
      </c>
      <c r="R619" t="s">
        <v>8329</v>
      </c>
      <c r="S619" t="s">
        <v>8330</v>
      </c>
      <c r="T619" s="9">
        <f t="shared" si="48"/>
        <v>42087.343090277776</v>
      </c>
      <c r="U619" s="9">
        <f t="shared" si="49"/>
        <v>42132.343090277776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 t="str">
        <f t="shared" si="45"/>
        <v/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>
        <f t="shared" si="46"/>
        <v>-400</v>
      </c>
      <c r="Q620" t="e">
        <f t="shared" si="47"/>
        <v>#DIV/0!</v>
      </c>
      <c r="R620" t="s">
        <v>8329</v>
      </c>
      <c r="S620" t="s">
        <v>8330</v>
      </c>
      <c r="T620" s="9">
        <f t="shared" si="48"/>
        <v>42317.810219907406</v>
      </c>
      <c r="U620" s="9">
        <f t="shared" si="49"/>
        <v>42347.810219907406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 t="str">
        <f t="shared" si="45"/>
        <v/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46"/>
        <v>-2499999</v>
      </c>
      <c r="Q621">
        <f t="shared" si="47"/>
        <v>1</v>
      </c>
      <c r="R621" t="s">
        <v>8329</v>
      </c>
      <c r="S621" t="s">
        <v>8330</v>
      </c>
      <c r="T621" s="9">
        <f t="shared" si="48"/>
        <v>41908.650347222225</v>
      </c>
      <c r="U621" s="9">
        <f t="shared" si="49"/>
        <v>41968.692013888889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 t="str">
        <f t="shared" si="45"/>
        <v/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46"/>
        <v>-29700</v>
      </c>
      <c r="Q622">
        <f t="shared" si="47"/>
        <v>300</v>
      </c>
      <c r="R622" t="s">
        <v>8329</v>
      </c>
      <c r="S622" t="s">
        <v>8330</v>
      </c>
      <c r="T622" s="9">
        <f t="shared" si="48"/>
        <v>41831.716874999998</v>
      </c>
      <c r="U622" s="9">
        <f t="shared" si="49"/>
        <v>41876.716874999998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 t="str">
        <f t="shared" si="45"/>
        <v/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46"/>
        <v>-24739</v>
      </c>
      <c r="Q623">
        <f t="shared" si="47"/>
        <v>87</v>
      </c>
      <c r="R623" t="s">
        <v>8329</v>
      </c>
      <c r="S623" t="s">
        <v>8330</v>
      </c>
      <c r="T623" s="9">
        <f t="shared" si="48"/>
        <v>42528.987696759257</v>
      </c>
      <c r="U623" s="9">
        <f t="shared" si="49"/>
        <v>42558.987696759257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 t="str">
        <f t="shared" si="45"/>
        <v/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46"/>
        <v>-5659</v>
      </c>
      <c r="Q624">
        <f t="shared" si="47"/>
        <v>37.888888888888886</v>
      </c>
      <c r="R624" t="s">
        <v>8329</v>
      </c>
      <c r="S624" t="s">
        <v>8330</v>
      </c>
      <c r="T624" s="9">
        <f t="shared" si="48"/>
        <v>42532.774745370371</v>
      </c>
      <c r="U624" s="9">
        <f t="shared" si="49"/>
        <v>42552.774745370371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 t="str">
        <f t="shared" si="45"/>
        <v/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>
        <f t="shared" si="46"/>
        <v>-75000</v>
      </c>
      <c r="Q625" t="e">
        <f t="shared" si="47"/>
        <v>#DIV/0!</v>
      </c>
      <c r="R625" t="s">
        <v>8329</v>
      </c>
      <c r="S625" t="s">
        <v>8330</v>
      </c>
      <c r="T625" s="9">
        <f t="shared" si="48"/>
        <v>42122.009224537032</v>
      </c>
      <c r="U625" s="9">
        <f t="shared" si="49"/>
        <v>42152.009224537032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 t="str">
        <f t="shared" si="45"/>
        <v/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>
        <f t="shared" si="46"/>
        <v>-5000</v>
      </c>
      <c r="Q626" t="e">
        <f t="shared" si="47"/>
        <v>#DIV/0!</v>
      </c>
      <c r="R626" t="s">
        <v>8329</v>
      </c>
      <c r="S626" t="s">
        <v>8330</v>
      </c>
      <c r="T626" s="9">
        <f t="shared" si="48"/>
        <v>42108.988900462966</v>
      </c>
      <c r="U626" s="9">
        <f t="shared" si="49"/>
        <v>42138.988900462966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 t="str">
        <f t="shared" si="45"/>
        <v/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>
        <f t="shared" si="46"/>
        <v>-25000</v>
      </c>
      <c r="Q627" t="e">
        <f t="shared" si="47"/>
        <v>#DIV/0!</v>
      </c>
      <c r="R627" t="s">
        <v>8329</v>
      </c>
      <c r="S627" t="s">
        <v>8330</v>
      </c>
      <c r="T627" s="9">
        <f t="shared" si="48"/>
        <v>42790.895567129628</v>
      </c>
      <c r="U627" s="9">
        <f t="shared" si="49"/>
        <v>42820.853900462964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 t="str">
        <f t="shared" si="45"/>
        <v/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46"/>
        <v>-20655</v>
      </c>
      <c r="Q628">
        <f t="shared" si="47"/>
        <v>111.41025641025641</v>
      </c>
      <c r="R628" t="s">
        <v>8329</v>
      </c>
      <c r="S628" t="s">
        <v>8330</v>
      </c>
      <c r="T628" s="9">
        <f t="shared" si="48"/>
        <v>42198.559479166666</v>
      </c>
      <c r="U628" s="9">
        <f t="shared" si="49"/>
        <v>42231.556944444441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 t="str">
        <f t="shared" si="45"/>
        <v/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46"/>
        <v>-449910</v>
      </c>
      <c r="Q629">
        <f t="shared" si="47"/>
        <v>90</v>
      </c>
      <c r="R629" t="s">
        <v>8329</v>
      </c>
      <c r="S629" t="s">
        <v>8330</v>
      </c>
      <c r="T629" s="9">
        <f t="shared" si="48"/>
        <v>42384.306840277779</v>
      </c>
      <c r="U629" s="9">
        <f t="shared" si="49"/>
        <v>42443.958333333328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 t="str">
        <f t="shared" si="45"/>
        <v/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>
        <f t="shared" si="46"/>
        <v>-5000</v>
      </c>
      <c r="Q630" t="e">
        <f t="shared" si="47"/>
        <v>#DIV/0!</v>
      </c>
      <c r="R630" t="s">
        <v>8329</v>
      </c>
      <c r="S630" t="s">
        <v>8330</v>
      </c>
      <c r="T630" s="9">
        <f t="shared" si="48"/>
        <v>41803.692789351851</v>
      </c>
      <c r="U630" s="9">
        <f t="shared" si="49"/>
        <v>41833.692789351851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 t="str">
        <f t="shared" si="45"/>
        <v/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46"/>
        <v>-199650</v>
      </c>
      <c r="Q631">
        <f t="shared" si="47"/>
        <v>116.66666666666667</v>
      </c>
      <c r="R631" t="s">
        <v>8329</v>
      </c>
      <c r="S631" t="s">
        <v>8330</v>
      </c>
      <c r="T631" s="9">
        <f t="shared" si="48"/>
        <v>42474.637824074074</v>
      </c>
      <c r="U631" s="9">
        <f t="shared" si="49"/>
        <v>42504.637824074074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 t="str">
        <f t="shared" si="45"/>
        <v/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46"/>
        <v>-11989</v>
      </c>
      <c r="Q632">
        <f t="shared" si="47"/>
        <v>10</v>
      </c>
      <c r="R632" t="s">
        <v>8329</v>
      </c>
      <c r="S632" t="s">
        <v>8330</v>
      </c>
      <c r="T632" s="9">
        <f t="shared" si="48"/>
        <v>42223.619456018518</v>
      </c>
      <c r="U632" s="9">
        <f t="shared" si="49"/>
        <v>42253.215277777781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 t="str">
        <f t="shared" si="45"/>
        <v/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46"/>
        <v>-49310</v>
      </c>
      <c r="Q633">
        <f t="shared" si="47"/>
        <v>76.666666666666671</v>
      </c>
      <c r="R633" t="s">
        <v>8329</v>
      </c>
      <c r="S633" t="s">
        <v>8330</v>
      </c>
      <c r="T633" s="9">
        <f t="shared" si="48"/>
        <v>42489.772326388891</v>
      </c>
      <c r="U633" s="9">
        <f t="shared" si="49"/>
        <v>42518.772326388891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 t="str">
        <f t="shared" si="45"/>
        <v/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>
        <f t="shared" si="46"/>
        <v>-20000</v>
      </c>
      <c r="Q634" t="e">
        <f t="shared" si="47"/>
        <v>#DIV/0!</v>
      </c>
      <c r="R634" t="s">
        <v>8329</v>
      </c>
      <c r="S634" t="s">
        <v>8330</v>
      </c>
      <c r="T634" s="9">
        <f t="shared" si="48"/>
        <v>42303.659317129626</v>
      </c>
      <c r="U634" s="9">
        <f t="shared" si="49"/>
        <v>42333.700983796298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 t="str">
        <f t="shared" si="45"/>
        <v/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46"/>
        <v>-8755</v>
      </c>
      <c r="Q635">
        <f t="shared" si="47"/>
        <v>49.8</v>
      </c>
      <c r="R635" t="s">
        <v>8329</v>
      </c>
      <c r="S635" t="s">
        <v>8330</v>
      </c>
      <c r="T635" s="9">
        <f t="shared" si="48"/>
        <v>42507.29932870371</v>
      </c>
      <c r="U635" s="9">
        <f t="shared" si="49"/>
        <v>42538.958333333328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 t="str">
        <f t="shared" si="45"/>
        <v/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46"/>
        <v>-4999</v>
      </c>
      <c r="Q636">
        <f t="shared" si="47"/>
        <v>1</v>
      </c>
      <c r="R636" t="s">
        <v>8329</v>
      </c>
      <c r="S636" t="s">
        <v>8330</v>
      </c>
      <c r="T636" s="9">
        <f t="shared" si="48"/>
        <v>42031.928576388891</v>
      </c>
      <c r="U636" s="9">
        <f t="shared" si="49"/>
        <v>42061.928576388891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 t="str">
        <f t="shared" si="45"/>
        <v/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46"/>
        <v>-24998</v>
      </c>
      <c r="Q637">
        <f t="shared" si="47"/>
        <v>2</v>
      </c>
      <c r="R637" t="s">
        <v>8329</v>
      </c>
      <c r="S637" t="s">
        <v>8330</v>
      </c>
      <c r="T637" s="9">
        <f t="shared" si="48"/>
        <v>42076.092152777783</v>
      </c>
      <c r="U637" s="9">
        <f t="shared" si="49"/>
        <v>42106.092152777783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 t="str">
        <f t="shared" si="45"/>
        <v/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46"/>
        <v>-1996</v>
      </c>
      <c r="Q638">
        <f t="shared" si="47"/>
        <v>4</v>
      </c>
      <c r="R638" t="s">
        <v>8329</v>
      </c>
      <c r="S638" t="s">
        <v>8330</v>
      </c>
      <c r="T638" s="9">
        <f t="shared" si="48"/>
        <v>42131.455439814818</v>
      </c>
      <c r="U638" s="9">
        <f t="shared" si="49"/>
        <v>42161.44930555555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 t="str">
        <f t="shared" si="45"/>
        <v/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>
        <f t="shared" si="46"/>
        <v>-100000</v>
      </c>
      <c r="Q639" t="e">
        <f t="shared" si="47"/>
        <v>#DIV/0!</v>
      </c>
      <c r="R639" t="s">
        <v>8329</v>
      </c>
      <c r="S639" t="s">
        <v>8330</v>
      </c>
      <c r="T639" s="9">
        <f t="shared" si="48"/>
        <v>42762.962013888886</v>
      </c>
      <c r="U639" s="9">
        <f t="shared" si="49"/>
        <v>42791.961111111115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>
        <v>200000</v>
      </c>
      <c r="E640" t="str">
        <f t="shared" si="45"/>
        <v/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46"/>
        <v>-199982</v>
      </c>
      <c r="Q640">
        <f t="shared" si="47"/>
        <v>3</v>
      </c>
      <c r="R640" t="s">
        <v>8329</v>
      </c>
      <c r="S640" t="s">
        <v>8330</v>
      </c>
      <c r="T640" s="9">
        <f t="shared" si="48"/>
        <v>42759.593310185184</v>
      </c>
      <c r="U640" s="9">
        <f t="shared" si="49"/>
        <v>42819.55164351852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 t="str">
        <f t="shared" si="45"/>
        <v/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46"/>
        <v>-999999</v>
      </c>
      <c r="Q641">
        <f t="shared" si="47"/>
        <v>1</v>
      </c>
      <c r="R641" t="s">
        <v>8329</v>
      </c>
      <c r="S641" t="s">
        <v>8330</v>
      </c>
      <c r="T641" s="9">
        <f t="shared" si="48"/>
        <v>41865.583275462966</v>
      </c>
      <c r="U641" s="9">
        <f t="shared" si="49"/>
        <v>41925.583275462966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f t="shared" si="45"/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46"/>
        <v>31</v>
      </c>
      <c r="Q642">
        <f t="shared" si="47"/>
        <v>50.5</v>
      </c>
      <c r="R642" t="s">
        <v>8329</v>
      </c>
      <c r="S642" t="s">
        <v>8331</v>
      </c>
      <c r="T642" s="9">
        <f t="shared" si="48"/>
        <v>42683.420312500006</v>
      </c>
      <c r="U642" s="9">
        <f t="shared" si="49"/>
        <v>42698.958333333328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f t="shared" ref="E643:E706" si="50">IF(G643="successful",D643,"")</f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51">F643-D643</f>
        <v>7665</v>
      </c>
      <c r="Q643">
        <f t="shared" ref="Q643:Q706" si="52">F643/M643</f>
        <v>151.31746031746033</v>
      </c>
      <c r="R643" t="s">
        <v>8329</v>
      </c>
      <c r="S643" t="s">
        <v>8331</v>
      </c>
      <c r="T643" s="9">
        <f t="shared" ref="T643:T706" si="53">(((K643/60)/60)/24)+DATE(1970,1,1)</f>
        <v>42199.57</v>
      </c>
      <c r="U643" s="9">
        <f t="shared" ref="U643:U706" si="54">(((J643/60)/60)/24)+DATE(1970,1,1)</f>
        <v>42229.57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f t="shared" si="50"/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51"/>
        <v>272097</v>
      </c>
      <c r="Q644">
        <f t="shared" si="52"/>
        <v>134.3592456301748</v>
      </c>
      <c r="R644" t="s">
        <v>8329</v>
      </c>
      <c r="S644" t="s">
        <v>8331</v>
      </c>
      <c r="T644" s="9">
        <f t="shared" si="53"/>
        <v>42199.651319444441</v>
      </c>
      <c r="U644" s="9">
        <f t="shared" si="54"/>
        <v>42235.651319444441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f t="shared" si="50"/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51"/>
        <v>1452</v>
      </c>
      <c r="Q645">
        <f t="shared" si="52"/>
        <v>174.02631578947367</v>
      </c>
      <c r="R645" t="s">
        <v>8329</v>
      </c>
      <c r="S645" t="s">
        <v>8331</v>
      </c>
      <c r="T645" s="9">
        <f t="shared" si="53"/>
        <v>42100.642071759255</v>
      </c>
      <c r="U645" s="9">
        <f t="shared" si="54"/>
        <v>42155.642071759255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f t="shared" si="50"/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51"/>
        <v>50029.479999999996</v>
      </c>
      <c r="Q646">
        <f t="shared" si="52"/>
        <v>73.486268364348675</v>
      </c>
      <c r="R646" t="s">
        <v>8329</v>
      </c>
      <c r="S646" t="s">
        <v>8331</v>
      </c>
      <c r="T646" s="9">
        <f t="shared" si="53"/>
        <v>41898.665960648148</v>
      </c>
      <c r="U646" s="9">
        <f t="shared" si="54"/>
        <v>41941.041666666664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f t="shared" si="50"/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51"/>
        <v>3574</v>
      </c>
      <c r="Q647">
        <f t="shared" si="52"/>
        <v>23.518987341772153</v>
      </c>
      <c r="R647" t="s">
        <v>8329</v>
      </c>
      <c r="S647" t="s">
        <v>8331</v>
      </c>
      <c r="T647" s="9">
        <f t="shared" si="53"/>
        <v>42564.026319444441</v>
      </c>
      <c r="U647" s="9">
        <f t="shared" si="54"/>
        <v>42594.026319444441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f t="shared" si="50"/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51"/>
        <v>255.01</v>
      </c>
      <c r="Q648">
        <f t="shared" si="52"/>
        <v>39.074444444444445</v>
      </c>
      <c r="R648" t="s">
        <v>8329</v>
      </c>
      <c r="S648" t="s">
        <v>8331</v>
      </c>
      <c r="T648" s="9">
        <f t="shared" si="53"/>
        <v>41832.852627314816</v>
      </c>
      <c r="U648" s="9">
        <f t="shared" si="54"/>
        <v>41862.852627314816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f t="shared" si="50"/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51"/>
        <v>141</v>
      </c>
      <c r="Q649">
        <f t="shared" si="52"/>
        <v>125.94117647058823</v>
      </c>
      <c r="R649" t="s">
        <v>8329</v>
      </c>
      <c r="S649" t="s">
        <v>8331</v>
      </c>
      <c r="T649" s="9">
        <f t="shared" si="53"/>
        <v>42416.767928240741</v>
      </c>
      <c r="U649" s="9">
        <f t="shared" si="54"/>
        <v>42446.726261574076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f t="shared" si="50"/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51"/>
        <v>9388</v>
      </c>
      <c r="Q650">
        <f t="shared" si="52"/>
        <v>1644</v>
      </c>
      <c r="R650" t="s">
        <v>8329</v>
      </c>
      <c r="S650" t="s">
        <v>8331</v>
      </c>
      <c r="T650" s="9">
        <f t="shared" si="53"/>
        <v>41891.693379629629</v>
      </c>
      <c r="U650" s="9">
        <f t="shared" si="54"/>
        <v>41926.693379629629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f t="shared" si="50"/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51"/>
        <v>999</v>
      </c>
      <c r="Q651">
        <f t="shared" si="52"/>
        <v>42.670731707317074</v>
      </c>
      <c r="R651" t="s">
        <v>8329</v>
      </c>
      <c r="S651" t="s">
        <v>8331</v>
      </c>
      <c r="T651" s="9">
        <f t="shared" si="53"/>
        <v>41877.912187499998</v>
      </c>
      <c r="U651" s="9">
        <f t="shared" si="54"/>
        <v>41898.912187499998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f t="shared" si="50"/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51"/>
        <v>186</v>
      </c>
      <c r="Q652">
        <f t="shared" si="52"/>
        <v>35.125</v>
      </c>
      <c r="R652" t="s">
        <v>8329</v>
      </c>
      <c r="S652" t="s">
        <v>8331</v>
      </c>
      <c r="T652" s="9">
        <f t="shared" si="53"/>
        <v>41932.036851851852</v>
      </c>
      <c r="U652" s="9">
        <f t="shared" si="54"/>
        <v>41992.078518518523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f t="shared" si="50"/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51"/>
        <v>132</v>
      </c>
      <c r="Q653">
        <f t="shared" si="52"/>
        <v>239.35238095238094</v>
      </c>
      <c r="R653" t="s">
        <v>8329</v>
      </c>
      <c r="S653" t="s">
        <v>8331</v>
      </c>
      <c r="T653" s="9">
        <f t="shared" si="53"/>
        <v>41956.017488425925</v>
      </c>
      <c r="U653" s="9">
        <f t="shared" si="54"/>
        <v>41986.017488425925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f t="shared" si="50"/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51"/>
        <v>14</v>
      </c>
      <c r="Q654">
        <f t="shared" si="52"/>
        <v>107.64285714285714</v>
      </c>
      <c r="R654" t="s">
        <v>8329</v>
      </c>
      <c r="S654" t="s">
        <v>8331</v>
      </c>
      <c r="T654" s="9">
        <f t="shared" si="53"/>
        <v>42675.690393518518</v>
      </c>
      <c r="U654" s="9">
        <f t="shared" si="54"/>
        <v>42705.732060185182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f t="shared" si="50"/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51"/>
        <v>31084.5</v>
      </c>
      <c r="Q655">
        <f t="shared" si="52"/>
        <v>95.830623306233065</v>
      </c>
      <c r="R655" t="s">
        <v>8329</v>
      </c>
      <c r="S655" t="s">
        <v>8331</v>
      </c>
      <c r="T655" s="9">
        <f t="shared" si="53"/>
        <v>42199.618518518517</v>
      </c>
      <c r="U655" s="9">
        <f t="shared" si="54"/>
        <v>42236.618518518517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f t="shared" si="50"/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51"/>
        <v>20075</v>
      </c>
      <c r="Q656">
        <f t="shared" si="52"/>
        <v>31.663376110562684</v>
      </c>
      <c r="R656" t="s">
        <v>8329</v>
      </c>
      <c r="S656" t="s">
        <v>8331</v>
      </c>
      <c r="T656" s="9">
        <f t="shared" si="53"/>
        <v>42163.957326388889</v>
      </c>
      <c r="U656" s="9">
        <f t="shared" si="54"/>
        <v>42193.957326388889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f t="shared" si="50"/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51"/>
        <v>3751</v>
      </c>
      <c r="Q657">
        <f t="shared" si="52"/>
        <v>42.886861313868614</v>
      </c>
      <c r="R657" t="s">
        <v>8329</v>
      </c>
      <c r="S657" t="s">
        <v>8331</v>
      </c>
      <c r="T657" s="9">
        <f t="shared" si="53"/>
        <v>42045.957314814819</v>
      </c>
      <c r="U657" s="9">
        <f t="shared" si="54"/>
        <v>42075.915648148148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f t="shared" si="50"/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51"/>
        <v>5678</v>
      </c>
      <c r="Q658">
        <f t="shared" si="52"/>
        <v>122.73563218390805</v>
      </c>
      <c r="R658" t="s">
        <v>8329</v>
      </c>
      <c r="S658" t="s">
        <v>8331</v>
      </c>
      <c r="T658" s="9">
        <f t="shared" si="53"/>
        <v>42417.804618055554</v>
      </c>
      <c r="U658" s="9">
        <f t="shared" si="54"/>
        <v>42477.762951388882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f t="shared" si="50"/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51"/>
        <v>3855</v>
      </c>
      <c r="Q659">
        <f t="shared" si="52"/>
        <v>190.45454545454547</v>
      </c>
      <c r="R659" t="s">
        <v>8329</v>
      </c>
      <c r="S659" t="s">
        <v>8331</v>
      </c>
      <c r="T659" s="9">
        <f t="shared" si="53"/>
        <v>42331.84574074074</v>
      </c>
      <c r="U659" s="9">
        <f t="shared" si="54"/>
        <v>42361.84574074074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f t="shared" si="50"/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51"/>
        <v>1289</v>
      </c>
      <c r="Q660">
        <f t="shared" si="52"/>
        <v>109.33695652173913</v>
      </c>
      <c r="R660" t="s">
        <v>8329</v>
      </c>
      <c r="S660" t="s">
        <v>8331</v>
      </c>
      <c r="T660" s="9">
        <f t="shared" si="53"/>
        <v>42179.160752314812</v>
      </c>
      <c r="U660" s="9">
        <f t="shared" si="54"/>
        <v>42211.75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f t="shared" si="50"/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51"/>
        <v>17</v>
      </c>
      <c r="Q661">
        <f t="shared" si="52"/>
        <v>143.66666666666666</v>
      </c>
      <c r="R661" t="s">
        <v>8329</v>
      </c>
      <c r="S661" t="s">
        <v>8331</v>
      </c>
      <c r="T661" s="9">
        <f t="shared" si="53"/>
        <v>42209.593692129631</v>
      </c>
      <c r="U661" s="9">
        <f t="shared" si="54"/>
        <v>42239.593692129631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 t="str">
        <f t="shared" si="50"/>
        <v/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51"/>
        <v>-48471</v>
      </c>
      <c r="Q662">
        <f t="shared" si="52"/>
        <v>84.944444444444443</v>
      </c>
      <c r="R662" t="s">
        <v>8329</v>
      </c>
      <c r="S662" t="s">
        <v>8331</v>
      </c>
      <c r="T662" s="9">
        <f t="shared" si="53"/>
        <v>41922.741655092592</v>
      </c>
      <c r="U662" s="9">
        <f t="shared" si="54"/>
        <v>41952.783321759263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 t="str">
        <f t="shared" si="50"/>
        <v/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51"/>
        <v>-9905</v>
      </c>
      <c r="Q663">
        <f t="shared" si="52"/>
        <v>10.555555555555555</v>
      </c>
      <c r="R663" t="s">
        <v>8329</v>
      </c>
      <c r="S663" t="s">
        <v>8331</v>
      </c>
      <c r="T663" s="9">
        <f t="shared" si="53"/>
        <v>42636.645358796297</v>
      </c>
      <c r="U663" s="9">
        <f t="shared" si="54"/>
        <v>42666.645358796297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 t="str">
        <f t="shared" si="50"/>
        <v/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51"/>
        <v>-38844</v>
      </c>
      <c r="Q664">
        <f t="shared" si="52"/>
        <v>39</v>
      </c>
      <c r="R664" t="s">
        <v>8329</v>
      </c>
      <c r="S664" t="s">
        <v>8331</v>
      </c>
      <c r="T664" s="9">
        <f t="shared" si="53"/>
        <v>41990.438043981485</v>
      </c>
      <c r="U664" s="9">
        <f t="shared" si="54"/>
        <v>42020.438043981485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 t="str">
        <f t="shared" si="50"/>
        <v/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51"/>
        <v>-199300</v>
      </c>
      <c r="Q665">
        <f t="shared" si="52"/>
        <v>100</v>
      </c>
      <c r="R665" t="s">
        <v>8329</v>
      </c>
      <c r="S665" t="s">
        <v>8331</v>
      </c>
      <c r="T665" s="9">
        <f t="shared" si="53"/>
        <v>42173.843240740738</v>
      </c>
      <c r="U665" s="9">
        <f t="shared" si="54"/>
        <v>42203.843240740738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 t="str">
        <f t="shared" si="50"/>
        <v/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51"/>
        <v>-11096</v>
      </c>
      <c r="Q666">
        <f t="shared" si="52"/>
        <v>31.172413793103448</v>
      </c>
      <c r="R666" t="s">
        <v>8329</v>
      </c>
      <c r="S666" t="s">
        <v>8331</v>
      </c>
      <c r="T666" s="9">
        <f t="shared" si="53"/>
        <v>42077.666377314818</v>
      </c>
      <c r="U666" s="9">
        <f t="shared" si="54"/>
        <v>42107.666377314818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 t="str">
        <f t="shared" si="50"/>
        <v/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51"/>
        <v>-8136</v>
      </c>
      <c r="Q667">
        <f t="shared" si="52"/>
        <v>155.33333333333334</v>
      </c>
      <c r="R667" t="s">
        <v>8329</v>
      </c>
      <c r="S667" t="s">
        <v>8331</v>
      </c>
      <c r="T667" s="9">
        <f t="shared" si="53"/>
        <v>42688.711354166662</v>
      </c>
      <c r="U667" s="9">
        <f t="shared" si="54"/>
        <v>42748.711354166662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 t="str">
        <f t="shared" si="50"/>
        <v/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51"/>
        <v>-199992</v>
      </c>
      <c r="Q668">
        <f t="shared" si="52"/>
        <v>2</v>
      </c>
      <c r="R668" t="s">
        <v>8329</v>
      </c>
      <c r="S668" t="s">
        <v>8331</v>
      </c>
      <c r="T668" s="9">
        <f t="shared" si="53"/>
        <v>41838.832152777781</v>
      </c>
      <c r="U668" s="9">
        <f t="shared" si="54"/>
        <v>41868.832152777781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 t="str">
        <f t="shared" si="50"/>
        <v/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51"/>
        <v>-44990</v>
      </c>
      <c r="Q669">
        <f t="shared" si="52"/>
        <v>178.92857142857142</v>
      </c>
      <c r="R669" t="s">
        <v>8329</v>
      </c>
      <c r="S669" t="s">
        <v>8331</v>
      </c>
      <c r="T669" s="9">
        <f t="shared" si="53"/>
        <v>42632.373414351852</v>
      </c>
      <c r="U669" s="9">
        <f t="shared" si="54"/>
        <v>42672.373414351852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 t="str">
        <f t="shared" si="50"/>
        <v/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51"/>
        <v>-14316</v>
      </c>
      <c r="Q670">
        <f t="shared" si="52"/>
        <v>27.36</v>
      </c>
      <c r="R670" t="s">
        <v>8329</v>
      </c>
      <c r="S670" t="s">
        <v>8331</v>
      </c>
      <c r="T670" s="9">
        <f t="shared" si="53"/>
        <v>42090.831273148149</v>
      </c>
      <c r="U670" s="9">
        <f t="shared" si="54"/>
        <v>42135.831273148149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 t="str">
        <f t="shared" si="50"/>
        <v/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51"/>
        <v>-156985</v>
      </c>
      <c r="Q671">
        <f t="shared" si="52"/>
        <v>1536.25</v>
      </c>
      <c r="R671" t="s">
        <v>8329</v>
      </c>
      <c r="S671" t="s">
        <v>8331</v>
      </c>
      <c r="T671" s="9">
        <f t="shared" si="53"/>
        <v>42527.625671296293</v>
      </c>
      <c r="U671" s="9">
        <f t="shared" si="54"/>
        <v>42557.625671296293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 t="str">
        <f t="shared" si="50"/>
        <v/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51"/>
        <v>-63651</v>
      </c>
      <c r="Q672">
        <f t="shared" si="52"/>
        <v>84.99677419354839</v>
      </c>
      <c r="R672" t="s">
        <v>8329</v>
      </c>
      <c r="S672" t="s">
        <v>8331</v>
      </c>
      <c r="T672" s="9">
        <f t="shared" si="53"/>
        <v>42506.709722222222</v>
      </c>
      <c r="U672" s="9">
        <f t="shared" si="54"/>
        <v>42540.340277777781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 t="str">
        <f t="shared" si="50"/>
        <v/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51"/>
        <v>-18172</v>
      </c>
      <c r="Q673">
        <f t="shared" si="52"/>
        <v>788.5333333333333</v>
      </c>
      <c r="R673" t="s">
        <v>8329</v>
      </c>
      <c r="S673" t="s">
        <v>8331</v>
      </c>
      <c r="T673" s="9">
        <f t="shared" si="53"/>
        <v>41984.692731481482</v>
      </c>
      <c r="U673" s="9">
        <f t="shared" si="54"/>
        <v>42018.166666666672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 t="str">
        <f t="shared" si="50"/>
        <v/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51"/>
        <v>-39186</v>
      </c>
      <c r="Q674">
        <f t="shared" si="52"/>
        <v>50.29767441860465</v>
      </c>
      <c r="R674" t="s">
        <v>8329</v>
      </c>
      <c r="S674" t="s">
        <v>8331</v>
      </c>
      <c r="T674" s="9">
        <f t="shared" si="53"/>
        <v>41974.219490740739</v>
      </c>
      <c r="U674" s="9">
        <f t="shared" si="54"/>
        <v>42005.207638888889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 t="str">
        <f t="shared" si="50"/>
        <v/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51"/>
        <v>-99795</v>
      </c>
      <c r="Q675">
        <f t="shared" si="52"/>
        <v>68.333333333333329</v>
      </c>
      <c r="R675" t="s">
        <v>8329</v>
      </c>
      <c r="S675" t="s">
        <v>8331</v>
      </c>
      <c r="T675" s="9">
        <f t="shared" si="53"/>
        <v>41838.840474537035</v>
      </c>
      <c r="U675" s="9">
        <f t="shared" si="54"/>
        <v>41883.840474537035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 t="str">
        <f t="shared" si="50"/>
        <v/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51"/>
        <v>-49985</v>
      </c>
      <c r="Q676">
        <f t="shared" si="52"/>
        <v>7.5</v>
      </c>
      <c r="R676" t="s">
        <v>8329</v>
      </c>
      <c r="S676" t="s">
        <v>8331</v>
      </c>
      <c r="T676" s="9">
        <f t="shared" si="53"/>
        <v>41803.116053240738</v>
      </c>
      <c r="U676" s="9">
        <f t="shared" si="54"/>
        <v>41863.116053240738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 t="str">
        <f t="shared" si="50"/>
        <v/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51"/>
        <v>-5109</v>
      </c>
      <c r="Q677">
        <f t="shared" si="52"/>
        <v>34.269230769230766</v>
      </c>
      <c r="R677" t="s">
        <v>8329</v>
      </c>
      <c r="S677" t="s">
        <v>8331</v>
      </c>
      <c r="T677" s="9">
        <f t="shared" si="53"/>
        <v>41975.930601851855</v>
      </c>
      <c r="U677" s="9">
        <f t="shared" si="54"/>
        <v>42005.290972222225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 t="str">
        <f t="shared" si="50"/>
        <v/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51"/>
        <v>-98529</v>
      </c>
      <c r="Q678">
        <f t="shared" si="52"/>
        <v>61.291666666666664</v>
      </c>
      <c r="R678" t="s">
        <v>8329</v>
      </c>
      <c r="S678" t="s">
        <v>8331</v>
      </c>
      <c r="T678" s="9">
        <f t="shared" si="53"/>
        <v>42012.768298611118</v>
      </c>
      <c r="U678" s="9">
        <f t="shared" si="54"/>
        <v>42042.768298611118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 t="str">
        <f t="shared" si="50"/>
        <v/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51"/>
        <v>-37208</v>
      </c>
      <c r="Q679">
        <f t="shared" si="52"/>
        <v>133.25</v>
      </c>
      <c r="R679" t="s">
        <v>8329</v>
      </c>
      <c r="S679" t="s">
        <v>8331</v>
      </c>
      <c r="T679" s="9">
        <f t="shared" si="53"/>
        <v>42504.403877314813</v>
      </c>
      <c r="U679" s="9">
        <f t="shared" si="54"/>
        <v>42549.403877314813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 t="str">
        <f t="shared" si="50"/>
        <v/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51"/>
        <v>-27892</v>
      </c>
      <c r="Q680">
        <f t="shared" si="52"/>
        <v>65.17647058823529</v>
      </c>
      <c r="R680" t="s">
        <v>8329</v>
      </c>
      <c r="S680" t="s">
        <v>8331</v>
      </c>
      <c r="T680" s="9">
        <f t="shared" si="53"/>
        <v>42481.376597222217</v>
      </c>
      <c r="U680" s="9">
        <f t="shared" si="54"/>
        <v>42511.376597222217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 t="str">
        <f t="shared" si="50"/>
        <v/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51"/>
        <v>-48173</v>
      </c>
      <c r="Q681">
        <f t="shared" si="52"/>
        <v>93.90425531914893</v>
      </c>
      <c r="R681" t="s">
        <v>8329</v>
      </c>
      <c r="S681" t="s">
        <v>8331</v>
      </c>
      <c r="T681" s="9">
        <f t="shared" si="53"/>
        <v>42556.695706018523</v>
      </c>
      <c r="U681" s="9">
        <f t="shared" si="54"/>
        <v>42616.695706018523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 t="str">
        <f t="shared" si="50"/>
        <v/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51"/>
        <v>-55566</v>
      </c>
      <c r="Q682">
        <f t="shared" si="52"/>
        <v>150.65116279069767</v>
      </c>
      <c r="R682" t="s">
        <v>8329</v>
      </c>
      <c r="S682" t="s">
        <v>8331</v>
      </c>
      <c r="T682" s="9">
        <f t="shared" si="53"/>
        <v>41864.501516203702</v>
      </c>
      <c r="U682" s="9">
        <f t="shared" si="54"/>
        <v>41899.501516203702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 t="str">
        <f t="shared" si="50"/>
        <v/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51"/>
        <v>-2499</v>
      </c>
      <c r="Q683">
        <f t="shared" si="52"/>
        <v>1</v>
      </c>
      <c r="R683" t="s">
        <v>8329</v>
      </c>
      <c r="S683" t="s">
        <v>8331</v>
      </c>
      <c r="T683" s="9">
        <f t="shared" si="53"/>
        <v>42639.805601851855</v>
      </c>
      <c r="U683" s="9">
        <f t="shared" si="54"/>
        <v>42669.805601851855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 t="str">
        <f t="shared" si="50"/>
        <v/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51"/>
        <v>-49947</v>
      </c>
      <c r="Q684">
        <f t="shared" si="52"/>
        <v>13.25</v>
      </c>
      <c r="R684" t="s">
        <v>8329</v>
      </c>
      <c r="S684" t="s">
        <v>8331</v>
      </c>
      <c r="T684" s="9">
        <f t="shared" si="53"/>
        <v>42778.765300925923</v>
      </c>
      <c r="U684" s="9">
        <f t="shared" si="54"/>
        <v>42808.723634259266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 t="str">
        <f t="shared" si="50"/>
        <v/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51"/>
        <v>-34702</v>
      </c>
      <c r="Q685">
        <f t="shared" si="52"/>
        <v>99.333333333333329</v>
      </c>
      <c r="R685" t="s">
        <v>8329</v>
      </c>
      <c r="S685" t="s">
        <v>8331</v>
      </c>
      <c r="T685" s="9">
        <f t="shared" si="53"/>
        <v>42634.900046296301</v>
      </c>
      <c r="U685" s="9">
        <f t="shared" si="54"/>
        <v>42674.900046296301</v>
      </c>
    </row>
    <row r="686" spans="1:21" hidden="1" x14ac:dyDescent="0.3">
      <c r="A686">
        <v>684</v>
      </c>
      <c r="B686" s="3" t="s">
        <v>685</v>
      </c>
      <c r="C686" s="3" t="s">
        <v>4794</v>
      </c>
      <c r="D686">
        <v>320000</v>
      </c>
      <c r="E686" t="str">
        <f t="shared" si="50"/>
        <v/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51"/>
        <v>-296052</v>
      </c>
      <c r="Q686">
        <f t="shared" si="52"/>
        <v>177.39259259259259</v>
      </c>
      <c r="R686" t="s">
        <v>8329</v>
      </c>
      <c r="S686" t="s">
        <v>8331</v>
      </c>
      <c r="T686" s="9">
        <f t="shared" si="53"/>
        <v>41809.473275462966</v>
      </c>
      <c r="U686" s="9">
        <f t="shared" si="54"/>
        <v>41845.125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 t="str">
        <f t="shared" si="50"/>
        <v/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51"/>
        <v>-1447</v>
      </c>
      <c r="Q687">
        <f t="shared" si="52"/>
        <v>55.3</v>
      </c>
      <c r="R687" t="s">
        <v>8329</v>
      </c>
      <c r="S687" t="s">
        <v>8331</v>
      </c>
      <c r="T687" s="9">
        <f t="shared" si="53"/>
        <v>41971.866574074069</v>
      </c>
      <c r="U687" s="9">
        <f t="shared" si="54"/>
        <v>42016.866574074069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 t="str">
        <f t="shared" si="50"/>
        <v/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>
        <f t="shared" si="51"/>
        <v>-500000</v>
      </c>
      <c r="Q688" t="e">
        <f t="shared" si="52"/>
        <v>#DIV/0!</v>
      </c>
      <c r="R688" t="s">
        <v>8329</v>
      </c>
      <c r="S688" t="s">
        <v>8331</v>
      </c>
      <c r="T688" s="9">
        <f t="shared" si="53"/>
        <v>42189.673263888893</v>
      </c>
      <c r="U688" s="9">
        <f t="shared" si="54"/>
        <v>42219.673263888893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 t="str">
        <f t="shared" si="50"/>
        <v/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51"/>
        <v>-96450</v>
      </c>
      <c r="Q689">
        <f t="shared" si="52"/>
        <v>591.66666666666663</v>
      </c>
      <c r="R689" t="s">
        <v>8329</v>
      </c>
      <c r="S689" t="s">
        <v>8331</v>
      </c>
      <c r="T689" s="9">
        <f t="shared" si="53"/>
        <v>42711.750613425931</v>
      </c>
      <c r="U689" s="9">
        <f t="shared" si="54"/>
        <v>42771.750613425931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 t="str">
        <f t="shared" si="50"/>
        <v/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51"/>
        <v>-5402</v>
      </c>
      <c r="Q690">
        <f t="shared" si="52"/>
        <v>405.5</v>
      </c>
      <c r="R690" t="s">
        <v>8329</v>
      </c>
      <c r="S690" t="s">
        <v>8331</v>
      </c>
      <c r="T690" s="9">
        <f t="shared" si="53"/>
        <v>42262.104780092588</v>
      </c>
      <c r="U690" s="9">
        <f t="shared" si="54"/>
        <v>42292.104780092588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 t="str">
        <f t="shared" si="50"/>
        <v/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51"/>
        <v>-84702.5</v>
      </c>
      <c r="Q691">
        <f t="shared" si="52"/>
        <v>343.14732142857144</v>
      </c>
      <c r="R691" t="s">
        <v>8329</v>
      </c>
      <c r="S691" t="s">
        <v>8331</v>
      </c>
      <c r="T691" s="9">
        <f t="shared" si="53"/>
        <v>42675.66778935185</v>
      </c>
      <c r="U691" s="9">
        <f t="shared" si="54"/>
        <v>42712.207638888889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 t="str">
        <f t="shared" si="50"/>
        <v/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51"/>
        <v>-17532</v>
      </c>
      <c r="Q692">
        <f t="shared" si="52"/>
        <v>72.588235294117652</v>
      </c>
      <c r="R692" t="s">
        <v>8329</v>
      </c>
      <c r="S692" t="s">
        <v>8331</v>
      </c>
      <c r="T692" s="9">
        <f t="shared" si="53"/>
        <v>42579.634733796294</v>
      </c>
      <c r="U692" s="9">
        <f t="shared" si="54"/>
        <v>42622.25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 t="str">
        <f t="shared" si="50"/>
        <v/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51"/>
        <v>-49740</v>
      </c>
      <c r="Q693">
        <f t="shared" si="52"/>
        <v>26</v>
      </c>
      <c r="R693" t="s">
        <v>8329</v>
      </c>
      <c r="S693" t="s">
        <v>8331</v>
      </c>
      <c r="T693" s="9">
        <f t="shared" si="53"/>
        <v>42158.028310185182</v>
      </c>
      <c r="U693" s="9">
        <f t="shared" si="54"/>
        <v>42186.028310185182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 t="str">
        <f t="shared" si="50"/>
        <v/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51"/>
        <v>-18694</v>
      </c>
      <c r="Q694">
        <f t="shared" si="52"/>
        <v>6.4975124378109452</v>
      </c>
      <c r="R694" t="s">
        <v>8329</v>
      </c>
      <c r="S694" t="s">
        <v>8331</v>
      </c>
      <c r="T694" s="9">
        <f t="shared" si="53"/>
        <v>42696.37572916667</v>
      </c>
      <c r="U694" s="9">
        <f t="shared" si="54"/>
        <v>42726.37572916667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 t="str">
        <f t="shared" si="50"/>
        <v/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51"/>
        <v>-64662</v>
      </c>
      <c r="Q695">
        <f t="shared" si="52"/>
        <v>119.38513513513513</v>
      </c>
      <c r="R695" t="s">
        <v>8329</v>
      </c>
      <c r="S695" t="s">
        <v>8331</v>
      </c>
      <c r="T695" s="9">
        <f t="shared" si="53"/>
        <v>42094.808182870373</v>
      </c>
      <c r="U695" s="9">
        <f t="shared" si="54"/>
        <v>42124.808182870373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 t="str">
        <f t="shared" si="50"/>
        <v/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51"/>
        <v>-149410</v>
      </c>
      <c r="Q696">
        <f t="shared" si="52"/>
        <v>84.285714285714292</v>
      </c>
      <c r="R696" t="s">
        <v>8329</v>
      </c>
      <c r="S696" t="s">
        <v>8331</v>
      </c>
      <c r="T696" s="9">
        <f t="shared" si="53"/>
        <v>42737.663877314815</v>
      </c>
      <c r="U696" s="9">
        <f t="shared" si="54"/>
        <v>42767.663877314815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 t="str">
        <f t="shared" si="50"/>
        <v/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51"/>
        <v>-59364</v>
      </c>
      <c r="Q697">
        <f t="shared" si="52"/>
        <v>90.857142857142861</v>
      </c>
      <c r="R697" t="s">
        <v>8329</v>
      </c>
      <c r="S697" t="s">
        <v>8331</v>
      </c>
      <c r="T697" s="9">
        <f t="shared" si="53"/>
        <v>41913.521064814813</v>
      </c>
      <c r="U697" s="9">
        <f t="shared" si="54"/>
        <v>41943.521064814813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 t="str">
        <f t="shared" si="50"/>
        <v/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51"/>
        <v>-174999</v>
      </c>
      <c r="Q698">
        <f t="shared" si="52"/>
        <v>1</v>
      </c>
      <c r="R698" t="s">
        <v>8329</v>
      </c>
      <c r="S698" t="s">
        <v>8331</v>
      </c>
      <c r="T698" s="9">
        <f t="shared" si="53"/>
        <v>41815.927106481482</v>
      </c>
      <c r="U698" s="9">
        <f t="shared" si="54"/>
        <v>41845.927106481482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 t="str">
        <f t="shared" si="50"/>
        <v/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51"/>
        <v>-2681</v>
      </c>
      <c r="Q699">
        <f t="shared" si="52"/>
        <v>20.342105263157894</v>
      </c>
      <c r="R699" t="s">
        <v>8329</v>
      </c>
      <c r="S699" t="s">
        <v>8331</v>
      </c>
      <c r="T699" s="9">
        <f t="shared" si="53"/>
        <v>42388.523020833338</v>
      </c>
      <c r="U699" s="9">
        <f t="shared" si="54"/>
        <v>42403.523020833338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 t="str">
        <f t="shared" si="50"/>
        <v/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51"/>
        <v>-84610</v>
      </c>
      <c r="Q700">
        <f t="shared" si="52"/>
        <v>530.68965517241384</v>
      </c>
      <c r="R700" t="s">
        <v>8329</v>
      </c>
      <c r="S700" t="s">
        <v>8331</v>
      </c>
      <c r="T700" s="9">
        <f t="shared" si="53"/>
        <v>41866.931076388886</v>
      </c>
      <c r="U700" s="9">
        <f t="shared" si="54"/>
        <v>41900.083333333336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 t="str">
        <f t="shared" si="50"/>
        <v/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51"/>
        <v>-22851.259999999995</v>
      </c>
      <c r="Q701">
        <f t="shared" si="52"/>
        <v>120.39184269662923</v>
      </c>
      <c r="R701" t="s">
        <v>8329</v>
      </c>
      <c r="S701" t="s">
        <v>8331</v>
      </c>
      <c r="T701" s="9">
        <f t="shared" si="53"/>
        <v>41563.485509259262</v>
      </c>
      <c r="U701" s="9">
        <f t="shared" si="54"/>
        <v>41600.666666666664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 t="str">
        <f t="shared" si="50"/>
        <v/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51"/>
        <v>-14597</v>
      </c>
      <c r="Q702">
        <f t="shared" si="52"/>
        <v>13</v>
      </c>
      <c r="R702" t="s">
        <v>8329</v>
      </c>
      <c r="S702" t="s">
        <v>8331</v>
      </c>
      <c r="T702" s="9">
        <f t="shared" si="53"/>
        <v>42715.688437500001</v>
      </c>
      <c r="U702" s="9">
        <f t="shared" si="54"/>
        <v>42745.688437500001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 t="str">
        <f t="shared" si="50"/>
        <v/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51"/>
        <v>-16882</v>
      </c>
      <c r="Q703">
        <f t="shared" si="52"/>
        <v>291.33333333333331</v>
      </c>
      <c r="R703" t="s">
        <v>8329</v>
      </c>
      <c r="S703" t="s">
        <v>8331</v>
      </c>
      <c r="T703" s="9">
        <f t="shared" si="53"/>
        <v>41813.662962962961</v>
      </c>
      <c r="U703" s="9">
        <f t="shared" si="54"/>
        <v>41843.662962962961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 t="str">
        <f t="shared" si="50"/>
        <v/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51"/>
        <v>-10377.99</v>
      </c>
      <c r="Q704">
        <f t="shared" si="52"/>
        <v>124.9191891891892</v>
      </c>
      <c r="R704" t="s">
        <v>8329</v>
      </c>
      <c r="S704" t="s">
        <v>8331</v>
      </c>
      <c r="T704" s="9">
        <f t="shared" si="53"/>
        <v>42668.726701388892</v>
      </c>
      <c r="U704" s="9">
        <f t="shared" si="54"/>
        <v>42698.768368055549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 t="str">
        <f t="shared" si="50"/>
        <v/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51"/>
        <v>-14163</v>
      </c>
      <c r="Q705">
        <f t="shared" si="52"/>
        <v>119.57142857142857</v>
      </c>
      <c r="R705" t="s">
        <v>8329</v>
      </c>
      <c r="S705" t="s">
        <v>8331</v>
      </c>
      <c r="T705" s="9">
        <f t="shared" si="53"/>
        <v>42711.950798611113</v>
      </c>
      <c r="U705" s="9">
        <f t="shared" si="54"/>
        <v>42766.98055555555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 t="str">
        <f t="shared" si="50"/>
        <v/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51"/>
        <v>-54519</v>
      </c>
      <c r="Q706">
        <f t="shared" si="52"/>
        <v>120.25</v>
      </c>
      <c r="R706" t="s">
        <v>8329</v>
      </c>
      <c r="S706" t="s">
        <v>8331</v>
      </c>
      <c r="T706" s="9">
        <f t="shared" si="53"/>
        <v>42726.192916666667</v>
      </c>
      <c r="U706" s="9">
        <f t="shared" si="54"/>
        <v>42786.192916666667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 t="str">
        <f t="shared" ref="E707:E770" si="55">IF(G707="successful",D707,"")</f>
        <v/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56">F707-D707</f>
        <v>-99023</v>
      </c>
      <c r="Q707">
        <f t="shared" ref="Q707:Q770" si="57">F707/M707</f>
        <v>195.4</v>
      </c>
      <c r="R707" t="s">
        <v>8329</v>
      </c>
      <c r="S707" t="s">
        <v>8331</v>
      </c>
      <c r="T707" s="9">
        <f t="shared" ref="T707:T770" si="58">(((K707/60)/60)/24)+DATE(1970,1,1)</f>
        <v>42726.491643518515</v>
      </c>
      <c r="U707" s="9">
        <f t="shared" ref="U707:U770" si="59">(((J707/60)/60)/24)+DATE(1970,1,1)</f>
        <v>42756.491643518515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 t="str">
        <f t="shared" si="55"/>
        <v/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>
        <f t="shared" si="56"/>
        <v>-100000</v>
      </c>
      <c r="Q708" t="e">
        <f t="shared" si="57"/>
        <v>#DIV/0!</v>
      </c>
      <c r="R708" t="s">
        <v>8329</v>
      </c>
      <c r="S708" t="s">
        <v>8331</v>
      </c>
      <c r="T708" s="9">
        <f t="shared" si="58"/>
        <v>42676.995173611111</v>
      </c>
      <c r="U708" s="9">
        <f t="shared" si="59"/>
        <v>42718.777083333334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 t="str">
        <f t="shared" si="55"/>
        <v/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56"/>
        <v>-14329.400000000001</v>
      </c>
      <c r="Q709">
        <f t="shared" si="57"/>
        <v>117.69868421052631</v>
      </c>
      <c r="R709" t="s">
        <v>8329</v>
      </c>
      <c r="S709" t="s">
        <v>8331</v>
      </c>
      <c r="T709" s="9">
        <f t="shared" si="58"/>
        <v>42696.663506944446</v>
      </c>
      <c r="U709" s="9">
        <f t="shared" si="59"/>
        <v>42736.663506944446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 t="str">
        <f t="shared" si="55"/>
        <v/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56"/>
        <v>-31163</v>
      </c>
      <c r="Q710">
        <f t="shared" si="57"/>
        <v>23.948509485094849</v>
      </c>
      <c r="R710" t="s">
        <v>8329</v>
      </c>
      <c r="S710" t="s">
        <v>8331</v>
      </c>
      <c r="T710" s="9">
        <f t="shared" si="58"/>
        <v>41835.581018518518</v>
      </c>
      <c r="U710" s="9">
        <f t="shared" si="59"/>
        <v>41895.581018518518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 t="str">
        <f t="shared" si="55"/>
        <v/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56"/>
        <v>-14939</v>
      </c>
      <c r="Q711">
        <f t="shared" si="57"/>
        <v>30.5</v>
      </c>
      <c r="R711" t="s">
        <v>8329</v>
      </c>
      <c r="S711" t="s">
        <v>8331</v>
      </c>
      <c r="T711" s="9">
        <f t="shared" si="58"/>
        <v>41948.041192129633</v>
      </c>
      <c r="U711" s="9">
        <f t="shared" si="59"/>
        <v>41978.041192129633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 t="str">
        <f t="shared" si="55"/>
        <v/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>
        <f t="shared" si="56"/>
        <v>-1200</v>
      </c>
      <c r="Q712" t="e">
        <f t="shared" si="57"/>
        <v>#DIV/0!</v>
      </c>
      <c r="R712" t="s">
        <v>8329</v>
      </c>
      <c r="S712" t="s">
        <v>8331</v>
      </c>
      <c r="T712" s="9">
        <f t="shared" si="58"/>
        <v>41837.984976851854</v>
      </c>
      <c r="U712" s="9">
        <f t="shared" si="59"/>
        <v>41871.030555555553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 t="str">
        <f t="shared" si="55"/>
        <v/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56"/>
        <v>-66209</v>
      </c>
      <c r="Q713">
        <f t="shared" si="57"/>
        <v>99.973372781065095</v>
      </c>
      <c r="R713" t="s">
        <v>8329</v>
      </c>
      <c r="S713" t="s">
        <v>8331</v>
      </c>
      <c r="T713" s="9">
        <f t="shared" si="58"/>
        <v>42678.459120370375</v>
      </c>
      <c r="U713" s="9">
        <f t="shared" si="59"/>
        <v>42718.500787037032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 t="str">
        <f t="shared" si="55"/>
        <v/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56"/>
        <v>-48395</v>
      </c>
      <c r="Q714">
        <f t="shared" si="57"/>
        <v>26.25</v>
      </c>
      <c r="R714" t="s">
        <v>8329</v>
      </c>
      <c r="S714" t="s">
        <v>8331</v>
      </c>
      <c r="T714" s="9">
        <f t="shared" si="58"/>
        <v>42384.680925925932</v>
      </c>
      <c r="U714" s="9">
        <f t="shared" si="59"/>
        <v>42414.680925925932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 t="str">
        <f t="shared" si="55"/>
        <v/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56"/>
        <v>-24801</v>
      </c>
      <c r="Q715">
        <f t="shared" si="57"/>
        <v>199</v>
      </c>
      <c r="R715" t="s">
        <v>8329</v>
      </c>
      <c r="S715" t="s">
        <v>8331</v>
      </c>
      <c r="T715" s="9">
        <f t="shared" si="58"/>
        <v>42496.529305555552</v>
      </c>
      <c r="U715" s="9">
        <f t="shared" si="59"/>
        <v>42526.529305555552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 t="str">
        <f t="shared" si="55"/>
        <v/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56"/>
        <v>-12751</v>
      </c>
      <c r="Q716">
        <f t="shared" si="57"/>
        <v>80.321428571428569</v>
      </c>
      <c r="R716" t="s">
        <v>8329</v>
      </c>
      <c r="S716" t="s">
        <v>8331</v>
      </c>
      <c r="T716" s="9">
        <f t="shared" si="58"/>
        <v>42734.787986111114</v>
      </c>
      <c r="U716" s="9">
        <f t="shared" si="59"/>
        <v>42794.787986111114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 t="str">
        <f t="shared" si="55"/>
        <v/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56"/>
        <v>-26111</v>
      </c>
      <c r="Q717">
        <f t="shared" si="57"/>
        <v>115.75</v>
      </c>
      <c r="R717" t="s">
        <v>8329</v>
      </c>
      <c r="S717" t="s">
        <v>8331</v>
      </c>
      <c r="T717" s="9">
        <f t="shared" si="58"/>
        <v>42273.090740740736</v>
      </c>
      <c r="U717" s="9">
        <f t="shared" si="59"/>
        <v>42313.132407407407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 t="str">
        <f t="shared" si="55"/>
        <v/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56"/>
        <v>-6285</v>
      </c>
      <c r="Q718">
        <f t="shared" si="57"/>
        <v>44.6875</v>
      </c>
      <c r="R718" t="s">
        <v>8329</v>
      </c>
      <c r="S718" t="s">
        <v>8331</v>
      </c>
      <c r="T718" s="9">
        <f t="shared" si="58"/>
        <v>41940.658645833333</v>
      </c>
      <c r="U718" s="9">
        <f t="shared" si="59"/>
        <v>41974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>
        <v>100000</v>
      </c>
      <c r="E719" t="str">
        <f t="shared" si="55"/>
        <v/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56"/>
        <v>-99695</v>
      </c>
      <c r="Q719">
        <f t="shared" si="57"/>
        <v>76.25</v>
      </c>
      <c r="R719" t="s">
        <v>8329</v>
      </c>
      <c r="S719" t="s">
        <v>8331</v>
      </c>
      <c r="T719" s="9">
        <f t="shared" si="58"/>
        <v>41857.854189814818</v>
      </c>
      <c r="U719" s="9">
        <f t="shared" si="59"/>
        <v>41887.854189814818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 t="str">
        <f t="shared" si="55"/>
        <v/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56"/>
        <v>-11910</v>
      </c>
      <c r="Q720">
        <f t="shared" si="57"/>
        <v>22.5</v>
      </c>
      <c r="R720" t="s">
        <v>8329</v>
      </c>
      <c r="S720" t="s">
        <v>8331</v>
      </c>
      <c r="T720" s="9">
        <f t="shared" si="58"/>
        <v>42752.845451388886</v>
      </c>
      <c r="U720" s="9">
        <f t="shared" si="59"/>
        <v>42784.249305555553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 t="str">
        <f t="shared" si="55"/>
        <v/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56"/>
        <v>-14806</v>
      </c>
      <c r="Q721">
        <f t="shared" si="57"/>
        <v>19.399999999999999</v>
      </c>
      <c r="R721" t="s">
        <v>8329</v>
      </c>
      <c r="S721" t="s">
        <v>8331</v>
      </c>
      <c r="T721" s="9">
        <f t="shared" si="58"/>
        <v>42409.040231481486</v>
      </c>
      <c r="U721" s="9">
        <f t="shared" si="59"/>
        <v>42423.040231481486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f t="shared" si="55"/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56"/>
        <v>835</v>
      </c>
      <c r="Q722">
        <f t="shared" si="57"/>
        <v>66.707317073170728</v>
      </c>
      <c r="R722" t="s">
        <v>8332</v>
      </c>
      <c r="S722" t="s">
        <v>8333</v>
      </c>
      <c r="T722" s="9">
        <f t="shared" si="58"/>
        <v>40909.649201388893</v>
      </c>
      <c r="U722" s="9">
        <f t="shared" si="59"/>
        <v>40937.649201388893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f t="shared" si="55"/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56"/>
        <v>1813</v>
      </c>
      <c r="Q723">
        <f t="shared" si="57"/>
        <v>84.142857142857139</v>
      </c>
      <c r="R723" t="s">
        <v>8332</v>
      </c>
      <c r="S723" t="s">
        <v>8333</v>
      </c>
      <c r="T723" s="9">
        <f t="shared" si="58"/>
        <v>41807.571840277778</v>
      </c>
      <c r="U723" s="9">
        <f t="shared" si="59"/>
        <v>41852.571840277778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f t="shared" si="55"/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56"/>
        <v>8006</v>
      </c>
      <c r="Q724">
        <f t="shared" si="57"/>
        <v>215.72549019607843</v>
      </c>
      <c r="R724" t="s">
        <v>8332</v>
      </c>
      <c r="S724" t="s">
        <v>8333</v>
      </c>
      <c r="T724" s="9">
        <f t="shared" si="58"/>
        <v>40977.805300925924</v>
      </c>
      <c r="U724" s="9">
        <f t="shared" si="59"/>
        <v>41007.76363425926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f t="shared" si="55"/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56"/>
        <v>469</v>
      </c>
      <c r="Q725">
        <f t="shared" si="57"/>
        <v>54.69</v>
      </c>
      <c r="R725" t="s">
        <v>8332</v>
      </c>
      <c r="S725" t="s">
        <v>8333</v>
      </c>
      <c r="T725" s="9">
        <f t="shared" si="58"/>
        <v>42184.816539351858</v>
      </c>
      <c r="U725" s="9">
        <f t="shared" si="59"/>
        <v>42215.165972222225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f t="shared" si="55"/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56"/>
        <v>383.01000000000022</v>
      </c>
      <c r="Q726">
        <f t="shared" si="57"/>
        <v>51.62944055944056</v>
      </c>
      <c r="R726" t="s">
        <v>8332</v>
      </c>
      <c r="S726" t="s">
        <v>8333</v>
      </c>
      <c r="T726" s="9">
        <f t="shared" si="58"/>
        <v>40694.638460648144</v>
      </c>
      <c r="U726" s="9">
        <f t="shared" si="59"/>
        <v>40724.638460648144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f t="shared" si="55"/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56"/>
        <v>70</v>
      </c>
      <c r="Q727">
        <f t="shared" si="57"/>
        <v>143.35714285714286</v>
      </c>
      <c r="R727" t="s">
        <v>8332</v>
      </c>
      <c r="S727" t="s">
        <v>8333</v>
      </c>
      <c r="T727" s="9">
        <f t="shared" si="58"/>
        <v>42321.626296296294</v>
      </c>
      <c r="U727" s="9">
        <f t="shared" si="59"/>
        <v>42351.626296296294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f t="shared" si="55"/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56"/>
        <v>35</v>
      </c>
      <c r="Q728">
        <f t="shared" si="57"/>
        <v>72.428571428571431</v>
      </c>
      <c r="R728" t="s">
        <v>8332</v>
      </c>
      <c r="S728" t="s">
        <v>8333</v>
      </c>
      <c r="T728" s="9">
        <f t="shared" si="58"/>
        <v>41346.042673611111</v>
      </c>
      <c r="U728" s="9">
        <f t="shared" si="59"/>
        <v>41376.042673611111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f t="shared" si="55"/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56"/>
        <v>1943</v>
      </c>
      <c r="Q729">
        <f t="shared" si="57"/>
        <v>36.530201342281877</v>
      </c>
      <c r="R729" t="s">
        <v>8332</v>
      </c>
      <c r="S729" t="s">
        <v>8333</v>
      </c>
      <c r="T729" s="9">
        <f t="shared" si="58"/>
        <v>41247.020243055551</v>
      </c>
      <c r="U729" s="9">
        <f t="shared" si="59"/>
        <v>41288.888888888891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f t="shared" si="55"/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56"/>
        <v>417.44999999999982</v>
      </c>
      <c r="Q730">
        <f t="shared" si="57"/>
        <v>60.903461538461535</v>
      </c>
      <c r="R730" t="s">
        <v>8332</v>
      </c>
      <c r="S730" t="s">
        <v>8333</v>
      </c>
      <c r="T730" s="9">
        <f t="shared" si="58"/>
        <v>40731.837465277778</v>
      </c>
      <c r="U730" s="9">
        <f t="shared" si="59"/>
        <v>40776.837465277778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f t="shared" si="55"/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56"/>
        <v>1226</v>
      </c>
      <c r="Q731">
        <f t="shared" si="57"/>
        <v>43.55</v>
      </c>
      <c r="R731" t="s">
        <v>8332</v>
      </c>
      <c r="S731" t="s">
        <v>8333</v>
      </c>
      <c r="T731" s="9">
        <f t="shared" si="58"/>
        <v>41111.185891203706</v>
      </c>
      <c r="U731" s="9">
        <f t="shared" si="59"/>
        <v>41171.185891203706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f t="shared" si="55"/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56"/>
        <v>6438</v>
      </c>
      <c r="Q732">
        <f t="shared" si="57"/>
        <v>99.766037735849054</v>
      </c>
      <c r="R732" t="s">
        <v>8332</v>
      </c>
      <c r="S732" t="s">
        <v>8333</v>
      </c>
      <c r="T732" s="9">
        <f t="shared" si="58"/>
        <v>40854.745266203703</v>
      </c>
      <c r="U732" s="9">
        <f t="shared" si="59"/>
        <v>40884.745266203703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f t="shared" si="55"/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56"/>
        <v>1300</v>
      </c>
      <c r="Q733">
        <f t="shared" si="57"/>
        <v>88.732394366197184</v>
      </c>
      <c r="R733" t="s">
        <v>8332</v>
      </c>
      <c r="S733" t="s">
        <v>8333</v>
      </c>
      <c r="T733" s="9">
        <f t="shared" si="58"/>
        <v>40879.795682870368</v>
      </c>
      <c r="U733" s="9">
        <f t="shared" si="59"/>
        <v>40930.25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f t="shared" si="55"/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56"/>
        <v>24</v>
      </c>
      <c r="Q734">
        <f t="shared" si="57"/>
        <v>4.9230769230769234</v>
      </c>
      <c r="R734" t="s">
        <v>8332</v>
      </c>
      <c r="S734" t="s">
        <v>8333</v>
      </c>
      <c r="T734" s="9">
        <f t="shared" si="58"/>
        <v>41486.424317129626</v>
      </c>
      <c r="U734" s="9">
        <f t="shared" si="59"/>
        <v>41546.424317129626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f t="shared" si="55"/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56"/>
        <v>512</v>
      </c>
      <c r="Q735">
        <f t="shared" si="57"/>
        <v>17.822485207100591</v>
      </c>
      <c r="R735" t="s">
        <v>8332</v>
      </c>
      <c r="S735" t="s">
        <v>8333</v>
      </c>
      <c r="T735" s="9">
        <f t="shared" si="58"/>
        <v>41598.420046296298</v>
      </c>
      <c r="U735" s="9">
        <f t="shared" si="59"/>
        <v>41628.420046296298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f t="shared" si="55"/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56"/>
        <v>2170</v>
      </c>
      <c r="Q736">
        <f t="shared" si="57"/>
        <v>187.19298245614036</v>
      </c>
      <c r="R736" t="s">
        <v>8332</v>
      </c>
      <c r="S736" t="s">
        <v>8333</v>
      </c>
      <c r="T736" s="9">
        <f t="shared" si="58"/>
        <v>42102.164583333331</v>
      </c>
      <c r="U736" s="9">
        <f t="shared" si="59"/>
        <v>42133.208333333328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f t="shared" si="55"/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56"/>
        <v>6771</v>
      </c>
      <c r="Q737">
        <f t="shared" si="57"/>
        <v>234.80786026200875</v>
      </c>
      <c r="R737" t="s">
        <v>8332</v>
      </c>
      <c r="S737" t="s">
        <v>8333</v>
      </c>
      <c r="T737" s="9">
        <f t="shared" si="58"/>
        <v>41946.029467592591</v>
      </c>
      <c r="U737" s="9">
        <f t="shared" si="59"/>
        <v>41977.027083333334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f t="shared" si="55"/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56"/>
        <v>7745</v>
      </c>
      <c r="Q738">
        <f t="shared" si="57"/>
        <v>105.04629629629629</v>
      </c>
      <c r="R738" t="s">
        <v>8332</v>
      </c>
      <c r="S738" t="s">
        <v>8333</v>
      </c>
      <c r="T738" s="9">
        <f t="shared" si="58"/>
        <v>41579.734259259261</v>
      </c>
      <c r="U738" s="9">
        <f t="shared" si="59"/>
        <v>41599.207638888889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f t="shared" si="55"/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56"/>
        <v>1120</v>
      </c>
      <c r="Q739">
        <f t="shared" si="57"/>
        <v>56.666666666666664</v>
      </c>
      <c r="R739" t="s">
        <v>8332</v>
      </c>
      <c r="S739" t="s">
        <v>8333</v>
      </c>
      <c r="T739" s="9">
        <f t="shared" si="58"/>
        <v>41667.275312500002</v>
      </c>
      <c r="U739" s="9">
        <f t="shared" si="59"/>
        <v>41684.833333333336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f t="shared" si="55"/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56"/>
        <v>101</v>
      </c>
      <c r="Q740">
        <f t="shared" si="57"/>
        <v>39.048780487804876</v>
      </c>
      <c r="R740" t="s">
        <v>8332</v>
      </c>
      <c r="S740" t="s">
        <v>8333</v>
      </c>
      <c r="T740" s="9">
        <f t="shared" si="58"/>
        <v>41943.604097222218</v>
      </c>
      <c r="U740" s="9">
        <f t="shared" si="59"/>
        <v>41974.207638888889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f t="shared" si="55"/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56"/>
        <v>3500</v>
      </c>
      <c r="Q741">
        <f t="shared" si="57"/>
        <v>68.345323741007192</v>
      </c>
      <c r="R741" t="s">
        <v>8332</v>
      </c>
      <c r="S741" t="s">
        <v>8333</v>
      </c>
      <c r="T741" s="9">
        <f t="shared" si="58"/>
        <v>41829.502650462964</v>
      </c>
      <c r="U741" s="9">
        <f t="shared" si="59"/>
        <v>41862.502650462964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f t="shared" si="55"/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56"/>
        <v>222</v>
      </c>
      <c r="Q742">
        <f t="shared" si="57"/>
        <v>169.57894736842104</v>
      </c>
      <c r="R742" t="s">
        <v>8332</v>
      </c>
      <c r="S742" t="s">
        <v>8333</v>
      </c>
      <c r="T742" s="9">
        <f t="shared" si="58"/>
        <v>42162.146782407406</v>
      </c>
      <c r="U742" s="9">
        <f t="shared" si="59"/>
        <v>42176.146782407406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f t="shared" si="55"/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56"/>
        <v>293.79999999999927</v>
      </c>
      <c r="Q743">
        <f t="shared" si="57"/>
        <v>141.42340425531913</v>
      </c>
      <c r="R743" t="s">
        <v>8332</v>
      </c>
      <c r="S743" t="s">
        <v>8333</v>
      </c>
      <c r="T743" s="9">
        <f t="shared" si="58"/>
        <v>41401.648217592592</v>
      </c>
      <c r="U743" s="9">
        <f t="shared" si="59"/>
        <v>41436.648217592592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f t="shared" si="55"/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56"/>
        <v>150</v>
      </c>
      <c r="Q744">
        <f t="shared" si="57"/>
        <v>67.391304347826093</v>
      </c>
      <c r="R744" t="s">
        <v>8332</v>
      </c>
      <c r="S744" t="s">
        <v>8333</v>
      </c>
      <c r="T744" s="9">
        <f t="shared" si="58"/>
        <v>41689.917962962965</v>
      </c>
      <c r="U744" s="9">
        <f t="shared" si="59"/>
        <v>41719.876296296294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f t="shared" si="55"/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56"/>
        <v>264</v>
      </c>
      <c r="Q745">
        <f t="shared" si="57"/>
        <v>54.266666666666666</v>
      </c>
      <c r="R745" t="s">
        <v>8332</v>
      </c>
      <c r="S745" t="s">
        <v>8333</v>
      </c>
      <c r="T745" s="9">
        <f t="shared" si="58"/>
        <v>40990.709317129629</v>
      </c>
      <c r="U745" s="9">
        <f t="shared" si="59"/>
        <v>41015.875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f t="shared" si="55"/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56"/>
        <v>116</v>
      </c>
      <c r="Q746">
        <f t="shared" si="57"/>
        <v>82.516129032258064</v>
      </c>
      <c r="R746" t="s">
        <v>8332</v>
      </c>
      <c r="S746" t="s">
        <v>8333</v>
      </c>
      <c r="T746" s="9">
        <f t="shared" si="58"/>
        <v>41226.95721064815</v>
      </c>
      <c r="U746" s="9">
        <f t="shared" si="59"/>
        <v>41256.95721064815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f t="shared" si="55"/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56"/>
        <v>1756</v>
      </c>
      <c r="Q747">
        <f t="shared" si="57"/>
        <v>53.729729729729726</v>
      </c>
      <c r="R747" t="s">
        <v>8332</v>
      </c>
      <c r="S747" t="s">
        <v>8333</v>
      </c>
      <c r="T747" s="9">
        <f t="shared" si="58"/>
        <v>41367.572280092594</v>
      </c>
      <c r="U747" s="9">
        <f t="shared" si="59"/>
        <v>41397.572280092594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f t="shared" si="55"/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56"/>
        <v>331</v>
      </c>
      <c r="Q748">
        <f t="shared" si="57"/>
        <v>34.206185567010309</v>
      </c>
      <c r="R748" t="s">
        <v>8332</v>
      </c>
      <c r="S748" t="s">
        <v>8333</v>
      </c>
      <c r="T748" s="9">
        <f t="shared" si="58"/>
        <v>41157.042928240742</v>
      </c>
      <c r="U748" s="9">
        <f t="shared" si="59"/>
        <v>41175.165972222225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f t="shared" si="55"/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56"/>
        <v>3</v>
      </c>
      <c r="Q749">
        <f t="shared" si="57"/>
        <v>127.32727272727273</v>
      </c>
      <c r="R749" t="s">
        <v>8332</v>
      </c>
      <c r="S749" t="s">
        <v>8333</v>
      </c>
      <c r="T749" s="9">
        <f t="shared" si="58"/>
        <v>41988.548831018517</v>
      </c>
      <c r="U749" s="9">
        <f t="shared" si="59"/>
        <v>42019.454166666663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f t="shared" si="55"/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56"/>
        <v>5</v>
      </c>
      <c r="Q750">
        <f t="shared" si="57"/>
        <v>45.56818181818182</v>
      </c>
      <c r="R750" t="s">
        <v>8332</v>
      </c>
      <c r="S750" t="s">
        <v>8333</v>
      </c>
      <c r="T750" s="9">
        <f t="shared" si="58"/>
        <v>41831.846828703703</v>
      </c>
      <c r="U750" s="9">
        <f t="shared" si="59"/>
        <v>41861.846828703703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f t="shared" si="55"/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56"/>
        <v>556</v>
      </c>
      <c r="Q751">
        <f t="shared" si="57"/>
        <v>95.963636363636368</v>
      </c>
      <c r="R751" t="s">
        <v>8332</v>
      </c>
      <c r="S751" t="s">
        <v>8333</v>
      </c>
      <c r="T751" s="9">
        <f t="shared" si="58"/>
        <v>42733.94131944445</v>
      </c>
      <c r="U751" s="9">
        <f t="shared" si="59"/>
        <v>42763.94131944445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f t="shared" si="55"/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56"/>
        <v>115</v>
      </c>
      <c r="Q752">
        <f t="shared" si="57"/>
        <v>77.271186440677965</v>
      </c>
      <c r="R752" t="s">
        <v>8332</v>
      </c>
      <c r="S752" t="s">
        <v>8333</v>
      </c>
      <c r="T752" s="9">
        <f t="shared" si="58"/>
        <v>41299.878148148149</v>
      </c>
      <c r="U752" s="9">
        <f t="shared" si="59"/>
        <v>41329.878148148149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f t="shared" si="55"/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56"/>
        <v>555</v>
      </c>
      <c r="Q753">
        <f t="shared" si="57"/>
        <v>57.338709677419352</v>
      </c>
      <c r="R753" t="s">
        <v>8332</v>
      </c>
      <c r="S753" t="s">
        <v>8333</v>
      </c>
      <c r="T753" s="9">
        <f t="shared" si="58"/>
        <v>40713.630497685182</v>
      </c>
      <c r="U753" s="9">
        <f t="shared" si="59"/>
        <v>40759.630497685182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f t="shared" si="55"/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56"/>
        <v>585</v>
      </c>
      <c r="Q754">
        <f t="shared" si="57"/>
        <v>53.19047619047619</v>
      </c>
      <c r="R754" t="s">
        <v>8332</v>
      </c>
      <c r="S754" t="s">
        <v>8333</v>
      </c>
      <c r="T754" s="9">
        <f t="shared" si="58"/>
        <v>42639.421493055561</v>
      </c>
      <c r="U754" s="9">
        <f t="shared" si="59"/>
        <v>42659.458333333328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f t="shared" si="55"/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56"/>
        <v>2800</v>
      </c>
      <c r="Q755">
        <f t="shared" si="57"/>
        <v>492.30769230769232</v>
      </c>
      <c r="R755" t="s">
        <v>8332</v>
      </c>
      <c r="S755" t="s">
        <v>8333</v>
      </c>
      <c r="T755" s="9">
        <f t="shared" si="58"/>
        <v>42019.590173611112</v>
      </c>
      <c r="U755" s="9">
        <f t="shared" si="59"/>
        <v>42049.590173611112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f t="shared" si="55"/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56"/>
        <v>75</v>
      </c>
      <c r="Q756">
        <f t="shared" si="57"/>
        <v>42.346938775510203</v>
      </c>
      <c r="R756" t="s">
        <v>8332</v>
      </c>
      <c r="S756" t="s">
        <v>8333</v>
      </c>
      <c r="T756" s="9">
        <f t="shared" si="58"/>
        <v>41249.749085648145</v>
      </c>
      <c r="U756" s="9">
        <f t="shared" si="59"/>
        <v>41279.749085648145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f t="shared" si="55"/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56"/>
        <v>47.690000000000055</v>
      </c>
      <c r="Q757">
        <f t="shared" si="57"/>
        <v>37.466029411764708</v>
      </c>
      <c r="R757" t="s">
        <v>8332</v>
      </c>
      <c r="S757" t="s">
        <v>8333</v>
      </c>
      <c r="T757" s="9">
        <f t="shared" si="58"/>
        <v>41383.605057870373</v>
      </c>
      <c r="U757" s="9">
        <f t="shared" si="59"/>
        <v>41414.02847222222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f t="shared" si="55"/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56"/>
        <v>124</v>
      </c>
      <c r="Q758">
        <f t="shared" si="57"/>
        <v>37.454545454545453</v>
      </c>
      <c r="R758" t="s">
        <v>8332</v>
      </c>
      <c r="S758" t="s">
        <v>8333</v>
      </c>
      <c r="T758" s="9">
        <f t="shared" si="58"/>
        <v>40590.766886574071</v>
      </c>
      <c r="U758" s="9">
        <f t="shared" si="59"/>
        <v>40651.725219907406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f t="shared" si="55"/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56"/>
        <v>345</v>
      </c>
      <c r="Q759">
        <f t="shared" si="57"/>
        <v>33.055555555555557</v>
      </c>
      <c r="R759" t="s">
        <v>8332</v>
      </c>
      <c r="S759" t="s">
        <v>8333</v>
      </c>
      <c r="T759" s="9">
        <f t="shared" si="58"/>
        <v>41235.054560185185</v>
      </c>
      <c r="U759" s="9">
        <f t="shared" si="59"/>
        <v>41249.054560185185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f t="shared" si="55"/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56"/>
        <v>50</v>
      </c>
      <c r="Q760">
        <f t="shared" si="57"/>
        <v>134.21052631578948</v>
      </c>
      <c r="R760" t="s">
        <v>8332</v>
      </c>
      <c r="S760" t="s">
        <v>8333</v>
      </c>
      <c r="T760" s="9">
        <f t="shared" si="58"/>
        <v>40429.836435185185</v>
      </c>
      <c r="U760" s="9">
        <f t="shared" si="59"/>
        <v>40459.836435185185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f t="shared" si="55"/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56"/>
        <v>96</v>
      </c>
      <c r="Q761">
        <f t="shared" si="57"/>
        <v>51.474747474747474</v>
      </c>
      <c r="R761" t="s">
        <v>8332</v>
      </c>
      <c r="S761" t="s">
        <v>8333</v>
      </c>
      <c r="T761" s="9">
        <f t="shared" si="58"/>
        <v>41789.330312500002</v>
      </c>
      <c r="U761" s="9">
        <f t="shared" si="59"/>
        <v>41829.330312500002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 t="str">
        <f t="shared" si="55"/>
        <v/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>
        <f t="shared" si="56"/>
        <v>-2200</v>
      </c>
      <c r="Q762" t="e">
        <f t="shared" si="57"/>
        <v>#DIV/0!</v>
      </c>
      <c r="R762" t="s">
        <v>8332</v>
      </c>
      <c r="S762" t="s">
        <v>8310</v>
      </c>
      <c r="T762" s="9">
        <f t="shared" si="58"/>
        <v>42670.764039351852</v>
      </c>
      <c r="U762" s="9">
        <f t="shared" si="59"/>
        <v>42700.805706018517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 t="str">
        <f t="shared" si="55"/>
        <v/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56"/>
        <v>-4765</v>
      </c>
      <c r="Q763">
        <f t="shared" si="57"/>
        <v>39.166666666666664</v>
      </c>
      <c r="R763" t="s">
        <v>8332</v>
      </c>
      <c r="S763" t="s">
        <v>8310</v>
      </c>
      <c r="T763" s="9">
        <f t="shared" si="58"/>
        <v>41642.751458333332</v>
      </c>
      <c r="U763" s="9">
        <f t="shared" si="59"/>
        <v>41672.751458333332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 t="str">
        <f t="shared" si="55"/>
        <v/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>
        <f t="shared" si="56"/>
        <v>-3500</v>
      </c>
      <c r="Q764" t="e">
        <f t="shared" si="57"/>
        <v>#DIV/0!</v>
      </c>
      <c r="R764" t="s">
        <v>8332</v>
      </c>
      <c r="S764" t="s">
        <v>8310</v>
      </c>
      <c r="T764" s="9">
        <f t="shared" si="58"/>
        <v>42690.858449074076</v>
      </c>
      <c r="U764" s="9">
        <f t="shared" si="59"/>
        <v>42708.25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 t="str">
        <f t="shared" si="55"/>
        <v/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56"/>
        <v>-4285</v>
      </c>
      <c r="Q765">
        <f t="shared" si="57"/>
        <v>5</v>
      </c>
      <c r="R765" t="s">
        <v>8332</v>
      </c>
      <c r="S765" t="s">
        <v>8310</v>
      </c>
      <c r="T765" s="9">
        <f t="shared" si="58"/>
        <v>41471.446851851848</v>
      </c>
      <c r="U765" s="9">
        <f t="shared" si="59"/>
        <v>41501.446851851848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 t="str">
        <f t="shared" si="55"/>
        <v/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>
        <f t="shared" si="56"/>
        <v>-5000</v>
      </c>
      <c r="Q766" t="e">
        <f t="shared" si="57"/>
        <v>#DIV/0!</v>
      </c>
      <c r="R766" t="s">
        <v>8332</v>
      </c>
      <c r="S766" t="s">
        <v>8310</v>
      </c>
      <c r="T766" s="9">
        <f t="shared" si="58"/>
        <v>42227.173159722224</v>
      </c>
      <c r="U766" s="9">
        <f t="shared" si="59"/>
        <v>42257.173159722224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 t="str">
        <f t="shared" si="55"/>
        <v/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56"/>
        <v>-4479</v>
      </c>
      <c r="Q767">
        <f t="shared" si="57"/>
        <v>57.295454545454547</v>
      </c>
      <c r="R767" t="s">
        <v>8332</v>
      </c>
      <c r="S767" t="s">
        <v>8310</v>
      </c>
      <c r="T767" s="9">
        <f t="shared" si="58"/>
        <v>41901.542638888888</v>
      </c>
      <c r="U767" s="9">
        <f t="shared" si="59"/>
        <v>41931.542638888888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 t="str">
        <f t="shared" si="55"/>
        <v/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>
        <f t="shared" si="56"/>
        <v>-4000</v>
      </c>
      <c r="Q768" t="e">
        <f t="shared" si="57"/>
        <v>#DIV/0!</v>
      </c>
      <c r="R768" t="s">
        <v>8332</v>
      </c>
      <c r="S768" t="s">
        <v>8310</v>
      </c>
      <c r="T768" s="9">
        <f t="shared" si="58"/>
        <v>42021.783368055556</v>
      </c>
      <c r="U768" s="9">
        <f t="shared" si="59"/>
        <v>42051.783368055556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 t="str">
        <f t="shared" si="55"/>
        <v/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56"/>
        <v>-4823</v>
      </c>
      <c r="Q769">
        <f t="shared" si="57"/>
        <v>59</v>
      </c>
      <c r="R769" t="s">
        <v>8332</v>
      </c>
      <c r="S769" t="s">
        <v>8310</v>
      </c>
      <c r="T769" s="9">
        <f t="shared" si="58"/>
        <v>42115.143634259264</v>
      </c>
      <c r="U769" s="9">
        <f t="shared" si="59"/>
        <v>42145.143634259264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 t="str">
        <f t="shared" si="55"/>
        <v/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>
        <f t="shared" si="56"/>
        <v>-2500</v>
      </c>
      <c r="Q770" t="e">
        <f t="shared" si="57"/>
        <v>#DIV/0!</v>
      </c>
      <c r="R770" t="s">
        <v>8332</v>
      </c>
      <c r="S770" t="s">
        <v>8310</v>
      </c>
      <c r="T770" s="9">
        <f t="shared" si="58"/>
        <v>41594.207060185188</v>
      </c>
      <c r="U770" s="9">
        <f t="shared" si="59"/>
        <v>41624.207060185188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 t="str">
        <f t="shared" ref="E771:E834" si="60">IF(G771="successful",D771,"")</f>
        <v/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61">F771-D771</f>
        <v>-2344</v>
      </c>
      <c r="Q771">
        <f t="shared" ref="Q771:Q834" si="62">F771/M771</f>
        <v>31.846153846153847</v>
      </c>
      <c r="R771" t="s">
        <v>8332</v>
      </c>
      <c r="S771" t="s">
        <v>8310</v>
      </c>
      <c r="T771" s="9">
        <f t="shared" ref="T771:T834" si="63">(((K771/60)/60)/24)+DATE(1970,1,1)</f>
        <v>41604.996458333335</v>
      </c>
      <c r="U771" s="9">
        <f t="shared" ref="U771:U834" si="64">(((J771/60)/60)/24)+DATE(1970,1,1)</f>
        <v>41634.996458333335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 t="str">
        <f t="shared" si="60"/>
        <v/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>
        <f t="shared" si="61"/>
        <v>-17500</v>
      </c>
      <c r="Q772" t="e">
        <f t="shared" si="62"/>
        <v>#DIV/0!</v>
      </c>
      <c r="R772" t="s">
        <v>8332</v>
      </c>
      <c r="S772" t="s">
        <v>8310</v>
      </c>
      <c r="T772" s="9">
        <f t="shared" si="63"/>
        <v>41289.999641203707</v>
      </c>
      <c r="U772" s="9">
        <f t="shared" si="64"/>
        <v>41329.999641203707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 t="str">
        <f t="shared" si="60"/>
        <v/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61"/>
        <v>-37990</v>
      </c>
      <c r="Q773">
        <f t="shared" si="62"/>
        <v>10</v>
      </c>
      <c r="R773" t="s">
        <v>8332</v>
      </c>
      <c r="S773" t="s">
        <v>8310</v>
      </c>
      <c r="T773" s="9">
        <f t="shared" si="63"/>
        <v>42349.824097222227</v>
      </c>
      <c r="U773" s="9">
        <f t="shared" si="64"/>
        <v>42399.824097222227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 t="str">
        <f t="shared" si="60"/>
        <v/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61"/>
        <v>-1450</v>
      </c>
      <c r="Q774">
        <f t="shared" si="62"/>
        <v>50</v>
      </c>
      <c r="R774" t="s">
        <v>8332</v>
      </c>
      <c r="S774" t="s">
        <v>8310</v>
      </c>
      <c r="T774" s="9">
        <f t="shared" si="63"/>
        <v>40068.056932870371</v>
      </c>
      <c r="U774" s="9">
        <f t="shared" si="64"/>
        <v>40118.165972222225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 t="str">
        <f t="shared" si="60"/>
        <v/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61"/>
        <v>-3727</v>
      </c>
      <c r="Q775">
        <f t="shared" si="62"/>
        <v>16</v>
      </c>
      <c r="R775" t="s">
        <v>8332</v>
      </c>
      <c r="S775" t="s">
        <v>8310</v>
      </c>
      <c r="T775" s="9">
        <f t="shared" si="63"/>
        <v>42100.735937499994</v>
      </c>
      <c r="U775" s="9">
        <f t="shared" si="64"/>
        <v>42134.959027777775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 t="str">
        <f t="shared" si="60"/>
        <v/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61"/>
        <v>-149</v>
      </c>
      <c r="Q776">
        <f t="shared" si="62"/>
        <v>39</v>
      </c>
      <c r="R776" t="s">
        <v>8332</v>
      </c>
      <c r="S776" t="s">
        <v>8310</v>
      </c>
      <c r="T776" s="9">
        <f t="shared" si="63"/>
        <v>41663.780300925922</v>
      </c>
      <c r="U776" s="9">
        <f t="shared" si="64"/>
        <v>41693.780300925922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 t="str">
        <f t="shared" si="60"/>
        <v/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61"/>
        <v>-9830</v>
      </c>
      <c r="Q777">
        <f t="shared" si="62"/>
        <v>34</v>
      </c>
      <c r="R777" t="s">
        <v>8332</v>
      </c>
      <c r="S777" t="s">
        <v>8310</v>
      </c>
      <c r="T777" s="9">
        <f t="shared" si="63"/>
        <v>40863.060127314813</v>
      </c>
      <c r="U777" s="9">
        <f t="shared" si="64"/>
        <v>40893.060127314813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 t="str">
        <f t="shared" si="60"/>
        <v/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61"/>
        <v>-3402</v>
      </c>
      <c r="Q778">
        <f t="shared" si="62"/>
        <v>63.122807017543863</v>
      </c>
      <c r="R778" t="s">
        <v>8332</v>
      </c>
      <c r="S778" t="s">
        <v>8310</v>
      </c>
      <c r="T778" s="9">
        <f t="shared" si="63"/>
        <v>42250.685706018514</v>
      </c>
      <c r="U778" s="9">
        <f t="shared" si="64"/>
        <v>42288.208333333328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 t="str">
        <f t="shared" si="60"/>
        <v/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61"/>
        <v>-2979</v>
      </c>
      <c r="Q779">
        <f t="shared" si="62"/>
        <v>7</v>
      </c>
      <c r="R779" t="s">
        <v>8332</v>
      </c>
      <c r="S779" t="s">
        <v>8310</v>
      </c>
      <c r="T779" s="9">
        <f t="shared" si="63"/>
        <v>41456.981215277774</v>
      </c>
      <c r="U779" s="9">
        <f t="shared" si="64"/>
        <v>41486.981215277774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 t="str">
        <f t="shared" si="60"/>
        <v/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61"/>
        <v>-498</v>
      </c>
      <c r="Q780">
        <f t="shared" si="62"/>
        <v>2</v>
      </c>
      <c r="R780" t="s">
        <v>8332</v>
      </c>
      <c r="S780" t="s">
        <v>8310</v>
      </c>
      <c r="T780" s="9">
        <f t="shared" si="63"/>
        <v>41729.702314814815</v>
      </c>
      <c r="U780" s="9">
        <f t="shared" si="64"/>
        <v>41759.702314814815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 t="str">
        <f t="shared" si="60"/>
        <v/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61"/>
        <v>-14600</v>
      </c>
      <c r="Q781">
        <f t="shared" si="62"/>
        <v>66.666666666666671</v>
      </c>
      <c r="R781" t="s">
        <v>8332</v>
      </c>
      <c r="S781" t="s">
        <v>8310</v>
      </c>
      <c r="T781" s="9">
        <f t="shared" si="63"/>
        <v>40436.68408564815</v>
      </c>
      <c r="U781" s="9">
        <f t="shared" si="64"/>
        <v>40466.166666666664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f t="shared" si="60"/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61"/>
        <v>40</v>
      </c>
      <c r="Q782">
        <f t="shared" si="62"/>
        <v>38.518518518518519</v>
      </c>
      <c r="R782" t="s">
        <v>8312</v>
      </c>
      <c r="S782" t="s">
        <v>8311</v>
      </c>
      <c r="T782" s="9">
        <f t="shared" si="63"/>
        <v>40636.673900462964</v>
      </c>
      <c r="U782" s="9">
        <f t="shared" si="64"/>
        <v>40666.673900462964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f t="shared" si="60"/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61"/>
        <v>265.23</v>
      </c>
      <c r="Q783">
        <f t="shared" si="62"/>
        <v>42.609200000000001</v>
      </c>
      <c r="R783" t="s">
        <v>8312</v>
      </c>
      <c r="S783" t="s">
        <v>8311</v>
      </c>
      <c r="T783" s="9">
        <f t="shared" si="63"/>
        <v>41403.000856481485</v>
      </c>
      <c r="U783" s="9">
        <f t="shared" si="64"/>
        <v>41433.000856481485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f t="shared" si="60"/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61"/>
        <v>0</v>
      </c>
      <c r="Q784">
        <f t="shared" si="62"/>
        <v>50</v>
      </c>
      <c r="R784" t="s">
        <v>8312</v>
      </c>
      <c r="S784" t="s">
        <v>8311</v>
      </c>
      <c r="T784" s="9">
        <f t="shared" si="63"/>
        <v>41116.758125</v>
      </c>
      <c r="U784" s="9">
        <f t="shared" si="64"/>
        <v>41146.758125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f t="shared" si="60"/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61"/>
        <v>722</v>
      </c>
      <c r="Q785">
        <f t="shared" si="62"/>
        <v>63.485714285714288</v>
      </c>
      <c r="R785" t="s">
        <v>8312</v>
      </c>
      <c r="S785" t="s">
        <v>8311</v>
      </c>
      <c r="T785" s="9">
        <f t="shared" si="63"/>
        <v>40987.773715277777</v>
      </c>
      <c r="U785" s="9">
        <f t="shared" si="64"/>
        <v>41026.916666666664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f t="shared" si="60"/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61"/>
        <v>25</v>
      </c>
      <c r="Q786">
        <f t="shared" si="62"/>
        <v>102.5</v>
      </c>
      <c r="R786" t="s">
        <v>8312</v>
      </c>
      <c r="S786" t="s">
        <v>8311</v>
      </c>
      <c r="T786" s="9">
        <f t="shared" si="63"/>
        <v>41675.149525462963</v>
      </c>
      <c r="U786" s="9">
        <f t="shared" si="64"/>
        <v>41715.107858796298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f t="shared" si="60"/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61"/>
        <v>403.14</v>
      </c>
      <c r="Q787">
        <f t="shared" si="62"/>
        <v>31.142758620689655</v>
      </c>
      <c r="R787" t="s">
        <v>8312</v>
      </c>
      <c r="S787" t="s">
        <v>8311</v>
      </c>
      <c r="T787" s="9">
        <f t="shared" si="63"/>
        <v>41303.593923611108</v>
      </c>
      <c r="U787" s="9">
        <f t="shared" si="64"/>
        <v>41333.593923611108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f t="shared" si="60"/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61"/>
        <v>2140</v>
      </c>
      <c r="Q788">
        <f t="shared" si="62"/>
        <v>162.27272727272728</v>
      </c>
      <c r="R788" t="s">
        <v>8312</v>
      </c>
      <c r="S788" t="s">
        <v>8311</v>
      </c>
      <c r="T788" s="9">
        <f t="shared" si="63"/>
        <v>40983.055949074071</v>
      </c>
      <c r="U788" s="9">
        <f t="shared" si="64"/>
        <v>41040.657638888886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f t="shared" si="60"/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61"/>
        <v>170</v>
      </c>
      <c r="Q789">
        <f t="shared" si="62"/>
        <v>80.588235294117652</v>
      </c>
      <c r="R789" t="s">
        <v>8312</v>
      </c>
      <c r="S789" t="s">
        <v>8311</v>
      </c>
      <c r="T789" s="9">
        <f t="shared" si="63"/>
        <v>41549.627615740741</v>
      </c>
      <c r="U789" s="9">
        <f t="shared" si="64"/>
        <v>41579.627615740741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f t="shared" si="60"/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61"/>
        <v>1035.05</v>
      </c>
      <c r="Q790">
        <f t="shared" si="62"/>
        <v>59.85441176470588</v>
      </c>
      <c r="R790" t="s">
        <v>8312</v>
      </c>
      <c r="S790" t="s">
        <v>8311</v>
      </c>
      <c r="T790" s="9">
        <f t="shared" si="63"/>
        <v>41059.006805555553</v>
      </c>
      <c r="U790" s="9">
        <f t="shared" si="64"/>
        <v>41097.165972222225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f t="shared" si="60"/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61"/>
        <v>160</v>
      </c>
      <c r="Q791">
        <f t="shared" si="62"/>
        <v>132.85714285714286</v>
      </c>
      <c r="R791" t="s">
        <v>8312</v>
      </c>
      <c r="S791" t="s">
        <v>8311</v>
      </c>
      <c r="T791" s="9">
        <f t="shared" si="63"/>
        <v>41277.186111111114</v>
      </c>
      <c r="U791" s="9">
        <f t="shared" si="64"/>
        <v>41295.332638888889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f t="shared" si="60"/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61"/>
        <v>4437.4599999999991</v>
      </c>
      <c r="Q792">
        <f t="shared" si="62"/>
        <v>92.547820512820508</v>
      </c>
      <c r="R792" t="s">
        <v>8312</v>
      </c>
      <c r="S792" t="s">
        <v>8311</v>
      </c>
      <c r="T792" s="9">
        <f t="shared" si="63"/>
        <v>41276.047905092593</v>
      </c>
      <c r="U792" s="9">
        <f t="shared" si="64"/>
        <v>41306.047905092593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f t="shared" si="60"/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61"/>
        <v>290</v>
      </c>
      <c r="Q793">
        <f t="shared" si="62"/>
        <v>60.859375</v>
      </c>
      <c r="R793" t="s">
        <v>8312</v>
      </c>
      <c r="S793" t="s">
        <v>8311</v>
      </c>
      <c r="T793" s="9">
        <f t="shared" si="63"/>
        <v>41557.780624999999</v>
      </c>
      <c r="U793" s="9">
        <f t="shared" si="64"/>
        <v>41591.249305555553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f t="shared" si="60"/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61"/>
        <v>11.110000000000127</v>
      </c>
      <c r="Q794">
        <f t="shared" si="62"/>
        <v>41.851833333333339</v>
      </c>
      <c r="R794" t="s">
        <v>8312</v>
      </c>
      <c r="S794" t="s">
        <v>8311</v>
      </c>
      <c r="T794" s="9">
        <f t="shared" si="63"/>
        <v>41555.873645833337</v>
      </c>
      <c r="U794" s="9">
        <f t="shared" si="64"/>
        <v>41585.915312500001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f t="shared" si="60"/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61"/>
        <v>76.429999999999836</v>
      </c>
      <c r="Q795">
        <f t="shared" si="62"/>
        <v>88.325937499999995</v>
      </c>
      <c r="R795" t="s">
        <v>8312</v>
      </c>
      <c r="S795" t="s">
        <v>8311</v>
      </c>
      <c r="T795" s="9">
        <f t="shared" si="63"/>
        <v>41442.741249999999</v>
      </c>
      <c r="U795" s="9">
        <f t="shared" si="64"/>
        <v>41458.207638888889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f t="shared" si="60"/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61"/>
        <v>425</v>
      </c>
      <c r="Q796">
        <f t="shared" si="62"/>
        <v>158.96226415094338</v>
      </c>
      <c r="R796" t="s">
        <v>8312</v>
      </c>
      <c r="S796" t="s">
        <v>8311</v>
      </c>
      <c r="T796" s="9">
        <f t="shared" si="63"/>
        <v>40736.115011574075</v>
      </c>
      <c r="U796" s="9">
        <f t="shared" si="64"/>
        <v>40791.712500000001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f t="shared" si="60"/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61"/>
        <v>1650</v>
      </c>
      <c r="Q797">
        <f t="shared" si="62"/>
        <v>85.054347826086953</v>
      </c>
      <c r="R797" t="s">
        <v>8312</v>
      </c>
      <c r="S797" t="s">
        <v>8311</v>
      </c>
      <c r="T797" s="9">
        <f t="shared" si="63"/>
        <v>40963.613032407404</v>
      </c>
      <c r="U797" s="9">
        <f t="shared" si="64"/>
        <v>41006.207638888889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f t="shared" si="60"/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61"/>
        <v>135</v>
      </c>
      <c r="Q798">
        <f t="shared" si="62"/>
        <v>112.61111111111111</v>
      </c>
      <c r="R798" t="s">
        <v>8312</v>
      </c>
      <c r="S798" t="s">
        <v>8311</v>
      </c>
      <c r="T798" s="9">
        <f t="shared" si="63"/>
        <v>41502.882928240739</v>
      </c>
      <c r="U798" s="9">
        <f t="shared" si="64"/>
        <v>41532.881944444445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f t="shared" si="60"/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61"/>
        <v>226</v>
      </c>
      <c r="Q799">
        <f t="shared" si="62"/>
        <v>45.436619718309856</v>
      </c>
      <c r="R799" t="s">
        <v>8312</v>
      </c>
      <c r="S799" t="s">
        <v>8311</v>
      </c>
      <c r="T799" s="9">
        <f t="shared" si="63"/>
        <v>40996.994074074071</v>
      </c>
      <c r="U799" s="9">
        <f t="shared" si="64"/>
        <v>41028.166666666664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f t="shared" si="60"/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61"/>
        <v>521</v>
      </c>
      <c r="Q800">
        <f t="shared" si="62"/>
        <v>46.218390804597703</v>
      </c>
      <c r="R800" t="s">
        <v>8312</v>
      </c>
      <c r="S800" t="s">
        <v>8311</v>
      </c>
      <c r="T800" s="9">
        <f t="shared" si="63"/>
        <v>41882.590127314819</v>
      </c>
      <c r="U800" s="9">
        <f t="shared" si="64"/>
        <v>41912.590127314819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f t="shared" si="60"/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61"/>
        <v>1</v>
      </c>
      <c r="Q801">
        <f t="shared" si="62"/>
        <v>178.60714285714286</v>
      </c>
      <c r="R801" t="s">
        <v>8312</v>
      </c>
      <c r="S801" t="s">
        <v>8311</v>
      </c>
      <c r="T801" s="9">
        <f t="shared" si="63"/>
        <v>40996.667199074072</v>
      </c>
      <c r="U801" s="9">
        <f t="shared" si="64"/>
        <v>41026.667199074072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f t="shared" si="60"/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61"/>
        <v>782</v>
      </c>
      <c r="Q802">
        <f t="shared" si="62"/>
        <v>40.75</v>
      </c>
      <c r="R802" t="s">
        <v>8312</v>
      </c>
      <c r="S802" t="s">
        <v>8311</v>
      </c>
      <c r="T802" s="9">
        <f t="shared" si="63"/>
        <v>41863.433495370373</v>
      </c>
      <c r="U802" s="9">
        <f t="shared" si="64"/>
        <v>41893.433495370373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f t="shared" si="60"/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61"/>
        <v>230.42999999999984</v>
      </c>
      <c r="Q803">
        <f t="shared" si="62"/>
        <v>43.733921568627444</v>
      </c>
      <c r="R803" t="s">
        <v>8312</v>
      </c>
      <c r="S803" t="s">
        <v>8311</v>
      </c>
      <c r="T803" s="9">
        <f t="shared" si="63"/>
        <v>40695.795370370368</v>
      </c>
      <c r="U803" s="9">
        <f t="shared" si="64"/>
        <v>40725.795370370368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f t="shared" si="60"/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61"/>
        <v>80</v>
      </c>
      <c r="Q804">
        <f t="shared" si="62"/>
        <v>81.066666666666663</v>
      </c>
      <c r="R804" t="s">
        <v>8312</v>
      </c>
      <c r="S804" t="s">
        <v>8311</v>
      </c>
      <c r="T804" s="9">
        <f t="shared" si="63"/>
        <v>41123.022268518522</v>
      </c>
      <c r="U804" s="9">
        <f t="shared" si="64"/>
        <v>41169.170138888891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f t="shared" si="60"/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61"/>
        <v>535</v>
      </c>
      <c r="Q805">
        <f t="shared" si="62"/>
        <v>74.60526315789474</v>
      </c>
      <c r="R805" t="s">
        <v>8312</v>
      </c>
      <c r="S805" t="s">
        <v>8311</v>
      </c>
      <c r="T805" s="9">
        <f t="shared" si="63"/>
        <v>40665.949976851851</v>
      </c>
      <c r="U805" s="9">
        <f t="shared" si="64"/>
        <v>40692.041666666664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f t="shared" si="60"/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61"/>
        <v>0</v>
      </c>
      <c r="Q806">
        <f t="shared" si="62"/>
        <v>305.55555555555554</v>
      </c>
      <c r="R806" t="s">
        <v>8312</v>
      </c>
      <c r="S806" t="s">
        <v>8311</v>
      </c>
      <c r="T806" s="9">
        <f t="shared" si="63"/>
        <v>40730.105625000004</v>
      </c>
      <c r="U806" s="9">
        <f t="shared" si="64"/>
        <v>40747.165972222225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f t="shared" si="60"/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61"/>
        <v>150</v>
      </c>
      <c r="Q807">
        <f t="shared" si="62"/>
        <v>58.333333333333336</v>
      </c>
      <c r="R807" t="s">
        <v>8312</v>
      </c>
      <c r="S807" t="s">
        <v>8311</v>
      </c>
      <c r="T807" s="9">
        <f t="shared" si="63"/>
        <v>40690.823055555556</v>
      </c>
      <c r="U807" s="9">
        <f t="shared" si="64"/>
        <v>40740.958333333336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f t="shared" si="60"/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61"/>
        <v>355</v>
      </c>
      <c r="Q808">
        <f t="shared" si="62"/>
        <v>117.67605633802818</v>
      </c>
      <c r="R808" t="s">
        <v>8312</v>
      </c>
      <c r="S808" t="s">
        <v>8311</v>
      </c>
      <c r="T808" s="9">
        <f t="shared" si="63"/>
        <v>40763.691423611112</v>
      </c>
      <c r="U808" s="9">
        <f t="shared" si="64"/>
        <v>40793.691423611112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f t="shared" si="60"/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61"/>
        <v>205</v>
      </c>
      <c r="Q809">
        <f t="shared" si="62"/>
        <v>73.771929824561397</v>
      </c>
      <c r="R809" t="s">
        <v>8312</v>
      </c>
      <c r="S809" t="s">
        <v>8311</v>
      </c>
      <c r="T809" s="9">
        <f t="shared" si="63"/>
        <v>42759.628599537042</v>
      </c>
      <c r="U809" s="9">
        <f t="shared" si="64"/>
        <v>42795.083333333328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f t="shared" si="60"/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61"/>
        <v>0</v>
      </c>
      <c r="Q810">
        <f t="shared" si="62"/>
        <v>104.65116279069767</v>
      </c>
      <c r="R810" t="s">
        <v>8312</v>
      </c>
      <c r="S810" t="s">
        <v>8311</v>
      </c>
      <c r="T810" s="9">
        <f t="shared" si="63"/>
        <v>41962.100532407407</v>
      </c>
      <c r="U810" s="9">
        <f t="shared" si="64"/>
        <v>41995.207638888889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f t="shared" si="60"/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61"/>
        <v>151</v>
      </c>
      <c r="Q811">
        <f t="shared" si="62"/>
        <v>79.82692307692308</v>
      </c>
      <c r="R811" t="s">
        <v>8312</v>
      </c>
      <c r="S811" t="s">
        <v>8311</v>
      </c>
      <c r="T811" s="9">
        <f t="shared" si="63"/>
        <v>41628.833680555559</v>
      </c>
      <c r="U811" s="9">
        <f t="shared" si="64"/>
        <v>41658.833680555559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f t="shared" si="60"/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61"/>
        <v>75</v>
      </c>
      <c r="Q812">
        <f t="shared" si="62"/>
        <v>58.333333333333336</v>
      </c>
      <c r="R812" t="s">
        <v>8312</v>
      </c>
      <c r="S812" t="s">
        <v>8311</v>
      </c>
      <c r="T812" s="9">
        <f t="shared" si="63"/>
        <v>41123.056273148148</v>
      </c>
      <c r="U812" s="9">
        <f t="shared" si="64"/>
        <v>41153.056273148148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f t="shared" si="60"/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61"/>
        <v>40</v>
      </c>
      <c r="Q813">
        <f t="shared" si="62"/>
        <v>86.666666666666671</v>
      </c>
      <c r="R813" t="s">
        <v>8312</v>
      </c>
      <c r="S813" t="s">
        <v>8311</v>
      </c>
      <c r="T813" s="9">
        <f t="shared" si="63"/>
        <v>41443.643541666665</v>
      </c>
      <c r="U813" s="9">
        <f t="shared" si="64"/>
        <v>41465.702777777777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f t="shared" si="60"/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61"/>
        <v>311</v>
      </c>
      <c r="Q814">
        <f t="shared" si="62"/>
        <v>27.606060606060606</v>
      </c>
      <c r="R814" t="s">
        <v>8312</v>
      </c>
      <c r="S814" t="s">
        <v>8311</v>
      </c>
      <c r="T814" s="9">
        <f t="shared" si="63"/>
        <v>41282.017962962964</v>
      </c>
      <c r="U814" s="9">
        <f t="shared" si="64"/>
        <v>41334.581944444442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f t="shared" si="60"/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61"/>
        <v>899.94</v>
      </c>
      <c r="Q815">
        <f t="shared" si="62"/>
        <v>24.999375000000001</v>
      </c>
      <c r="R815" t="s">
        <v>8312</v>
      </c>
      <c r="S815" t="s">
        <v>8311</v>
      </c>
      <c r="T815" s="9">
        <f t="shared" si="63"/>
        <v>41080.960243055553</v>
      </c>
      <c r="U815" s="9">
        <f t="shared" si="64"/>
        <v>41110.960243055553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f t="shared" si="60"/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61"/>
        <v>273</v>
      </c>
      <c r="Q816">
        <f t="shared" si="62"/>
        <v>45.464285714285715</v>
      </c>
      <c r="R816" t="s">
        <v>8312</v>
      </c>
      <c r="S816" t="s">
        <v>8311</v>
      </c>
      <c r="T816" s="9">
        <f t="shared" si="63"/>
        <v>40679.743067129632</v>
      </c>
      <c r="U816" s="9">
        <f t="shared" si="64"/>
        <v>40694.75277777778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f t="shared" si="60"/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61"/>
        <v>280</v>
      </c>
      <c r="Q817">
        <f t="shared" si="62"/>
        <v>99.534883720930239</v>
      </c>
      <c r="R817" t="s">
        <v>8312</v>
      </c>
      <c r="S817" t="s">
        <v>8311</v>
      </c>
      <c r="T817" s="9">
        <f t="shared" si="63"/>
        <v>41914.917858796296</v>
      </c>
      <c r="U817" s="9">
        <f t="shared" si="64"/>
        <v>41944.917858796296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f t="shared" si="60"/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61"/>
        <v>1058.5500000000002</v>
      </c>
      <c r="Q818">
        <f t="shared" si="62"/>
        <v>39.31</v>
      </c>
      <c r="R818" t="s">
        <v>8312</v>
      </c>
      <c r="S818" t="s">
        <v>8311</v>
      </c>
      <c r="T818" s="9">
        <f t="shared" si="63"/>
        <v>41341.870868055557</v>
      </c>
      <c r="U818" s="9">
        <f t="shared" si="64"/>
        <v>41373.270833333336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f t="shared" si="60"/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61"/>
        <v>556.65999999999985</v>
      </c>
      <c r="Q819">
        <f t="shared" si="62"/>
        <v>89.419999999999987</v>
      </c>
      <c r="R819" t="s">
        <v>8312</v>
      </c>
      <c r="S819" t="s">
        <v>8311</v>
      </c>
      <c r="T819" s="9">
        <f t="shared" si="63"/>
        <v>40925.599664351852</v>
      </c>
      <c r="U819" s="9">
        <f t="shared" si="64"/>
        <v>40979.207638888889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f t="shared" si="60"/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61"/>
        <v>195</v>
      </c>
      <c r="Q820">
        <f t="shared" si="62"/>
        <v>28.684210526315791</v>
      </c>
      <c r="R820" t="s">
        <v>8312</v>
      </c>
      <c r="S820" t="s">
        <v>8311</v>
      </c>
      <c r="T820" s="9">
        <f t="shared" si="63"/>
        <v>41120.882881944446</v>
      </c>
      <c r="U820" s="9">
        <f t="shared" si="64"/>
        <v>41128.709027777775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f t="shared" si="60"/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61"/>
        <v>35</v>
      </c>
      <c r="Q821">
        <f t="shared" si="62"/>
        <v>31.071428571428573</v>
      </c>
      <c r="R821" t="s">
        <v>8312</v>
      </c>
      <c r="S821" t="s">
        <v>8311</v>
      </c>
      <c r="T821" s="9">
        <f t="shared" si="63"/>
        <v>41619.998310185183</v>
      </c>
      <c r="U821" s="9">
        <f t="shared" si="64"/>
        <v>41629.197222222225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f t="shared" si="60"/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61"/>
        <v>681</v>
      </c>
      <c r="Q822">
        <f t="shared" si="62"/>
        <v>70.55263157894737</v>
      </c>
      <c r="R822" t="s">
        <v>8312</v>
      </c>
      <c r="S822" t="s">
        <v>8311</v>
      </c>
      <c r="T822" s="9">
        <f t="shared" si="63"/>
        <v>41768.841921296298</v>
      </c>
      <c r="U822" s="9">
        <f t="shared" si="64"/>
        <v>41799.208333333336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f t="shared" si="60"/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61"/>
        <v>0</v>
      </c>
      <c r="Q823">
        <f t="shared" si="62"/>
        <v>224.12820512820514</v>
      </c>
      <c r="R823" t="s">
        <v>8312</v>
      </c>
      <c r="S823" t="s">
        <v>8311</v>
      </c>
      <c r="T823" s="9">
        <f t="shared" si="63"/>
        <v>42093.922048611115</v>
      </c>
      <c r="U823" s="9">
        <f t="shared" si="64"/>
        <v>42128.167361111111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f t="shared" si="60"/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61"/>
        <v>575</v>
      </c>
      <c r="Q824">
        <f t="shared" si="62"/>
        <v>51.811594202898547</v>
      </c>
      <c r="R824" t="s">
        <v>8312</v>
      </c>
      <c r="S824" t="s">
        <v>8311</v>
      </c>
      <c r="T824" s="9">
        <f t="shared" si="63"/>
        <v>41157.947337962964</v>
      </c>
      <c r="U824" s="9">
        <f t="shared" si="64"/>
        <v>41187.947337962964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f t="shared" si="60"/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61"/>
        <v>636</v>
      </c>
      <c r="Q825">
        <f t="shared" si="62"/>
        <v>43.515151515151516</v>
      </c>
      <c r="R825" t="s">
        <v>8312</v>
      </c>
      <c r="S825" t="s">
        <v>8311</v>
      </c>
      <c r="T825" s="9">
        <f t="shared" si="63"/>
        <v>42055.972824074073</v>
      </c>
      <c r="U825" s="9">
        <f t="shared" si="64"/>
        <v>42085.931157407409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f t="shared" si="60"/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61"/>
        <v>550.09999999999991</v>
      </c>
      <c r="Q826">
        <f t="shared" si="62"/>
        <v>39.816666666666663</v>
      </c>
      <c r="R826" t="s">
        <v>8312</v>
      </c>
      <c r="S826" t="s">
        <v>8311</v>
      </c>
      <c r="T826" s="9">
        <f t="shared" si="63"/>
        <v>40250.242106481484</v>
      </c>
      <c r="U826" s="9">
        <f t="shared" si="64"/>
        <v>40286.290972222225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f t="shared" si="60"/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61"/>
        <v>54</v>
      </c>
      <c r="Q827">
        <f t="shared" si="62"/>
        <v>126.8080808080808</v>
      </c>
      <c r="R827" t="s">
        <v>8312</v>
      </c>
      <c r="S827" t="s">
        <v>8311</v>
      </c>
      <c r="T827" s="9">
        <f t="shared" si="63"/>
        <v>41186.306527777779</v>
      </c>
      <c r="U827" s="9">
        <f t="shared" si="64"/>
        <v>41211.306527777779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f t="shared" si="60"/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61"/>
        <v>80</v>
      </c>
      <c r="Q828">
        <f t="shared" si="62"/>
        <v>113.87755102040816</v>
      </c>
      <c r="R828" t="s">
        <v>8312</v>
      </c>
      <c r="S828" t="s">
        <v>8311</v>
      </c>
      <c r="T828" s="9">
        <f t="shared" si="63"/>
        <v>40973.038541666669</v>
      </c>
      <c r="U828" s="9">
        <f t="shared" si="64"/>
        <v>40993.996874999997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f t="shared" si="60"/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61"/>
        <v>10</v>
      </c>
      <c r="Q829">
        <f t="shared" si="62"/>
        <v>28.181818181818183</v>
      </c>
      <c r="R829" t="s">
        <v>8312</v>
      </c>
      <c r="S829" t="s">
        <v>8311</v>
      </c>
      <c r="T829" s="9">
        <f t="shared" si="63"/>
        <v>40927.473460648151</v>
      </c>
      <c r="U829" s="9">
        <f t="shared" si="64"/>
        <v>40953.825694444444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f t="shared" si="60"/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61"/>
        <v>91</v>
      </c>
      <c r="Q830">
        <f t="shared" si="62"/>
        <v>36.60526315789474</v>
      </c>
      <c r="R830" t="s">
        <v>8312</v>
      </c>
      <c r="S830" t="s">
        <v>8311</v>
      </c>
      <c r="T830" s="9">
        <f t="shared" si="63"/>
        <v>41073.050717592596</v>
      </c>
      <c r="U830" s="9">
        <f t="shared" si="64"/>
        <v>41085.683333333334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f t="shared" si="60"/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61"/>
        <v>20</v>
      </c>
      <c r="Q831">
        <f t="shared" si="62"/>
        <v>32.5</v>
      </c>
      <c r="R831" t="s">
        <v>8312</v>
      </c>
      <c r="S831" t="s">
        <v>8311</v>
      </c>
      <c r="T831" s="9">
        <f t="shared" si="63"/>
        <v>42504.801388888889</v>
      </c>
      <c r="U831" s="9">
        <f t="shared" si="64"/>
        <v>42564.801388888889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f t="shared" si="60"/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61"/>
        <v>141</v>
      </c>
      <c r="Q832">
        <f t="shared" si="62"/>
        <v>60.65625</v>
      </c>
      <c r="R832" t="s">
        <v>8312</v>
      </c>
      <c r="S832" t="s">
        <v>8311</v>
      </c>
      <c r="T832" s="9">
        <f t="shared" si="63"/>
        <v>41325.525752314818</v>
      </c>
      <c r="U832" s="9">
        <f t="shared" si="64"/>
        <v>41355.484085648146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f t="shared" si="60"/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61"/>
        <v>2000</v>
      </c>
      <c r="Q833">
        <f t="shared" si="62"/>
        <v>175</v>
      </c>
      <c r="R833" t="s">
        <v>8312</v>
      </c>
      <c r="S833" t="s">
        <v>8311</v>
      </c>
      <c r="T833" s="9">
        <f t="shared" si="63"/>
        <v>40996.646921296298</v>
      </c>
      <c r="U833" s="9">
        <f t="shared" si="64"/>
        <v>41026.646921296298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f t="shared" si="60"/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61"/>
        <v>91.059999999999491</v>
      </c>
      <c r="Q834">
        <f t="shared" si="62"/>
        <v>97.993896103896105</v>
      </c>
      <c r="R834" t="s">
        <v>8312</v>
      </c>
      <c r="S834" t="s">
        <v>8311</v>
      </c>
      <c r="T834" s="9">
        <f t="shared" si="63"/>
        <v>40869.675173611111</v>
      </c>
      <c r="U834" s="9">
        <f t="shared" si="64"/>
        <v>40929.342361111114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f t="shared" ref="E835:E898" si="65">IF(G835="successful",D835,"")</f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66">F835-D835</f>
        <v>100</v>
      </c>
      <c r="Q835">
        <f t="shared" ref="Q835:Q898" si="67">F835/M835</f>
        <v>148.78048780487805</v>
      </c>
      <c r="R835" t="s">
        <v>8312</v>
      </c>
      <c r="S835" t="s">
        <v>8311</v>
      </c>
      <c r="T835" s="9">
        <f t="shared" ref="T835:T898" si="68">(((K835/60)/60)/24)+DATE(1970,1,1)</f>
        <v>41718.878182870372</v>
      </c>
      <c r="U835" s="9">
        <f t="shared" ref="U835:U898" si="69">(((J835/60)/60)/24)+DATE(1970,1,1)</f>
        <v>41748.878182870372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f t="shared" si="65"/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66"/>
        <v>1706</v>
      </c>
      <c r="Q836">
        <f t="shared" si="67"/>
        <v>96.08</v>
      </c>
      <c r="R836" t="s">
        <v>8312</v>
      </c>
      <c r="S836" t="s">
        <v>8311</v>
      </c>
      <c r="T836" s="9">
        <f t="shared" si="68"/>
        <v>41422.822824074072</v>
      </c>
      <c r="U836" s="9">
        <f t="shared" si="69"/>
        <v>41456.165972222225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f t="shared" si="65"/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66"/>
        <v>345</v>
      </c>
      <c r="Q837">
        <f t="shared" si="67"/>
        <v>58.625</v>
      </c>
      <c r="R837" t="s">
        <v>8312</v>
      </c>
      <c r="S837" t="s">
        <v>8311</v>
      </c>
      <c r="T837" s="9">
        <f t="shared" si="68"/>
        <v>41005.45784722222</v>
      </c>
      <c r="U837" s="9">
        <f t="shared" si="69"/>
        <v>41048.125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f t="shared" si="65"/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66"/>
        <v>46.520000000000437</v>
      </c>
      <c r="Q838">
        <f t="shared" si="67"/>
        <v>109.70695652173914</v>
      </c>
      <c r="R838" t="s">
        <v>8312</v>
      </c>
      <c r="S838" t="s">
        <v>8311</v>
      </c>
      <c r="T838" s="9">
        <f t="shared" si="68"/>
        <v>41524.056921296295</v>
      </c>
      <c r="U838" s="9">
        <f t="shared" si="69"/>
        <v>41554.056921296295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f t="shared" si="65"/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66"/>
        <v>545</v>
      </c>
      <c r="Q839">
        <f t="shared" si="67"/>
        <v>49.112903225806448</v>
      </c>
      <c r="R839" t="s">
        <v>8312</v>
      </c>
      <c r="S839" t="s">
        <v>8311</v>
      </c>
      <c r="T839" s="9">
        <f t="shared" si="68"/>
        <v>41730.998402777775</v>
      </c>
      <c r="U839" s="9">
        <f t="shared" si="69"/>
        <v>41760.998402777775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f t="shared" si="65"/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66"/>
        <v>908</v>
      </c>
      <c r="Q840">
        <f t="shared" si="67"/>
        <v>47.672131147540981</v>
      </c>
      <c r="R840" t="s">
        <v>8312</v>
      </c>
      <c r="S840" t="s">
        <v>8311</v>
      </c>
      <c r="T840" s="9">
        <f t="shared" si="68"/>
        <v>40895.897974537038</v>
      </c>
      <c r="U840" s="9">
        <f t="shared" si="69"/>
        <v>40925.897974537038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f t="shared" si="65"/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66"/>
        <v>830.82999999999993</v>
      </c>
      <c r="Q841">
        <f t="shared" si="67"/>
        <v>60.737812499999997</v>
      </c>
      <c r="R841" t="s">
        <v>8312</v>
      </c>
      <c r="S841" t="s">
        <v>8311</v>
      </c>
      <c r="T841" s="9">
        <f t="shared" si="68"/>
        <v>41144.763379629629</v>
      </c>
      <c r="U841" s="9">
        <f t="shared" si="69"/>
        <v>41174.763379629629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f t="shared" si="65"/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66"/>
        <v>2041.6599999999999</v>
      </c>
      <c r="Q842">
        <f t="shared" si="67"/>
        <v>63.37715789473684</v>
      </c>
      <c r="R842" t="s">
        <v>8312</v>
      </c>
      <c r="S842" t="s">
        <v>8334</v>
      </c>
      <c r="T842" s="9">
        <f t="shared" si="68"/>
        <v>42607.226701388892</v>
      </c>
      <c r="U842" s="9">
        <f t="shared" si="69"/>
        <v>42637.226701388892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f t="shared" si="65"/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66"/>
        <v>66</v>
      </c>
      <c r="Q843">
        <f t="shared" si="67"/>
        <v>53.893617021276597</v>
      </c>
      <c r="R843" t="s">
        <v>8312</v>
      </c>
      <c r="S843" t="s">
        <v>8334</v>
      </c>
      <c r="T843" s="9">
        <f t="shared" si="68"/>
        <v>41923.838692129626</v>
      </c>
      <c r="U843" s="9">
        <f t="shared" si="69"/>
        <v>41953.88035879629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f t="shared" si="65"/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66"/>
        <v>108</v>
      </c>
      <c r="Q844">
        <f t="shared" si="67"/>
        <v>66.871794871794876</v>
      </c>
      <c r="R844" t="s">
        <v>8312</v>
      </c>
      <c r="S844" t="s">
        <v>8334</v>
      </c>
      <c r="T844" s="9">
        <f t="shared" si="68"/>
        <v>41526.592395833337</v>
      </c>
      <c r="U844" s="9">
        <f t="shared" si="69"/>
        <v>41561.165972222225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f t="shared" si="65"/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66"/>
        <v>5014</v>
      </c>
      <c r="Q845">
        <f t="shared" si="67"/>
        <v>63.102362204724407</v>
      </c>
      <c r="R845" t="s">
        <v>8312</v>
      </c>
      <c r="S845" t="s">
        <v>8334</v>
      </c>
      <c r="T845" s="9">
        <f t="shared" si="68"/>
        <v>42695.257870370369</v>
      </c>
      <c r="U845" s="9">
        <f t="shared" si="69"/>
        <v>42712.333333333328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f t="shared" si="65"/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66"/>
        <v>2824</v>
      </c>
      <c r="Q846">
        <f t="shared" si="67"/>
        <v>36.628930817610062</v>
      </c>
      <c r="R846" t="s">
        <v>8312</v>
      </c>
      <c r="S846" t="s">
        <v>8334</v>
      </c>
      <c r="T846" s="9">
        <f t="shared" si="68"/>
        <v>41905.684629629628</v>
      </c>
      <c r="U846" s="9">
        <f t="shared" si="69"/>
        <v>41944.207638888889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f t="shared" si="65"/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66"/>
        <v>1019.0100000000002</v>
      </c>
      <c r="Q847">
        <f t="shared" si="67"/>
        <v>34.005706214689269</v>
      </c>
      <c r="R847" t="s">
        <v>8312</v>
      </c>
      <c r="S847" t="s">
        <v>8334</v>
      </c>
      <c r="T847" s="9">
        <f t="shared" si="68"/>
        <v>42578.205972222218</v>
      </c>
      <c r="U847" s="9">
        <f t="shared" si="69"/>
        <v>42618.165972222225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f t="shared" si="65"/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66"/>
        <v>242.01</v>
      </c>
      <c r="Q848">
        <f t="shared" si="67"/>
        <v>28.553404255319148</v>
      </c>
      <c r="R848" t="s">
        <v>8312</v>
      </c>
      <c r="S848" t="s">
        <v>8334</v>
      </c>
      <c r="T848" s="9">
        <f t="shared" si="68"/>
        <v>41694.391840277778</v>
      </c>
      <c r="U848" s="9">
        <f t="shared" si="69"/>
        <v>41708.583333333336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f t="shared" si="65"/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66"/>
        <v>0</v>
      </c>
      <c r="Q849">
        <f t="shared" si="67"/>
        <v>10</v>
      </c>
      <c r="R849" t="s">
        <v>8312</v>
      </c>
      <c r="S849" t="s">
        <v>8334</v>
      </c>
      <c r="T849" s="9">
        <f t="shared" si="68"/>
        <v>42165.79833333334</v>
      </c>
      <c r="U849" s="9">
        <f t="shared" si="69"/>
        <v>42195.79833333334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f t="shared" si="65"/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66"/>
        <v>0</v>
      </c>
      <c r="Q850">
        <f t="shared" si="67"/>
        <v>18.75</v>
      </c>
      <c r="R850" t="s">
        <v>8312</v>
      </c>
      <c r="S850" t="s">
        <v>8334</v>
      </c>
      <c r="T850" s="9">
        <f t="shared" si="68"/>
        <v>42078.792048611111</v>
      </c>
      <c r="U850" s="9">
        <f t="shared" si="69"/>
        <v>42108.792048611111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f t="shared" si="65"/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66"/>
        <v>796</v>
      </c>
      <c r="Q851">
        <f t="shared" si="67"/>
        <v>41.704347826086959</v>
      </c>
      <c r="R851" t="s">
        <v>8312</v>
      </c>
      <c r="S851" t="s">
        <v>8334</v>
      </c>
      <c r="T851" s="9">
        <f t="shared" si="68"/>
        <v>42051.148888888885</v>
      </c>
      <c r="U851" s="9">
        <f t="shared" si="69"/>
        <v>42079.107222222221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f t="shared" si="65"/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66"/>
        <v>2207</v>
      </c>
      <c r="Q852">
        <f t="shared" si="67"/>
        <v>46.669172932330824</v>
      </c>
      <c r="R852" t="s">
        <v>8312</v>
      </c>
      <c r="S852" t="s">
        <v>8334</v>
      </c>
      <c r="T852" s="9">
        <f t="shared" si="68"/>
        <v>42452.827743055561</v>
      </c>
      <c r="U852" s="9">
        <f t="shared" si="69"/>
        <v>42485.207638888889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f t="shared" si="65"/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66"/>
        <v>609</v>
      </c>
      <c r="Q853">
        <f t="shared" si="67"/>
        <v>37.271428571428572</v>
      </c>
      <c r="R853" t="s">
        <v>8312</v>
      </c>
      <c r="S853" t="s">
        <v>8334</v>
      </c>
      <c r="T853" s="9">
        <f t="shared" si="68"/>
        <v>42522.880243055552</v>
      </c>
      <c r="U853" s="9">
        <f t="shared" si="69"/>
        <v>42582.822916666672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f t="shared" si="65"/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66"/>
        <v>174</v>
      </c>
      <c r="Q854">
        <f t="shared" si="67"/>
        <v>59.258064516129032</v>
      </c>
      <c r="R854" t="s">
        <v>8312</v>
      </c>
      <c r="S854" t="s">
        <v>8334</v>
      </c>
      <c r="T854" s="9">
        <f t="shared" si="68"/>
        <v>42656.805497685185</v>
      </c>
      <c r="U854" s="9">
        <f t="shared" si="69"/>
        <v>42667.875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f t="shared" si="65"/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66"/>
        <v>0</v>
      </c>
      <c r="Q855">
        <f t="shared" si="67"/>
        <v>30</v>
      </c>
      <c r="R855" t="s">
        <v>8312</v>
      </c>
      <c r="S855" t="s">
        <v>8334</v>
      </c>
      <c r="T855" s="9">
        <f t="shared" si="68"/>
        <v>42021.832280092596</v>
      </c>
      <c r="U855" s="9">
        <f t="shared" si="69"/>
        <v>42051.832280092596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f t="shared" si="65"/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66"/>
        <v>5065.3000000000029</v>
      </c>
      <c r="Q856">
        <f t="shared" si="67"/>
        <v>65.8623246492986</v>
      </c>
      <c r="R856" t="s">
        <v>8312</v>
      </c>
      <c r="S856" t="s">
        <v>8334</v>
      </c>
      <c r="T856" s="9">
        <f t="shared" si="68"/>
        <v>42702.212337962963</v>
      </c>
      <c r="U856" s="9">
        <f t="shared" si="69"/>
        <v>42732.212337962963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f t="shared" si="65"/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66"/>
        <v>50</v>
      </c>
      <c r="Q857">
        <f t="shared" si="67"/>
        <v>31.914893617021278</v>
      </c>
      <c r="R857" t="s">
        <v>8312</v>
      </c>
      <c r="S857" t="s">
        <v>8334</v>
      </c>
      <c r="T857" s="9">
        <f t="shared" si="68"/>
        <v>42545.125196759262</v>
      </c>
      <c r="U857" s="9">
        <f t="shared" si="69"/>
        <v>42575.125196759262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f t="shared" si="65"/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66"/>
        <v>295</v>
      </c>
      <c r="Q858">
        <f t="shared" si="67"/>
        <v>19.464285714285715</v>
      </c>
      <c r="R858" t="s">
        <v>8312</v>
      </c>
      <c r="S858" t="s">
        <v>8334</v>
      </c>
      <c r="T858" s="9">
        <f t="shared" si="68"/>
        <v>42609.311990740738</v>
      </c>
      <c r="U858" s="9">
        <f t="shared" si="69"/>
        <v>42668.791666666672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f t="shared" si="65"/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66"/>
        <v>0</v>
      </c>
      <c r="Q859">
        <f t="shared" si="67"/>
        <v>50</v>
      </c>
      <c r="R859" t="s">
        <v>8312</v>
      </c>
      <c r="S859" t="s">
        <v>8334</v>
      </c>
      <c r="T859" s="9">
        <f t="shared" si="68"/>
        <v>42291.581377314811</v>
      </c>
      <c r="U859" s="9">
        <f t="shared" si="69"/>
        <v>42333.623043981483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f t="shared" si="65"/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66"/>
        <v>528.06999999999994</v>
      </c>
      <c r="Q860">
        <f t="shared" si="67"/>
        <v>22.737763157894737</v>
      </c>
      <c r="R860" t="s">
        <v>8312</v>
      </c>
      <c r="S860" t="s">
        <v>8334</v>
      </c>
      <c r="T860" s="9">
        <f t="shared" si="68"/>
        <v>42079.745578703703</v>
      </c>
      <c r="U860" s="9">
        <f t="shared" si="69"/>
        <v>42109.957638888889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f t="shared" si="65"/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66"/>
        <v>187</v>
      </c>
      <c r="Q861">
        <f t="shared" si="67"/>
        <v>42.724489795918366</v>
      </c>
      <c r="R861" t="s">
        <v>8312</v>
      </c>
      <c r="S861" t="s">
        <v>8334</v>
      </c>
      <c r="T861" s="9">
        <f t="shared" si="68"/>
        <v>42128.820231481484</v>
      </c>
      <c r="U861" s="9">
        <f t="shared" si="69"/>
        <v>42159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 t="str">
        <f t="shared" si="65"/>
        <v/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66"/>
        <v>-11460</v>
      </c>
      <c r="Q862">
        <f t="shared" si="67"/>
        <v>52.916666666666664</v>
      </c>
      <c r="R862" t="s">
        <v>8312</v>
      </c>
      <c r="S862" t="s">
        <v>8335</v>
      </c>
      <c r="T862" s="9">
        <f t="shared" si="68"/>
        <v>41570.482789351852</v>
      </c>
      <c r="U862" s="9">
        <f t="shared" si="69"/>
        <v>41600.524456018517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 t="str">
        <f t="shared" si="65"/>
        <v/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66"/>
        <v>-4399</v>
      </c>
      <c r="Q863">
        <f t="shared" si="67"/>
        <v>50.5</v>
      </c>
      <c r="R863" t="s">
        <v>8312</v>
      </c>
      <c r="S863" t="s">
        <v>8335</v>
      </c>
      <c r="T863" s="9">
        <f t="shared" si="68"/>
        <v>42599.965324074074</v>
      </c>
      <c r="U863" s="9">
        <f t="shared" si="69"/>
        <v>42629.965324074074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 t="str">
        <f t="shared" si="65"/>
        <v/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66"/>
        <v>-49830</v>
      </c>
      <c r="Q864">
        <f t="shared" si="67"/>
        <v>42.5</v>
      </c>
      <c r="R864" t="s">
        <v>8312</v>
      </c>
      <c r="S864" t="s">
        <v>8335</v>
      </c>
      <c r="T864" s="9">
        <f t="shared" si="68"/>
        <v>41559.5549537037</v>
      </c>
      <c r="U864" s="9">
        <f t="shared" si="69"/>
        <v>41589.596620370372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 t="str">
        <f t="shared" si="65"/>
        <v/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66"/>
        <v>-1910</v>
      </c>
      <c r="Q865">
        <f t="shared" si="67"/>
        <v>18</v>
      </c>
      <c r="R865" t="s">
        <v>8312</v>
      </c>
      <c r="S865" t="s">
        <v>8335</v>
      </c>
      <c r="T865" s="9">
        <f t="shared" si="68"/>
        <v>40921.117662037039</v>
      </c>
      <c r="U865" s="9">
        <f t="shared" si="69"/>
        <v>40951.117662037039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 t="str">
        <f t="shared" si="65"/>
        <v/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66"/>
        <v>-3800</v>
      </c>
      <c r="Q866">
        <f t="shared" si="67"/>
        <v>34.177215189873415</v>
      </c>
      <c r="R866" t="s">
        <v>8312</v>
      </c>
      <c r="S866" t="s">
        <v>8335</v>
      </c>
      <c r="T866" s="9">
        <f t="shared" si="68"/>
        <v>41541.106921296298</v>
      </c>
      <c r="U866" s="9">
        <f t="shared" si="69"/>
        <v>41563.415972222225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 t="str">
        <f t="shared" si="65"/>
        <v/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66"/>
        <v>-2155</v>
      </c>
      <c r="Q867">
        <f t="shared" si="67"/>
        <v>22.5</v>
      </c>
      <c r="R867" t="s">
        <v>8312</v>
      </c>
      <c r="S867" t="s">
        <v>8335</v>
      </c>
      <c r="T867" s="9">
        <f t="shared" si="68"/>
        <v>41230.77311342593</v>
      </c>
      <c r="U867" s="9">
        <f t="shared" si="69"/>
        <v>41290.77311342593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 t="str">
        <f t="shared" si="65"/>
        <v/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66"/>
        <v>-2860</v>
      </c>
      <c r="Q868">
        <f t="shared" si="67"/>
        <v>58.18181818181818</v>
      </c>
      <c r="R868" t="s">
        <v>8312</v>
      </c>
      <c r="S868" t="s">
        <v>8335</v>
      </c>
      <c r="T868" s="9">
        <f t="shared" si="68"/>
        <v>42025.637939814813</v>
      </c>
      <c r="U868" s="9">
        <f t="shared" si="69"/>
        <v>42063.631944444445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 t="str">
        <f t="shared" si="65"/>
        <v/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66"/>
        <v>-3799</v>
      </c>
      <c r="Q869">
        <f t="shared" si="67"/>
        <v>109.18181818181819</v>
      </c>
      <c r="R869" t="s">
        <v>8312</v>
      </c>
      <c r="S869" t="s">
        <v>8335</v>
      </c>
      <c r="T869" s="9">
        <f t="shared" si="68"/>
        <v>40088.105393518519</v>
      </c>
      <c r="U869" s="9">
        <f t="shared" si="69"/>
        <v>40148.207638888889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 t="str">
        <f t="shared" si="65"/>
        <v/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66"/>
        <v>-44950</v>
      </c>
      <c r="Q870">
        <f t="shared" si="67"/>
        <v>50</v>
      </c>
      <c r="R870" t="s">
        <v>8312</v>
      </c>
      <c r="S870" t="s">
        <v>8335</v>
      </c>
      <c r="T870" s="9">
        <f t="shared" si="68"/>
        <v>41616.027754629627</v>
      </c>
      <c r="U870" s="9">
        <f t="shared" si="69"/>
        <v>41646.027754629627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 t="str">
        <f t="shared" si="65"/>
        <v/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66"/>
        <v>-7760</v>
      </c>
      <c r="Q871">
        <f t="shared" si="67"/>
        <v>346.66666666666669</v>
      </c>
      <c r="R871" t="s">
        <v>8312</v>
      </c>
      <c r="S871" t="s">
        <v>8335</v>
      </c>
      <c r="T871" s="9">
        <f t="shared" si="68"/>
        <v>41342.845567129632</v>
      </c>
      <c r="U871" s="9">
        <f t="shared" si="69"/>
        <v>41372.803900462961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 t="str">
        <f t="shared" si="65"/>
        <v/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66"/>
        <v>-19938</v>
      </c>
      <c r="Q872">
        <f t="shared" si="67"/>
        <v>12.4</v>
      </c>
      <c r="R872" t="s">
        <v>8312</v>
      </c>
      <c r="S872" t="s">
        <v>8335</v>
      </c>
      <c r="T872" s="9">
        <f t="shared" si="68"/>
        <v>41488.022256944445</v>
      </c>
      <c r="U872" s="9">
        <f t="shared" si="69"/>
        <v>41518.022256944445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 t="str">
        <f t="shared" si="65"/>
        <v/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66"/>
        <v>-5675</v>
      </c>
      <c r="Q873">
        <f t="shared" si="67"/>
        <v>27.083333333333332</v>
      </c>
      <c r="R873" t="s">
        <v>8312</v>
      </c>
      <c r="S873" t="s">
        <v>8335</v>
      </c>
      <c r="T873" s="9">
        <f t="shared" si="68"/>
        <v>41577.561284722222</v>
      </c>
      <c r="U873" s="9">
        <f t="shared" si="69"/>
        <v>41607.602951388886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 t="str">
        <f t="shared" si="65"/>
        <v/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66"/>
        <v>-7935</v>
      </c>
      <c r="Q874">
        <f t="shared" si="67"/>
        <v>32.5</v>
      </c>
      <c r="R874" t="s">
        <v>8312</v>
      </c>
      <c r="S874" t="s">
        <v>8335</v>
      </c>
      <c r="T874" s="9">
        <f t="shared" si="68"/>
        <v>40567.825543981482</v>
      </c>
      <c r="U874" s="9">
        <f t="shared" si="69"/>
        <v>40612.825543981482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 t="str">
        <f t="shared" si="65"/>
        <v/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66"/>
        <v>-3455</v>
      </c>
      <c r="Q875">
        <f t="shared" si="67"/>
        <v>9</v>
      </c>
      <c r="R875" t="s">
        <v>8312</v>
      </c>
      <c r="S875" t="s">
        <v>8335</v>
      </c>
      <c r="T875" s="9">
        <f t="shared" si="68"/>
        <v>41184.167129629634</v>
      </c>
      <c r="U875" s="9">
        <f t="shared" si="69"/>
        <v>41224.208796296298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 t="str">
        <f t="shared" si="65"/>
        <v/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66"/>
        <v>-2270</v>
      </c>
      <c r="Q876">
        <f t="shared" si="67"/>
        <v>34.761904761904759</v>
      </c>
      <c r="R876" t="s">
        <v>8312</v>
      </c>
      <c r="S876" t="s">
        <v>8335</v>
      </c>
      <c r="T876" s="9">
        <f t="shared" si="68"/>
        <v>41368.583726851852</v>
      </c>
      <c r="U876" s="9">
        <f t="shared" si="69"/>
        <v>41398.583726851852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 t="str">
        <f t="shared" si="65"/>
        <v/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>
        <f t="shared" si="66"/>
        <v>-5000</v>
      </c>
      <c r="Q877" t="e">
        <f t="shared" si="67"/>
        <v>#DIV/0!</v>
      </c>
      <c r="R877" t="s">
        <v>8312</v>
      </c>
      <c r="S877" t="s">
        <v>8335</v>
      </c>
      <c r="T877" s="9">
        <f t="shared" si="68"/>
        <v>42248.723738425921</v>
      </c>
      <c r="U877" s="9">
        <f t="shared" si="69"/>
        <v>42268.723738425921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 t="str">
        <f t="shared" si="65"/>
        <v/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66"/>
        <v>-1866</v>
      </c>
      <c r="Q878">
        <f t="shared" si="67"/>
        <v>28.577777777777779</v>
      </c>
      <c r="R878" t="s">
        <v>8312</v>
      </c>
      <c r="S878" t="s">
        <v>8335</v>
      </c>
      <c r="T878" s="9">
        <f t="shared" si="68"/>
        <v>41276.496840277774</v>
      </c>
      <c r="U878" s="9">
        <f t="shared" si="69"/>
        <v>41309.496840277774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 t="str">
        <f t="shared" si="65"/>
        <v/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66"/>
        <v>-649</v>
      </c>
      <c r="Q879">
        <f t="shared" si="67"/>
        <v>46.586206896551722</v>
      </c>
      <c r="R879" t="s">
        <v>8312</v>
      </c>
      <c r="S879" t="s">
        <v>8335</v>
      </c>
      <c r="T879" s="9">
        <f t="shared" si="68"/>
        <v>41597.788888888892</v>
      </c>
      <c r="U879" s="9">
        <f t="shared" si="69"/>
        <v>41627.788888888892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 t="str">
        <f t="shared" si="65"/>
        <v/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66"/>
        <v>-4935</v>
      </c>
      <c r="Q880">
        <f t="shared" si="67"/>
        <v>32.5</v>
      </c>
      <c r="R880" t="s">
        <v>8312</v>
      </c>
      <c r="S880" t="s">
        <v>8335</v>
      </c>
      <c r="T880" s="9">
        <f t="shared" si="68"/>
        <v>40505.232916666668</v>
      </c>
      <c r="U880" s="9">
        <f t="shared" si="69"/>
        <v>40535.232916666668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 t="str">
        <f t="shared" si="65"/>
        <v/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66"/>
        <v>-1456</v>
      </c>
      <c r="Q881">
        <f t="shared" si="67"/>
        <v>21.466666666666665</v>
      </c>
      <c r="R881" t="s">
        <v>8312</v>
      </c>
      <c r="S881" t="s">
        <v>8335</v>
      </c>
      <c r="T881" s="9">
        <f t="shared" si="68"/>
        <v>41037.829918981479</v>
      </c>
      <c r="U881" s="9">
        <f t="shared" si="69"/>
        <v>41058.829918981479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 t="str">
        <f t="shared" si="65"/>
        <v/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66"/>
        <v>-3667</v>
      </c>
      <c r="Q882">
        <f t="shared" si="67"/>
        <v>14.125</v>
      </c>
      <c r="R882" t="s">
        <v>8312</v>
      </c>
      <c r="S882" t="s">
        <v>8336</v>
      </c>
      <c r="T882" s="9">
        <f t="shared" si="68"/>
        <v>41179.32104166667</v>
      </c>
      <c r="U882" s="9">
        <f t="shared" si="69"/>
        <v>41212.32104166667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 t="str">
        <f t="shared" si="65"/>
        <v/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66"/>
        <v>-3720</v>
      </c>
      <c r="Q883">
        <f t="shared" si="67"/>
        <v>30</v>
      </c>
      <c r="R883" t="s">
        <v>8312</v>
      </c>
      <c r="S883" t="s">
        <v>8336</v>
      </c>
      <c r="T883" s="9">
        <f t="shared" si="68"/>
        <v>40877.25099537037</v>
      </c>
      <c r="U883" s="9">
        <f t="shared" si="69"/>
        <v>40922.25099537037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 t="str">
        <f t="shared" si="65"/>
        <v/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66"/>
        <v>-1198</v>
      </c>
      <c r="Q884">
        <f t="shared" si="67"/>
        <v>21.571428571428573</v>
      </c>
      <c r="R884" t="s">
        <v>8312</v>
      </c>
      <c r="S884" t="s">
        <v>8336</v>
      </c>
      <c r="T884" s="9">
        <f t="shared" si="68"/>
        <v>40759.860532407409</v>
      </c>
      <c r="U884" s="9">
        <f t="shared" si="69"/>
        <v>40792.860532407409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 t="str">
        <f t="shared" si="65"/>
        <v/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66"/>
        <v>-2999</v>
      </c>
      <c r="Q885">
        <f t="shared" si="67"/>
        <v>83.375</v>
      </c>
      <c r="R885" t="s">
        <v>8312</v>
      </c>
      <c r="S885" t="s">
        <v>8336</v>
      </c>
      <c r="T885" s="9">
        <f t="shared" si="68"/>
        <v>42371.935590277775</v>
      </c>
      <c r="U885" s="9">
        <f t="shared" si="69"/>
        <v>42431.935590277775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 t="str">
        <f t="shared" si="65"/>
        <v/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66"/>
        <v>-1980</v>
      </c>
      <c r="Q886">
        <f t="shared" si="67"/>
        <v>10</v>
      </c>
      <c r="R886" t="s">
        <v>8312</v>
      </c>
      <c r="S886" t="s">
        <v>8336</v>
      </c>
      <c r="T886" s="9">
        <f t="shared" si="68"/>
        <v>40981.802615740737</v>
      </c>
      <c r="U886" s="9">
        <f t="shared" si="69"/>
        <v>41041.104861111111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 t="str">
        <f t="shared" si="65"/>
        <v/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66"/>
        <v>-250</v>
      </c>
      <c r="Q887">
        <f t="shared" si="67"/>
        <v>35.714285714285715</v>
      </c>
      <c r="R887" t="s">
        <v>8312</v>
      </c>
      <c r="S887" t="s">
        <v>8336</v>
      </c>
      <c r="T887" s="9">
        <f t="shared" si="68"/>
        <v>42713.941099537042</v>
      </c>
      <c r="U887" s="9">
        <f t="shared" si="69"/>
        <v>42734.941099537042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 t="str">
        <f t="shared" si="65"/>
        <v/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66"/>
        <v>-295</v>
      </c>
      <c r="Q888">
        <f t="shared" si="67"/>
        <v>29.285714285714285</v>
      </c>
      <c r="R888" t="s">
        <v>8312</v>
      </c>
      <c r="S888" t="s">
        <v>8336</v>
      </c>
      <c r="T888" s="9">
        <f t="shared" si="68"/>
        <v>42603.870520833334</v>
      </c>
      <c r="U888" s="9">
        <f t="shared" si="69"/>
        <v>42628.870520833334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 t="str">
        <f t="shared" si="65"/>
        <v/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>
        <f t="shared" si="66"/>
        <v>-1000</v>
      </c>
      <c r="Q889" t="e">
        <f t="shared" si="67"/>
        <v>#DIV/0!</v>
      </c>
      <c r="R889" t="s">
        <v>8312</v>
      </c>
      <c r="S889" t="s">
        <v>8336</v>
      </c>
      <c r="T889" s="9">
        <f t="shared" si="68"/>
        <v>41026.958969907406</v>
      </c>
      <c r="U889" s="9">
        <f t="shared" si="69"/>
        <v>41056.958969907406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 t="str">
        <f t="shared" si="65"/>
        <v/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66"/>
        <v>-928</v>
      </c>
      <c r="Q890">
        <f t="shared" si="67"/>
        <v>18</v>
      </c>
      <c r="R890" t="s">
        <v>8312</v>
      </c>
      <c r="S890" t="s">
        <v>8336</v>
      </c>
      <c r="T890" s="9">
        <f t="shared" si="68"/>
        <v>40751.753298611111</v>
      </c>
      <c r="U890" s="9">
        <f t="shared" si="69"/>
        <v>40787.25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 t="str">
        <f t="shared" si="65"/>
        <v/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66"/>
        <v>-22639.68</v>
      </c>
      <c r="Q891">
        <f t="shared" si="67"/>
        <v>73.760000000000005</v>
      </c>
      <c r="R891" t="s">
        <v>8312</v>
      </c>
      <c r="S891" t="s">
        <v>8336</v>
      </c>
      <c r="T891" s="9">
        <f t="shared" si="68"/>
        <v>41887.784062500003</v>
      </c>
      <c r="U891" s="9">
        <f t="shared" si="69"/>
        <v>41917.784062500003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 t="str">
        <f t="shared" si="65"/>
        <v/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66"/>
        <v>-2875</v>
      </c>
      <c r="Q892">
        <f t="shared" si="67"/>
        <v>31.25</v>
      </c>
      <c r="R892" t="s">
        <v>8312</v>
      </c>
      <c r="S892" t="s">
        <v>8336</v>
      </c>
      <c r="T892" s="9">
        <f t="shared" si="68"/>
        <v>41569.698831018519</v>
      </c>
      <c r="U892" s="9">
        <f t="shared" si="69"/>
        <v>41599.740497685183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 t="str">
        <f t="shared" si="65"/>
        <v/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66"/>
        <v>-7740</v>
      </c>
      <c r="Q893">
        <f t="shared" si="67"/>
        <v>28.888888888888889</v>
      </c>
      <c r="R893" t="s">
        <v>8312</v>
      </c>
      <c r="S893" t="s">
        <v>8336</v>
      </c>
      <c r="T893" s="9">
        <f t="shared" si="68"/>
        <v>41842.031597222223</v>
      </c>
      <c r="U893" s="9">
        <f t="shared" si="69"/>
        <v>41872.031597222223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 t="str">
        <f t="shared" si="65"/>
        <v/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66"/>
        <v>-3555</v>
      </c>
      <c r="Q894">
        <f t="shared" si="67"/>
        <v>143.8235294117647</v>
      </c>
      <c r="R894" t="s">
        <v>8312</v>
      </c>
      <c r="S894" t="s">
        <v>8336</v>
      </c>
      <c r="T894" s="9">
        <f t="shared" si="68"/>
        <v>40304.20003472222</v>
      </c>
      <c r="U894" s="9">
        <f t="shared" si="69"/>
        <v>40391.166666666664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 t="str">
        <f t="shared" si="65"/>
        <v/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66"/>
        <v>-1800</v>
      </c>
      <c r="Q895">
        <f t="shared" si="67"/>
        <v>40</v>
      </c>
      <c r="R895" t="s">
        <v>8312</v>
      </c>
      <c r="S895" t="s">
        <v>8336</v>
      </c>
      <c r="T895" s="9">
        <f t="shared" si="68"/>
        <v>42065.897719907407</v>
      </c>
      <c r="U895" s="9">
        <f t="shared" si="69"/>
        <v>42095.856053240743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 t="str">
        <f t="shared" si="65"/>
        <v/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66"/>
        <v>-12166</v>
      </c>
      <c r="Q896">
        <f t="shared" si="67"/>
        <v>147.81132075471697</v>
      </c>
      <c r="R896" t="s">
        <v>8312</v>
      </c>
      <c r="S896" t="s">
        <v>8336</v>
      </c>
      <c r="T896" s="9">
        <f t="shared" si="68"/>
        <v>42496.981597222228</v>
      </c>
      <c r="U896" s="9">
        <f t="shared" si="69"/>
        <v>42526.981597222228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 t="str">
        <f t="shared" si="65"/>
        <v/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66"/>
        <v>-7805</v>
      </c>
      <c r="Q897">
        <f t="shared" si="67"/>
        <v>27.857142857142858</v>
      </c>
      <c r="R897" t="s">
        <v>8312</v>
      </c>
      <c r="S897" t="s">
        <v>8336</v>
      </c>
      <c r="T897" s="9">
        <f t="shared" si="68"/>
        <v>40431.127650462964</v>
      </c>
      <c r="U897" s="9">
        <f t="shared" si="69"/>
        <v>40476.127650462964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 t="str">
        <f t="shared" si="65"/>
        <v/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66"/>
        <v>-4800</v>
      </c>
      <c r="Q898">
        <f t="shared" si="67"/>
        <v>44.444444444444443</v>
      </c>
      <c r="R898" t="s">
        <v>8312</v>
      </c>
      <c r="S898" t="s">
        <v>8336</v>
      </c>
      <c r="T898" s="9">
        <f t="shared" si="68"/>
        <v>42218.872986111113</v>
      </c>
      <c r="U898" s="9">
        <f t="shared" si="69"/>
        <v>42244.166666666672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 t="str">
        <f t="shared" ref="E899:E962" si="70">IF(G899="successful",D899,"")</f>
        <v/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>
        <f t="shared" ref="P899:P962" si="71">F899-D899</f>
        <v>-3000</v>
      </c>
      <c r="Q899" t="e">
        <f t="shared" ref="Q899:Q962" si="72">F899/M899</f>
        <v>#DIV/0!</v>
      </c>
      <c r="R899" t="s">
        <v>8312</v>
      </c>
      <c r="S899" t="s">
        <v>8336</v>
      </c>
      <c r="T899" s="9">
        <f t="shared" ref="T899:T962" si="73">(((K899/60)/60)/24)+DATE(1970,1,1)</f>
        <v>41211.688750000001</v>
      </c>
      <c r="U899" s="9">
        <f t="shared" ref="U899:U962" si="74">(((J899/60)/60)/24)+DATE(1970,1,1)</f>
        <v>41241.730416666665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 t="str">
        <f t="shared" si="70"/>
        <v/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71"/>
        <v>-2430</v>
      </c>
      <c r="Q900">
        <f t="shared" si="72"/>
        <v>35</v>
      </c>
      <c r="R900" t="s">
        <v>8312</v>
      </c>
      <c r="S900" t="s">
        <v>8336</v>
      </c>
      <c r="T900" s="9">
        <f t="shared" si="73"/>
        <v>40878.758217592593</v>
      </c>
      <c r="U900" s="9">
        <f t="shared" si="74"/>
        <v>40923.758217592593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 t="str">
        <f t="shared" si="70"/>
        <v/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71"/>
        <v>-470</v>
      </c>
      <c r="Q901">
        <f t="shared" si="72"/>
        <v>35</v>
      </c>
      <c r="R901" t="s">
        <v>8312</v>
      </c>
      <c r="S901" t="s">
        <v>8336</v>
      </c>
      <c r="T901" s="9">
        <f t="shared" si="73"/>
        <v>40646.099097222221</v>
      </c>
      <c r="U901" s="9">
        <f t="shared" si="74"/>
        <v>40691.099097222221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 t="str">
        <f t="shared" si="70"/>
        <v/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71"/>
        <v>-4979</v>
      </c>
      <c r="Q902">
        <f t="shared" si="72"/>
        <v>10.5</v>
      </c>
      <c r="R902" t="s">
        <v>8312</v>
      </c>
      <c r="S902" t="s">
        <v>8335</v>
      </c>
      <c r="T902" s="9">
        <f t="shared" si="73"/>
        <v>42429.84956018519</v>
      </c>
      <c r="U902" s="9">
        <f t="shared" si="74"/>
        <v>42459.807893518519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 t="str">
        <f t="shared" si="70"/>
        <v/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>
        <f t="shared" si="71"/>
        <v>-6500</v>
      </c>
      <c r="Q903" t="e">
        <f t="shared" si="72"/>
        <v>#DIV/0!</v>
      </c>
      <c r="R903" t="s">
        <v>8312</v>
      </c>
      <c r="S903" t="s">
        <v>8335</v>
      </c>
      <c r="T903" s="9">
        <f t="shared" si="73"/>
        <v>40291.81150462963</v>
      </c>
      <c r="U903" s="9">
        <f t="shared" si="74"/>
        <v>40337.799305555556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 t="str">
        <f t="shared" si="70"/>
        <v/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71"/>
        <v>-29910</v>
      </c>
      <c r="Q904">
        <f t="shared" si="72"/>
        <v>30</v>
      </c>
      <c r="R904" t="s">
        <v>8312</v>
      </c>
      <c r="S904" t="s">
        <v>8335</v>
      </c>
      <c r="T904" s="9">
        <f t="shared" si="73"/>
        <v>41829.965532407405</v>
      </c>
      <c r="U904" s="9">
        <f t="shared" si="74"/>
        <v>41881.645833333336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 t="str">
        <f t="shared" si="70"/>
        <v/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71"/>
        <v>-4840</v>
      </c>
      <c r="Q905">
        <f t="shared" si="72"/>
        <v>40</v>
      </c>
      <c r="R905" t="s">
        <v>8312</v>
      </c>
      <c r="S905" t="s">
        <v>8335</v>
      </c>
      <c r="T905" s="9">
        <f t="shared" si="73"/>
        <v>41149.796064814815</v>
      </c>
      <c r="U905" s="9">
        <f t="shared" si="74"/>
        <v>41175.100694444445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 t="str">
        <f t="shared" si="70"/>
        <v/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71"/>
        <v>-49849</v>
      </c>
      <c r="Q906">
        <f t="shared" si="72"/>
        <v>50.333333333333336</v>
      </c>
      <c r="R906" t="s">
        <v>8312</v>
      </c>
      <c r="S906" t="s">
        <v>8335</v>
      </c>
      <c r="T906" s="9">
        <f t="shared" si="73"/>
        <v>42342.080289351856</v>
      </c>
      <c r="U906" s="9">
        <f t="shared" si="74"/>
        <v>42372.080289351856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 t="str">
        <f t="shared" si="70"/>
        <v/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71"/>
        <v>-6304</v>
      </c>
      <c r="Q907">
        <f t="shared" si="72"/>
        <v>32.666666666666664</v>
      </c>
      <c r="R907" t="s">
        <v>8312</v>
      </c>
      <c r="S907" t="s">
        <v>8335</v>
      </c>
      <c r="T907" s="9">
        <f t="shared" si="73"/>
        <v>40507.239884259259</v>
      </c>
      <c r="U907" s="9">
        <f t="shared" si="74"/>
        <v>40567.239884259259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 t="str">
        <f t="shared" si="70"/>
        <v/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>
        <f t="shared" si="71"/>
        <v>-15000</v>
      </c>
      <c r="Q908" t="e">
        <f t="shared" si="72"/>
        <v>#DIV/0!</v>
      </c>
      <c r="R908" t="s">
        <v>8312</v>
      </c>
      <c r="S908" t="s">
        <v>8335</v>
      </c>
      <c r="T908" s="9">
        <f t="shared" si="73"/>
        <v>41681.189699074072</v>
      </c>
      <c r="U908" s="9">
        <f t="shared" si="74"/>
        <v>41711.148032407407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 t="str">
        <f t="shared" si="70"/>
        <v/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>
        <f t="shared" si="71"/>
        <v>-2900</v>
      </c>
      <c r="Q909" t="e">
        <f t="shared" si="72"/>
        <v>#DIV/0!</v>
      </c>
      <c r="R909" t="s">
        <v>8312</v>
      </c>
      <c r="S909" t="s">
        <v>8335</v>
      </c>
      <c r="T909" s="9">
        <f t="shared" si="73"/>
        <v>40767.192395833335</v>
      </c>
      <c r="U909" s="9">
        <f t="shared" si="74"/>
        <v>40797.192395833335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 t="str">
        <f t="shared" si="70"/>
        <v/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>
        <f t="shared" si="71"/>
        <v>-2500</v>
      </c>
      <c r="Q910" t="e">
        <f t="shared" si="72"/>
        <v>#DIV/0!</v>
      </c>
      <c r="R910" t="s">
        <v>8312</v>
      </c>
      <c r="S910" t="s">
        <v>8335</v>
      </c>
      <c r="T910" s="9">
        <f t="shared" si="73"/>
        <v>40340.801562499997</v>
      </c>
      <c r="U910" s="9">
        <f t="shared" si="74"/>
        <v>40386.207638888889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 t="str">
        <f t="shared" si="70"/>
        <v/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71"/>
        <v>-15480</v>
      </c>
      <c r="Q911">
        <f t="shared" si="72"/>
        <v>65</v>
      </c>
      <c r="R911" t="s">
        <v>8312</v>
      </c>
      <c r="S911" t="s">
        <v>8335</v>
      </c>
      <c r="T911" s="9">
        <f t="shared" si="73"/>
        <v>41081.69027777778</v>
      </c>
      <c r="U911" s="9">
        <f t="shared" si="74"/>
        <v>41113.166666666664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 t="str">
        <f t="shared" si="70"/>
        <v/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71"/>
        <v>-427</v>
      </c>
      <c r="Q912">
        <f t="shared" si="72"/>
        <v>24.6</v>
      </c>
      <c r="R912" t="s">
        <v>8312</v>
      </c>
      <c r="S912" t="s">
        <v>8335</v>
      </c>
      <c r="T912" s="9">
        <f t="shared" si="73"/>
        <v>42737.545358796298</v>
      </c>
      <c r="U912" s="9">
        <f t="shared" si="74"/>
        <v>42797.545358796298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 t="str">
        <f t="shared" si="70"/>
        <v/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>
        <f t="shared" si="71"/>
        <v>-100000</v>
      </c>
      <c r="Q913" t="e">
        <f t="shared" si="72"/>
        <v>#DIV/0!</v>
      </c>
      <c r="R913" t="s">
        <v>8312</v>
      </c>
      <c r="S913" t="s">
        <v>8335</v>
      </c>
      <c r="T913" s="9">
        <f t="shared" si="73"/>
        <v>41642.005150462966</v>
      </c>
      <c r="U913" s="9">
        <f t="shared" si="74"/>
        <v>41663.005150462966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 t="str">
        <f t="shared" si="70"/>
        <v/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71"/>
        <v>-3470</v>
      </c>
      <c r="Q914">
        <f t="shared" si="72"/>
        <v>15</v>
      </c>
      <c r="R914" t="s">
        <v>8312</v>
      </c>
      <c r="S914" t="s">
        <v>8335</v>
      </c>
      <c r="T914" s="9">
        <f t="shared" si="73"/>
        <v>41194.109340277777</v>
      </c>
      <c r="U914" s="9">
        <f t="shared" si="74"/>
        <v>41254.151006944441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 t="str">
        <f t="shared" si="70"/>
        <v/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71"/>
        <v>-28018</v>
      </c>
      <c r="Q915">
        <f t="shared" si="72"/>
        <v>82.583333333333329</v>
      </c>
      <c r="R915" t="s">
        <v>8312</v>
      </c>
      <c r="S915" t="s">
        <v>8335</v>
      </c>
      <c r="T915" s="9">
        <f t="shared" si="73"/>
        <v>41004.139108796298</v>
      </c>
      <c r="U915" s="9">
        <f t="shared" si="74"/>
        <v>41034.139108796298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 t="str">
        <f t="shared" si="70"/>
        <v/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>
        <f t="shared" si="71"/>
        <v>-1500</v>
      </c>
      <c r="Q916" t="e">
        <f t="shared" si="72"/>
        <v>#DIV/0!</v>
      </c>
      <c r="R916" t="s">
        <v>8312</v>
      </c>
      <c r="S916" t="s">
        <v>8335</v>
      </c>
      <c r="T916" s="9">
        <f t="shared" si="73"/>
        <v>41116.763275462967</v>
      </c>
      <c r="U916" s="9">
        <f t="shared" si="74"/>
        <v>41146.763275462967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 t="str">
        <f t="shared" si="70"/>
        <v/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71"/>
        <v>-6125</v>
      </c>
      <c r="Q917">
        <f t="shared" si="72"/>
        <v>41.666666666666664</v>
      </c>
      <c r="R917" t="s">
        <v>8312</v>
      </c>
      <c r="S917" t="s">
        <v>8335</v>
      </c>
      <c r="T917" s="9">
        <f t="shared" si="73"/>
        <v>40937.679560185185</v>
      </c>
      <c r="U917" s="9">
        <f t="shared" si="74"/>
        <v>40969.207638888889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 t="str">
        <f t="shared" si="70"/>
        <v/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>
        <f t="shared" si="71"/>
        <v>-3300</v>
      </c>
      <c r="Q918" t="e">
        <f t="shared" si="72"/>
        <v>#DIV/0!</v>
      </c>
      <c r="R918" t="s">
        <v>8312</v>
      </c>
      <c r="S918" t="s">
        <v>8335</v>
      </c>
      <c r="T918" s="9">
        <f t="shared" si="73"/>
        <v>40434.853402777779</v>
      </c>
      <c r="U918" s="9">
        <f t="shared" si="74"/>
        <v>40473.208333333336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 t="str">
        <f t="shared" si="70"/>
        <v/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71"/>
        <v>-4970</v>
      </c>
      <c r="Q919">
        <f t="shared" si="72"/>
        <v>30</v>
      </c>
      <c r="R919" t="s">
        <v>8312</v>
      </c>
      <c r="S919" t="s">
        <v>8335</v>
      </c>
      <c r="T919" s="9">
        <f t="shared" si="73"/>
        <v>41802.94363425926</v>
      </c>
      <c r="U919" s="9">
        <f t="shared" si="74"/>
        <v>41834.104166666664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 t="str">
        <f t="shared" si="70"/>
        <v/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71"/>
        <v>-3704</v>
      </c>
      <c r="Q920">
        <f t="shared" si="72"/>
        <v>19.600000000000001</v>
      </c>
      <c r="R920" t="s">
        <v>8312</v>
      </c>
      <c r="S920" t="s">
        <v>8335</v>
      </c>
      <c r="T920" s="9">
        <f t="shared" si="73"/>
        <v>41944.916215277779</v>
      </c>
      <c r="U920" s="9">
        <f t="shared" si="74"/>
        <v>41974.957881944443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>
        <v>20000</v>
      </c>
      <c r="E921" t="str">
        <f t="shared" si="70"/>
        <v/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71"/>
        <v>-19900</v>
      </c>
      <c r="Q921">
        <f t="shared" si="72"/>
        <v>100</v>
      </c>
      <c r="R921" t="s">
        <v>8312</v>
      </c>
      <c r="S921" t="s">
        <v>8335</v>
      </c>
      <c r="T921" s="9">
        <f t="shared" si="73"/>
        <v>41227.641724537039</v>
      </c>
      <c r="U921" s="9">
        <f t="shared" si="74"/>
        <v>41262.641724537039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 t="str">
        <f t="shared" si="70"/>
        <v/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>
        <f t="shared" si="71"/>
        <v>-5500</v>
      </c>
      <c r="Q922" t="e">
        <f t="shared" si="72"/>
        <v>#DIV/0!</v>
      </c>
      <c r="R922" t="s">
        <v>8312</v>
      </c>
      <c r="S922" t="s">
        <v>8335</v>
      </c>
      <c r="T922" s="9">
        <f t="shared" si="73"/>
        <v>41562.67155092593</v>
      </c>
      <c r="U922" s="9">
        <f t="shared" si="74"/>
        <v>41592.713217592594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 t="str">
        <f t="shared" si="70"/>
        <v/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71"/>
        <v>-10365</v>
      </c>
      <c r="Q923">
        <f t="shared" si="72"/>
        <v>231.75</v>
      </c>
      <c r="R923" t="s">
        <v>8312</v>
      </c>
      <c r="S923" t="s">
        <v>8335</v>
      </c>
      <c r="T923" s="9">
        <f t="shared" si="73"/>
        <v>40847.171018518515</v>
      </c>
      <c r="U923" s="9">
        <f t="shared" si="74"/>
        <v>40889.212685185186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 t="str">
        <f t="shared" si="70"/>
        <v/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71"/>
        <v>-21320</v>
      </c>
      <c r="Q924">
        <f t="shared" si="72"/>
        <v>189.33333333333334</v>
      </c>
      <c r="R924" t="s">
        <v>8312</v>
      </c>
      <c r="S924" t="s">
        <v>8335</v>
      </c>
      <c r="T924" s="9">
        <f t="shared" si="73"/>
        <v>41878.530011574076</v>
      </c>
      <c r="U924" s="9">
        <f t="shared" si="74"/>
        <v>41913.530011574076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 t="str">
        <f t="shared" si="70"/>
        <v/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71"/>
        <v>-14670</v>
      </c>
      <c r="Q925">
        <f t="shared" si="72"/>
        <v>55</v>
      </c>
      <c r="R925" t="s">
        <v>8312</v>
      </c>
      <c r="S925" t="s">
        <v>8335</v>
      </c>
      <c r="T925" s="9">
        <f t="shared" si="73"/>
        <v>41934.959756944445</v>
      </c>
      <c r="U925" s="9">
        <f t="shared" si="74"/>
        <v>41965.001423611116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 t="str">
        <f t="shared" si="70"/>
        <v/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71"/>
        <v>-2673</v>
      </c>
      <c r="Q926">
        <f t="shared" si="72"/>
        <v>21.8</v>
      </c>
      <c r="R926" t="s">
        <v>8312</v>
      </c>
      <c r="S926" t="s">
        <v>8335</v>
      </c>
      <c r="T926" s="9">
        <f t="shared" si="73"/>
        <v>41288.942928240744</v>
      </c>
      <c r="U926" s="9">
        <f t="shared" si="74"/>
        <v>41318.942928240744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 t="str">
        <f t="shared" si="70"/>
        <v/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71"/>
        <v>-5840</v>
      </c>
      <c r="Q927">
        <f t="shared" si="72"/>
        <v>32</v>
      </c>
      <c r="R927" t="s">
        <v>8312</v>
      </c>
      <c r="S927" t="s">
        <v>8335</v>
      </c>
      <c r="T927" s="9">
        <f t="shared" si="73"/>
        <v>41575.880914351852</v>
      </c>
      <c r="U927" s="9">
        <f t="shared" si="74"/>
        <v>41605.922581018516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 t="str">
        <f t="shared" si="70"/>
        <v/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>
        <f t="shared" si="71"/>
        <v>-7000</v>
      </c>
      <c r="Q928" t="e">
        <f t="shared" si="72"/>
        <v>#DIV/0!</v>
      </c>
      <c r="R928" t="s">
        <v>8312</v>
      </c>
      <c r="S928" t="s">
        <v>8335</v>
      </c>
      <c r="T928" s="9">
        <f t="shared" si="73"/>
        <v>40338.02002314815</v>
      </c>
      <c r="U928" s="9">
        <f t="shared" si="74"/>
        <v>40367.944444444445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 t="str">
        <f t="shared" si="70"/>
        <v/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>
        <f t="shared" si="71"/>
        <v>-20000</v>
      </c>
      <c r="Q929" t="e">
        <f t="shared" si="72"/>
        <v>#DIV/0!</v>
      </c>
      <c r="R929" t="s">
        <v>8312</v>
      </c>
      <c r="S929" t="s">
        <v>8335</v>
      </c>
      <c r="T929" s="9">
        <f t="shared" si="73"/>
        <v>41013.822858796295</v>
      </c>
      <c r="U929" s="9">
        <f t="shared" si="74"/>
        <v>41043.822858796295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 t="str">
        <f t="shared" si="70"/>
        <v/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71"/>
        <v>-12925</v>
      </c>
      <c r="Q930">
        <f t="shared" si="72"/>
        <v>56.25</v>
      </c>
      <c r="R930" t="s">
        <v>8312</v>
      </c>
      <c r="S930" t="s">
        <v>8335</v>
      </c>
      <c r="T930" s="9">
        <f t="shared" si="73"/>
        <v>41180.86241898148</v>
      </c>
      <c r="U930" s="9">
        <f t="shared" si="74"/>
        <v>41231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 t="str">
        <f t="shared" si="70"/>
        <v/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>
        <f t="shared" si="71"/>
        <v>-500</v>
      </c>
      <c r="Q931" t="e">
        <f t="shared" si="72"/>
        <v>#DIV/0!</v>
      </c>
      <c r="R931" t="s">
        <v>8312</v>
      </c>
      <c r="S931" t="s">
        <v>8335</v>
      </c>
      <c r="T931" s="9">
        <f t="shared" si="73"/>
        <v>40978.238067129627</v>
      </c>
      <c r="U931" s="9">
        <f t="shared" si="74"/>
        <v>41008.196400462963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 t="str">
        <f t="shared" si="70"/>
        <v/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71"/>
        <v>-555</v>
      </c>
      <c r="Q932">
        <f t="shared" si="72"/>
        <v>69</v>
      </c>
      <c r="R932" t="s">
        <v>8312</v>
      </c>
      <c r="S932" t="s">
        <v>8335</v>
      </c>
      <c r="T932" s="9">
        <f t="shared" si="73"/>
        <v>40312.915578703702</v>
      </c>
      <c r="U932" s="9">
        <f t="shared" si="74"/>
        <v>40354.897222222222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 t="str">
        <f t="shared" si="70"/>
        <v/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71"/>
        <v>-1869</v>
      </c>
      <c r="Q933">
        <f t="shared" si="72"/>
        <v>18.714285714285715</v>
      </c>
      <c r="R933" t="s">
        <v>8312</v>
      </c>
      <c r="S933" t="s">
        <v>8335</v>
      </c>
      <c r="T933" s="9">
        <f t="shared" si="73"/>
        <v>41680.359976851854</v>
      </c>
      <c r="U933" s="9">
        <f t="shared" si="74"/>
        <v>41714.916666666664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 t="str">
        <f t="shared" si="70"/>
        <v/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71"/>
        <v>-8119</v>
      </c>
      <c r="Q934">
        <f t="shared" si="72"/>
        <v>46.033333333333331</v>
      </c>
      <c r="R934" t="s">
        <v>8312</v>
      </c>
      <c r="S934" t="s">
        <v>8335</v>
      </c>
      <c r="T934" s="9">
        <f t="shared" si="73"/>
        <v>41310.969270833331</v>
      </c>
      <c r="U934" s="9">
        <f t="shared" si="74"/>
        <v>41355.927604166667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 t="str">
        <f t="shared" si="70"/>
        <v/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71"/>
        <v>-1880</v>
      </c>
      <c r="Q935">
        <f t="shared" si="72"/>
        <v>60</v>
      </c>
      <c r="R935" t="s">
        <v>8312</v>
      </c>
      <c r="S935" t="s">
        <v>8335</v>
      </c>
      <c r="T935" s="9">
        <f t="shared" si="73"/>
        <v>41711.169085648151</v>
      </c>
      <c r="U935" s="9">
        <f t="shared" si="74"/>
        <v>41771.169085648151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 t="str">
        <f t="shared" si="70"/>
        <v/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71"/>
        <v>-3480</v>
      </c>
      <c r="Q936">
        <f t="shared" si="72"/>
        <v>50.666666666666664</v>
      </c>
      <c r="R936" t="s">
        <v>8312</v>
      </c>
      <c r="S936" t="s">
        <v>8335</v>
      </c>
      <c r="T936" s="9">
        <f t="shared" si="73"/>
        <v>41733.737083333333</v>
      </c>
      <c r="U936" s="9">
        <f t="shared" si="74"/>
        <v>41763.25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 t="str">
        <f t="shared" si="70"/>
        <v/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71"/>
        <v>-3450</v>
      </c>
      <c r="Q937">
        <f t="shared" si="72"/>
        <v>25</v>
      </c>
      <c r="R937" t="s">
        <v>8312</v>
      </c>
      <c r="S937" t="s">
        <v>8335</v>
      </c>
      <c r="T937" s="9">
        <f t="shared" si="73"/>
        <v>42368.333668981482</v>
      </c>
      <c r="U937" s="9">
        <f t="shared" si="74"/>
        <v>42398.333668981482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 t="str">
        <f t="shared" si="70"/>
        <v/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>
        <f t="shared" si="71"/>
        <v>-1400</v>
      </c>
      <c r="Q938" t="e">
        <f t="shared" si="72"/>
        <v>#DIV/0!</v>
      </c>
      <c r="R938" t="s">
        <v>8312</v>
      </c>
      <c r="S938" t="s">
        <v>8335</v>
      </c>
      <c r="T938" s="9">
        <f t="shared" si="73"/>
        <v>40883.024178240739</v>
      </c>
      <c r="U938" s="9">
        <f t="shared" si="74"/>
        <v>40926.833333333336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 t="str">
        <f t="shared" si="70"/>
        <v/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71"/>
        <v>-3460</v>
      </c>
      <c r="Q939">
        <f t="shared" si="72"/>
        <v>20</v>
      </c>
      <c r="R939" t="s">
        <v>8312</v>
      </c>
      <c r="S939" t="s">
        <v>8335</v>
      </c>
      <c r="T939" s="9">
        <f t="shared" si="73"/>
        <v>41551.798113425924</v>
      </c>
      <c r="U939" s="9">
        <f t="shared" si="74"/>
        <v>41581.839780092596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 t="str">
        <f t="shared" si="70"/>
        <v/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71"/>
        <v>-6975</v>
      </c>
      <c r="Q940">
        <f t="shared" si="72"/>
        <v>25</v>
      </c>
      <c r="R940" t="s">
        <v>8312</v>
      </c>
      <c r="S940" t="s">
        <v>8335</v>
      </c>
      <c r="T940" s="9">
        <f t="shared" si="73"/>
        <v>41124.479722222226</v>
      </c>
      <c r="U940" s="9">
        <f t="shared" si="74"/>
        <v>41154.479722222226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 t="str">
        <f t="shared" si="70"/>
        <v/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71"/>
        <v>-2710</v>
      </c>
      <c r="Q941">
        <f t="shared" si="72"/>
        <v>20</v>
      </c>
      <c r="R941" t="s">
        <v>8312</v>
      </c>
      <c r="S941" t="s">
        <v>8335</v>
      </c>
      <c r="T941" s="9">
        <f t="shared" si="73"/>
        <v>41416.763171296298</v>
      </c>
      <c r="U941" s="9">
        <f t="shared" si="74"/>
        <v>41455.831944444442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 t="str">
        <f t="shared" si="70"/>
        <v/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71"/>
        <v>-7456</v>
      </c>
      <c r="Q942">
        <f t="shared" si="72"/>
        <v>110.28571428571429</v>
      </c>
      <c r="R942" t="s">
        <v>8329</v>
      </c>
      <c r="S942" t="s">
        <v>8331</v>
      </c>
      <c r="T942" s="9">
        <f t="shared" si="73"/>
        <v>42182.008402777778</v>
      </c>
      <c r="U942" s="9">
        <f t="shared" si="74"/>
        <v>42227.008402777778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 t="str">
        <f t="shared" si="70"/>
        <v/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71"/>
        <v>-48839</v>
      </c>
      <c r="Q943">
        <f t="shared" si="72"/>
        <v>37.451612903225808</v>
      </c>
      <c r="R943" t="s">
        <v>8329</v>
      </c>
      <c r="S943" t="s">
        <v>8331</v>
      </c>
      <c r="T943" s="9">
        <f t="shared" si="73"/>
        <v>42746.096585648149</v>
      </c>
      <c r="U943" s="9">
        <f t="shared" si="74"/>
        <v>42776.096585648149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 t="str">
        <f t="shared" si="70"/>
        <v/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71"/>
        <v>-6832</v>
      </c>
      <c r="Q944">
        <f t="shared" si="72"/>
        <v>41.75</v>
      </c>
      <c r="R944" t="s">
        <v>8329</v>
      </c>
      <c r="S944" t="s">
        <v>8331</v>
      </c>
      <c r="T944" s="9">
        <f t="shared" si="73"/>
        <v>42382.843287037031</v>
      </c>
      <c r="U944" s="9">
        <f t="shared" si="74"/>
        <v>42418.843287037031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 t="str">
        <f t="shared" si="70"/>
        <v/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71"/>
        <v>-2711</v>
      </c>
      <c r="Q945">
        <f t="shared" si="72"/>
        <v>24.083333333333332</v>
      </c>
      <c r="R945" t="s">
        <v>8329</v>
      </c>
      <c r="S945" t="s">
        <v>8331</v>
      </c>
      <c r="T945" s="9">
        <f t="shared" si="73"/>
        <v>42673.66788194445</v>
      </c>
      <c r="U945" s="9">
        <f t="shared" si="74"/>
        <v>42703.709548611107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 t="str">
        <f t="shared" si="70"/>
        <v/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71"/>
        <v>-43337</v>
      </c>
      <c r="Q946">
        <f t="shared" si="72"/>
        <v>69.40625</v>
      </c>
      <c r="R946" t="s">
        <v>8329</v>
      </c>
      <c r="S946" t="s">
        <v>8331</v>
      </c>
      <c r="T946" s="9">
        <f t="shared" si="73"/>
        <v>42444.583912037036</v>
      </c>
      <c r="U946" s="9">
        <f t="shared" si="74"/>
        <v>42478.583333333328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 t="str">
        <f t="shared" si="70"/>
        <v/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71"/>
        <v>-97516</v>
      </c>
      <c r="Q947">
        <f t="shared" si="72"/>
        <v>155.25</v>
      </c>
      <c r="R947" t="s">
        <v>8329</v>
      </c>
      <c r="S947" t="s">
        <v>8331</v>
      </c>
      <c r="T947" s="9">
        <f t="shared" si="73"/>
        <v>42732.872986111113</v>
      </c>
      <c r="U947" s="9">
        <f t="shared" si="74"/>
        <v>42784.999305555553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 t="str">
        <f t="shared" si="70"/>
        <v/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71"/>
        <v>-14714</v>
      </c>
      <c r="Q948">
        <f t="shared" si="72"/>
        <v>57.2</v>
      </c>
      <c r="R948" t="s">
        <v>8329</v>
      </c>
      <c r="S948" t="s">
        <v>8331</v>
      </c>
      <c r="T948" s="9">
        <f t="shared" si="73"/>
        <v>42592.750555555554</v>
      </c>
      <c r="U948" s="9">
        <f t="shared" si="74"/>
        <v>42622.750555555554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 t="str">
        <f t="shared" si="70"/>
        <v/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>
        <f t="shared" si="71"/>
        <v>-850</v>
      </c>
      <c r="Q949" t="e">
        <f t="shared" si="72"/>
        <v>#DIV/0!</v>
      </c>
      <c r="R949" t="s">
        <v>8329</v>
      </c>
      <c r="S949" t="s">
        <v>8331</v>
      </c>
      <c r="T949" s="9">
        <f t="shared" si="73"/>
        <v>42491.781319444446</v>
      </c>
      <c r="U949" s="9">
        <f t="shared" si="74"/>
        <v>42551.781319444446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 t="str">
        <f t="shared" si="70"/>
        <v/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71"/>
        <v>-3520</v>
      </c>
      <c r="Q950">
        <f t="shared" si="72"/>
        <v>60</v>
      </c>
      <c r="R950" t="s">
        <v>8329</v>
      </c>
      <c r="S950" t="s">
        <v>8331</v>
      </c>
      <c r="T950" s="9">
        <f t="shared" si="73"/>
        <v>42411.828287037039</v>
      </c>
      <c r="U950" s="9">
        <f t="shared" si="74"/>
        <v>42441.828287037039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 t="str">
        <f t="shared" si="70"/>
        <v/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71"/>
        <v>-19727</v>
      </c>
      <c r="Q951">
        <f t="shared" si="72"/>
        <v>39</v>
      </c>
      <c r="R951" t="s">
        <v>8329</v>
      </c>
      <c r="S951" t="s">
        <v>8331</v>
      </c>
      <c r="T951" s="9">
        <f t="shared" si="73"/>
        <v>42361.043703703705</v>
      </c>
      <c r="U951" s="9">
        <f t="shared" si="74"/>
        <v>42421.043703703705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 t="str">
        <f t="shared" si="70"/>
        <v/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71"/>
        <v>-3598</v>
      </c>
      <c r="Q952">
        <f t="shared" si="72"/>
        <v>58.416666666666664</v>
      </c>
      <c r="R952" t="s">
        <v>8329</v>
      </c>
      <c r="S952" t="s">
        <v>8331</v>
      </c>
      <c r="T952" s="9">
        <f t="shared" si="73"/>
        <v>42356.750706018516</v>
      </c>
      <c r="U952" s="9">
        <f t="shared" si="74"/>
        <v>42386.750706018516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>
        <v>50000</v>
      </c>
      <c r="E953" t="str">
        <f t="shared" si="70"/>
        <v/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71"/>
        <v>-30805</v>
      </c>
      <c r="Q953">
        <f t="shared" si="72"/>
        <v>158.63636363636363</v>
      </c>
      <c r="R953" t="s">
        <v>8329</v>
      </c>
      <c r="S953" t="s">
        <v>8331</v>
      </c>
      <c r="T953" s="9">
        <f t="shared" si="73"/>
        <v>42480.653611111105</v>
      </c>
      <c r="U953" s="9">
        <f t="shared" si="74"/>
        <v>42525.653611111105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 t="str">
        <f t="shared" si="70"/>
        <v/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71"/>
        <v>-29428</v>
      </c>
      <c r="Q954">
        <f t="shared" si="72"/>
        <v>99.857142857142861</v>
      </c>
      <c r="R954" t="s">
        <v>8329</v>
      </c>
      <c r="S954" t="s">
        <v>8331</v>
      </c>
      <c r="T954" s="9">
        <f t="shared" si="73"/>
        <v>42662.613564814819</v>
      </c>
      <c r="U954" s="9">
        <f t="shared" si="74"/>
        <v>42692.655231481483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 t="str">
        <f t="shared" si="70"/>
        <v/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71"/>
        <v>-14874</v>
      </c>
      <c r="Q955">
        <f t="shared" si="72"/>
        <v>25.2</v>
      </c>
      <c r="R955" t="s">
        <v>8329</v>
      </c>
      <c r="S955" t="s">
        <v>8331</v>
      </c>
      <c r="T955" s="9">
        <f t="shared" si="73"/>
        <v>41999.164340277777</v>
      </c>
      <c r="U955" s="9">
        <f t="shared" si="74"/>
        <v>42029.164340277777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 t="str">
        <f t="shared" si="70"/>
        <v/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71"/>
        <v>-8489</v>
      </c>
      <c r="Q956">
        <f t="shared" si="72"/>
        <v>89.191780821917803</v>
      </c>
      <c r="R956" t="s">
        <v>8329</v>
      </c>
      <c r="S956" t="s">
        <v>8331</v>
      </c>
      <c r="T956" s="9">
        <f t="shared" si="73"/>
        <v>42194.833784722221</v>
      </c>
      <c r="U956" s="9">
        <f t="shared" si="74"/>
        <v>42236.833784722221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 t="str">
        <f t="shared" si="70"/>
        <v/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71"/>
        <v>-283016</v>
      </c>
      <c r="Q957">
        <f t="shared" si="72"/>
        <v>182.6236559139785</v>
      </c>
      <c r="R957" t="s">
        <v>8329</v>
      </c>
      <c r="S957" t="s">
        <v>8331</v>
      </c>
      <c r="T957" s="9">
        <f t="shared" si="73"/>
        <v>42586.295138888891</v>
      </c>
      <c r="U957" s="9">
        <f t="shared" si="74"/>
        <v>42626.295138888891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 t="str">
        <f t="shared" si="70"/>
        <v/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71"/>
        <v>-49139</v>
      </c>
      <c r="Q958">
        <f t="shared" si="72"/>
        <v>50.647058823529413</v>
      </c>
      <c r="R958" t="s">
        <v>8329</v>
      </c>
      <c r="S958" t="s">
        <v>8331</v>
      </c>
      <c r="T958" s="9">
        <f t="shared" si="73"/>
        <v>42060.913877314815</v>
      </c>
      <c r="U958" s="9">
        <f t="shared" si="74"/>
        <v>42120.872210648144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 t="str">
        <f t="shared" si="70"/>
        <v/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71"/>
        <v>-11767</v>
      </c>
      <c r="Q959">
        <f t="shared" si="72"/>
        <v>33.285714285714285</v>
      </c>
      <c r="R959" t="s">
        <v>8329</v>
      </c>
      <c r="S959" t="s">
        <v>8331</v>
      </c>
      <c r="T959" s="9">
        <f t="shared" si="73"/>
        <v>42660.552465277782</v>
      </c>
      <c r="U959" s="9">
        <f t="shared" si="74"/>
        <v>42691.594131944439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 t="str">
        <f t="shared" si="70"/>
        <v/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71"/>
        <v>-6896</v>
      </c>
      <c r="Q960">
        <f t="shared" si="72"/>
        <v>51.823529411764703</v>
      </c>
      <c r="R960" t="s">
        <v>8329</v>
      </c>
      <c r="S960" t="s">
        <v>8331</v>
      </c>
      <c r="T960" s="9">
        <f t="shared" si="73"/>
        <v>42082.802812499998</v>
      </c>
      <c r="U960" s="9">
        <f t="shared" si="74"/>
        <v>42104.207638888889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 t="str">
        <f t="shared" si="70"/>
        <v/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71"/>
        <v>-30570</v>
      </c>
      <c r="Q961">
        <f t="shared" si="72"/>
        <v>113.62573099415205</v>
      </c>
      <c r="R961" t="s">
        <v>8329</v>
      </c>
      <c r="S961" t="s">
        <v>8331</v>
      </c>
      <c r="T961" s="9">
        <f t="shared" si="73"/>
        <v>41993.174363425926</v>
      </c>
      <c r="U961" s="9">
        <f t="shared" si="74"/>
        <v>42023.174363425926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 t="str">
        <f t="shared" si="70"/>
        <v/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71"/>
        <v>-29995</v>
      </c>
      <c r="Q962">
        <f t="shared" si="72"/>
        <v>136.46276595744681</v>
      </c>
      <c r="R962" t="s">
        <v>8329</v>
      </c>
      <c r="S962" t="s">
        <v>8331</v>
      </c>
      <c r="T962" s="9">
        <f t="shared" si="73"/>
        <v>42766.626793981486</v>
      </c>
      <c r="U962" s="9">
        <f t="shared" si="74"/>
        <v>42808.585127314815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 t="str">
        <f t="shared" ref="E963:E1026" si="75">IF(G963="successful",D963,"")</f>
        <v/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76">F963-D963</f>
        <v>-54921</v>
      </c>
      <c r="Q963">
        <f t="shared" ref="Q963:Q1026" si="77">F963/M963</f>
        <v>364.35454545454547</v>
      </c>
      <c r="R963" t="s">
        <v>8329</v>
      </c>
      <c r="S963" t="s">
        <v>8331</v>
      </c>
      <c r="T963" s="9">
        <f t="shared" ref="T963:T1026" si="78">(((K963/60)/60)/24)+DATE(1970,1,1)</f>
        <v>42740.693692129629</v>
      </c>
      <c r="U963" s="9">
        <f t="shared" ref="U963:U1026" si="79">(((J963/60)/60)/24)+DATE(1970,1,1)</f>
        <v>42786.791666666672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 t="str">
        <f t="shared" si="75"/>
        <v/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76"/>
        <v>-1788</v>
      </c>
      <c r="Q964">
        <f t="shared" si="77"/>
        <v>19.243243243243242</v>
      </c>
      <c r="R964" t="s">
        <v>8329</v>
      </c>
      <c r="S964" t="s">
        <v>8331</v>
      </c>
      <c r="T964" s="9">
        <f t="shared" si="78"/>
        <v>42373.712418981479</v>
      </c>
      <c r="U964" s="9">
        <f t="shared" si="79"/>
        <v>42411.712418981479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 t="str">
        <f t="shared" si="75"/>
        <v/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76"/>
        <v>-34623</v>
      </c>
      <c r="Q965">
        <f t="shared" si="77"/>
        <v>41.888888888888886</v>
      </c>
      <c r="R965" t="s">
        <v>8329</v>
      </c>
      <c r="S965" t="s">
        <v>8331</v>
      </c>
      <c r="T965" s="9">
        <f t="shared" si="78"/>
        <v>42625.635636574079</v>
      </c>
      <c r="U965" s="9">
        <f t="shared" si="79"/>
        <v>42660.635636574079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 t="str">
        <f t="shared" si="75"/>
        <v/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76"/>
        <v>-109121</v>
      </c>
      <c r="Q966">
        <f t="shared" si="77"/>
        <v>30.310344827586206</v>
      </c>
      <c r="R966" t="s">
        <v>8329</v>
      </c>
      <c r="S966" t="s">
        <v>8331</v>
      </c>
      <c r="T966" s="9">
        <f t="shared" si="78"/>
        <v>42208.628692129627</v>
      </c>
      <c r="U966" s="9">
        <f t="shared" si="79"/>
        <v>42248.628692129627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 t="str">
        <f t="shared" si="75"/>
        <v/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76"/>
        <v>-24702</v>
      </c>
      <c r="Q967">
        <f t="shared" si="77"/>
        <v>49.666666666666664</v>
      </c>
      <c r="R967" t="s">
        <v>8329</v>
      </c>
      <c r="S967" t="s">
        <v>8331</v>
      </c>
      <c r="T967" s="9">
        <f t="shared" si="78"/>
        <v>42637.016736111109</v>
      </c>
      <c r="U967" s="9">
        <f t="shared" si="79"/>
        <v>42669.165972222225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 t="str">
        <f t="shared" si="75"/>
        <v/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76"/>
        <v>-10224</v>
      </c>
      <c r="Q968">
        <f t="shared" si="77"/>
        <v>59.2</v>
      </c>
      <c r="R968" t="s">
        <v>8329</v>
      </c>
      <c r="S968" t="s">
        <v>8331</v>
      </c>
      <c r="T968" s="9">
        <f t="shared" si="78"/>
        <v>42619.635787037041</v>
      </c>
      <c r="U968" s="9">
        <f t="shared" si="79"/>
        <v>42649.635787037041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 t="str">
        <f t="shared" si="75"/>
        <v/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76"/>
        <v>-16438</v>
      </c>
      <c r="Q969">
        <f t="shared" si="77"/>
        <v>43.97530864197531</v>
      </c>
      <c r="R969" t="s">
        <v>8329</v>
      </c>
      <c r="S969" t="s">
        <v>8331</v>
      </c>
      <c r="T969" s="9">
        <f t="shared" si="78"/>
        <v>42422.254328703704</v>
      </c>
      <c r="U969" s="9">
        <f t="shared" si="79"/>
        <v>42482.21266203704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 t="str">
        <f t="shared" si="75"/>
        <v/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76"/>
        <v>-7894</v>
      </c>
      <c r="Q970">
        <f t="shared" si="77"/>
        <v>26.5</v>
      </c>
      <c r="R970" t="s">
        <v>8329</v>
      </c>
      <c r="S970" t="s">
        <v>8331</v>
      </c>
      <c r="T970" s="9">
        <f t="shared" si="78"/>
        <v>41836.847615740742</v>
      </c>
      <c r="U970" s="9">
        <f t="shared" si="79"/>
        <v>41866.847615740742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 t="str">
        <f t="shared" si="75"/>
        <v/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76"/>
        <v>-16000</v>
      </c>
      <c r="Q971">
        <f t="shared" si="77"/>
        <v>1272.7272727272727</v>
      </c>
      <c r="R971" t="s">
        <v>8329</v>
      </c>
      <c r="S971" t="s">
        <v>8331</v>
      </c>
      <c r="T971" s="9">
        <f t="shared" si="78"/>
        <v>42742.30332175926</v>
      </c>
      <c r="U971" s="9">
        <f t="shared" si="79"/>
        <v>42775.30332175926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 t="str">
        <f t="shared" si="75"/>
        <v/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76"/>
        <v>-2704</v>
      </c>
      <c r="Q972">
        <f t="shared" si="77"/>
        <v>164</v>
      </c>
      <c r="R972" t="s">
        <v>8329</v>
      </c>
      <c r="S972" t="s">
        <v>8331</v>
      </c>
      <c r="T972" s="9">
        <f t="shared" si="78"/>
        <v>42721.220520833333</v>
      </c>
      <c r="U972" s="9">
        <f t="shared" si="79"/>
        <v>42758.207638888889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 t="str">
        <f t="shared" si="75"/>
        <v/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76"/>
        <v>-99774</v>
      </c>
      <c r="Q973">
        <f t="shared" si="77"/>
        <v>45.2</v>
      </c>
      <c r="R973" t="s">
        <v>8329</v>
      </c>
      <c r="S973" t="s">
        <v>8331</v>
      </c>
      <c r="T973" s="9">
        <f t="shared" si="78"/>
        <v>42111.709027777775</v>
      </c>
      <c r="U973" s="9">
        <f t="shared" si="79"/>
        <v>42156.709027777775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 t="str">
        <f t="shared" si="75"/>
        <v/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76"/>
        <v>-13075</v>
      </c>
      <c r="Q974">
        <f t="shared" si="77"/>
        <v>153.88888888888889</v>
      </c>
      <c r="R974" t="s">
        <v>8329</v>
      </c>
      <c r="S974" t="s">
        <v>8331</v>
      </c>
      <c r="T974" s="9">
        <f t="shared" si="78"/>
        <v>41856.865717592591</v>
      </c>
      <c r="U974" s="9">
        <f t="shared" si="79"/>
        <v>41886.290972222225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 t="str">
        <f t="shared" si="75"/>
        <v/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76"/>
        <v>-19589</v>
      </c>
      <c r="Q975">
        <f t="shared" si="77"/>
        <v>51.375</v>
      </c>
      <c r="R975" t="s">
        <v>8329</v>
      </c>
      <c r="S975" t="s">
        <v>8331</v>
      </c>
      <c r="T975" s="9">
        <f t="shared" si="78"/>
        <v>42257.014965277776</v>
      </c>
      <c r="U975" s="9">
        <f t="shared" si="79"/>
        <v>42317.056631944448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 t="str">
        <f t="shared" si="75"/>
        <v/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76"/>
        <v>-49720</v>
      </c>
      <c r="Q976">
        <f t="shared" si="77"/>
        <v>93.333333333333329</v>
      </c>
      <c r="R976" t="s">
        <v>8329</v>
      </c>
      <c r="S976" t="s">
        <v>8331</v>
      </c>
      <c r="T976" s="9">
        <f t="shared" si="78"/>
        <v>42424.749490740738</v>
      </c>
      <c r="U976" s="9">
        <f t="shared" si="79"/>
        <v>42454.707824074074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 t="str">
        <f t="shared" si="75"/>
        <v/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76"/>
        <v>-97393</v>
      </c>
      <c r="Q977">
        <f t="shared" si="77"/>
        <v>108.625</v>
      </c>
      <c r="R977" t="s">
        <v>8329</v>
      </c>
      <c r="S977" t="s">
        <v>8331</v>
      </c>
      <c r="T977" s="9">
        <f t="shared" si="78"/>
        <v>42489.696585648147</v>
      </c>
      <c r="U977" s="9">
        <f t="shared" si="79"/>
        <v>42549.696585648147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 t="str">
        <f t="shared" si="75"/>
        <v/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76"/>
        <v>-147111</v>
      </c>
      <c r="Q978">
        <f t="shared" si="77"/>
        <v>160.5</v>
      </c>
      <c r="R978" t="s">
        <v>8329</v>
      </c>
      <c r="S978" t="s">
        <v>8331</v>
      </c>
      <c r="T978" s="9">
        <f t="shared" si="78"/>
        <v>42185.058993055558</v>
      </c>
      <c r="U978" s="9">
        <f t="shared" si="79"/>
        <v>42230.058993055558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 t="str">
        <f t="shared" si="75"/>
        <v/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76"/>
        <v>-1791</v>
      </c>
      <c r="Q979">
        <f t="shared" si="77"/>
        <v>75.75</v>
      </c>
      <c r="R979" t="s">
        <v>8329</v>
      </c>
      <c r="S979" t="s">
        <v>8331</v>
      </c>
      <c r="T979" s="9">
        <f t="shared" si="78"/>
        <v>42391.942094907412</v>
      </c>
      <c r="U979" s="9">
        <f t="shared" si="79"/>
        <v>42421.942094907412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 t="str">
        <f t="shared" si="75"/>
        <v/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76"/>
        <v>-75616</v>
      </c>
      <c r="Q980">
        <f t="shared" si="77"/>
        <v>790.83739837398377</v>
      </c>
      <c r="R980" t="s">
        <v>8329</v>
      </c>
      <c r="S980" t="s">
        <v>8331</v>
      </c>
      <c r="T980" s="9">
        <f t="shared" si="78"/>
        <v>42395.309039351851</v>
      </c>
      <c r="U980" s="9">
        <f t="shared" si="79"/>
        <v>42425.309039351851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 t="str">
        <f t="shared" si="75"/>
        <v/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76"/>
        <v>-6013.84</v>
      </c>
      <c r="Q981">
        <f t="shared" si="77"/>
        <v>301.93916666666667</v>
      </c>
      <c r="R981" t="s">
        <v>8329</v>
      </c>
      <c r="S981" t="s">
        <v>8331</v>
      </c>
      <c r="T981" s="9">
        <f t="shared" si="78"/>
        <v>42506.416990740734</v>
      </c>
      <c r="U981" s="9">
        <f t="shared" si="79"/>
        <v>42541.790972222225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 t="str">
        <f t="shared" si="75"/>
        <v/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76"/>
        <v>-8514</v>
      </c>
      <c r="Q982">
        <f t="shared" si="77"/>
        <v>47.935483870967744</v>
      </c>
      <c r="R982" t="s">
        <v>8329</v>
      </c>
      <c r="S982" t="s">
        <v>8331</v>
      </c>
      <c r="T982" s="9">
        <f t="shared" si="78"/>
        <v>41928.904189814813</v>
      </c>
      <c r="U982" s="9">
        <f t="shared" si="79"/>
        <v>41973.945856481485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 t="str">
        <f t="shared" si="75"/>
        <v/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76"/>
        <v>-88877</v>
      </c>
      <c r="Q983">
        <f t="shared" si="77"/>
        <v>2.75</v>
      </c>
      <c r="R983" t="s">
        <v>8329</v>
      </c>
      <c r="S983" t="s">
        <v>8331</v>
      </c>
      <c r="T983" s="9">
        <f t="shared" si="78"/>
        <v>41830.947013888886</v>
      </c>
      <c r="U983" s="9">
        <f t="shared" si="79"/>
        <v>41860.947013888886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 t="str">
        <f t="shared" si="75"/>
        <v/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76"/>
        <v>-17497</v>
      </c>
      <c r="Q984">
        <f t="shared" si="77"/>
        <v>1</v>
      </c>
      <c r="R984" t="s">
        <v>8329</v>
      </c>
      <c r="S984" t="s">
        <v>8331</v>
      </c>
      <c r="T984" s="9">
        <f t="shared" si="78"/>
        <v>42615.753310185188</v>
      </c>
      <c r="U984" s="9">
        <f t="shared" si="79"/>
        <v>42645.753310185188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 t="str">
        <f t="shared" si="75"/>
        <v/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76"/>
        <v>-73468</v>
      </c>
      <c r="Q985">
        <f t="shared" si="77"/>
        <v>171.79329608938548</v>
      </c>
      <c r="R985" t="s">
        <v>8329</v>
      </c>
      <c r="S985" t="s">
        <v>8331</v>
      </c>
      <c r="T985" s="9">
        <f t="shared" si="78"/>
        <v>42574.667650462965</v>
      </c>
      <c r="U985" s="9">
        <f t="shared" si="79"/>
        <v>42605.870833333334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 t="str">
        <f t="shared" si="75"/>
        <v/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76"/>
        <v>-9894</v>
      </c>
      <c r="Q986">
        <f t="shared" si="77"/>
        <v>35.333333333333336</v>
      </c>
      <c r="R986" t="s">
        <v>8329</v>
      </c>
      <c r="S986" t="s">
        <v>8331</v>
      </c>
      <c r="T986" s="9">
        <f t="shared" si="78"/>
        <v>42061.11583333333</v>
      </c>
      <c r="U986" s="9">
        <f t="shared" si="79"/>
        <v>42091.074166666673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 t="str">
        <f t="shared" si="75"/>
        <v/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76"/>
        <v>-28112</v>
      </c>
      <c r="Q987">
        <f t="shared" si="77"/>
        <v>82.086956521739125</v>
      </c>
      <c r="R987" t="s">
        <v>8329</v>
      </c>
      <c r="S987" t="s">
        <v>8331</v>
      </c>
      <c r="T987" s="9">
        <f t="shared" si="78"/>
        <v>42339.967708333337</v>
      </c>
      <c r="U987" s="9">
        <f t="shared" si="79"/>
        <v>42369.958333333328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 t="str">
        <f t="shared" si="75"/>
        <v/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76"/>
        <v>-17450</v>
      </c>
      <c r="Q988">
        <f t="shared" si="77"/>
        <v>110.8695652173913</v>
      </c>
      <c r="R988" t="s">
        <v>8329</v>
      </c>
      <c r="S988" t="s">
        <v>8331</v>
      </c>
      <c r="T988" s="9">
        <f t="shared" si="78"/>
        <v>42324.767361111109</v>
      </c>
      <c r="U988" s="9">
        <f t="shared" si="79"/>
        <v>42379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 t="str">
        <f t="shared" si="75"/>
        <v/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76"/>
        <v>-43390</v>
      </c>
      <c r="Q989">
        <f t="shared" si="77"/>
        <v>161.21951219512195</v>
      </c>
      <c r="R989" t="s">
        <v>8329</v>
      </c>
      <c r="S989" t="s">
        <v>8331</v>
      </c>
      <c r="T989" s="9">
        <f t="shared" si="78"/>
        <v>41773.294560185182</v>
      </c>
      <c r="U989" s="9">
        <f t="shared" si="79"/>
        <v>41813.294560185182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 t="str">
        <f t="shared" si="75"/>
        <v/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>
        <f t="shared" si="76"/>
        <v>-5000</v>
      </c>
      <c r="Q990" t="e">
        <f t="shared" si="77"/>
        <v>#DIV/0!</v>
      </c>
      <c r="R990" t="s">
        <v>8329</v>
      </c>
      <c r="S990" t="s">
        <v>8331</v>
      </c>
      <c r="T990" s="9">
        <f t="shared" si="78"/>
        <v>42614.356770833328</v>
      </c>
      <c r="U990" s="9">
        <f t="shared" si="79"/>
        <v>42644.356770833328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 t="str">
        <f t="shared" si="75"/>
        <v/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76"/>
        <v>-8323</v>
      </c>
      <c r="Q991">
        <f t="shared" si="77"/>
        <v>52.40625</v>
      </c>
      <c r="R991" t="s">
        <v>8329</v>
      </c>
      <c r="S991" t="s">
        <v>8331</v>
      </c>
      <c r="T991" s="9">
        <f t="shared" si="78"/>
        <v>42611.933969907404</v>
      </c>
      <c r="U991" s="9">
        <f t="shared" si="79"/>
        <v>42641.933969907404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 t="str">
        <f t="shared" si="75"/>
        <v/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76"/>
        <v>-24974</v>
      </c>
      <c r="Q992">
        <f t="shared" si="77"/>
        <v>13</v>
      </c>
      <c r="R992" t="s">
        <v>8329</v>
      </c>
      <c r="S992" t="s">
        <v>8331</v>
      </c>
      <c r="T992" s="9">
        <f t="shared" si="78"/>
        <v>41855.784305555557</v>
      </c>
      <c r="U992" s="9">
        <f t="shared" si="79"/>
        <v>41885.784305555557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 t="str">
        <f t="shared" si="75"/>
        <v/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76"/>
        <v>-4788</v>
      </c>
      <c r="Q993">
        <f t="shared" si="77"/>
        <v>30.285714285714285</v>
      </c>
      <c r="R993" t="s">
        <v>8329</v>
      </c>
      <c r="S993" t="s">
        <v>8331</v>
      </c>
      <c r="T993" s="9">
        <f t="shared" si="78"/>
        <v>42538.75680555556</v>
      </c>
      <c r="U993" s="9">
        <f t="shared" si="79"/>
        <v>42563.785416666666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 t="str">
        <f t="shared" si="75"/>
        <v/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76"/>
        <v>-99533</v>
      </c>
      <c r="Q994">
        <f t="shared" si="77"/>
        <v>116.75</v>
      </c>
      <c r="R994" t="s">
        <v>8329</v>
      </c>
      <c r="S994" t="s">
        <v>8331</v>
      </c>
      <c r="T994" s="9">
        <f t="shared" si="78"/>
        <v>42437.924988425926</v>
      </c>
      <c r="U994" s="9">
        <f t="shared" si="79"/>
        <v>42497.883321759262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 t="str">
        <f t="shared" si="75"/>
        <v/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76"/>
        <v>-52439</v>
      </c>
      <c r="Q995">
        <f t="shared" si="77"/>
        <v>89.59693877551021</v>
      </c>
      <c r="R995" t="s">
        <v>8329</v>
      </c>
      <c r="S995" t="s">
        <v>8331</v>
      </c>
      <c r="T995" s="9">
        <f t="shared" si="78"/>
        <v>42652.964907407411</v>
      </c>
      <c r="U995" s="9">
        <f t="shared" si="79"/>
        <v>42686.208333333328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 t="str">
        <f t="shared" si="75"/>
        <v/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76"/>
        <v>-195331</v>
      </c>
      <c r="Q996">
        <f t="shared" si="77"/>
        <v>424.45454545454544</v>
      </c>
      <c r="R996" t="s">
        <v>8329</v>
      </c>
      <c r="S996" t="s">
        <v>8331</v>
      </c>
      <c r="T996" s="9">
        <f t="shared" si="78"/>
        <v>41921.263078703705</v>
      </c>
      <c r="U996" s="9">
        <f t="shared" si="79"/>
        <v>41973.957638888889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 t="str">
        <f t="shared" si="75"/>
        <v/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76"/>
        <v>-9274</v>
      </c>
      <c r="Q997">
        <f t="shared" si="77"/>
        <v>80.666666666666671</v>
      </c>
      <c r="R997" t="s">
        <v>8329</v>
      </c>
      <c r="S997" t="s">
        <v>8331</v>
      </c>
      <c r="T997" s="9">
        <f t="shared" si="78"/>
        <v>41947.940740740742</v>
      </c>
      <c r="U997" s="9">
        <f t="shared" si="79"/>
        <v>41972.666666666672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 t="str">
        <f t="shared" si="75"/>
        <v/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76"/>
        <v>-3935</v>
      </c>
      <c r="Q998">
        <f t="shared" si="77"/>
        <v>13</v>
      </c>
      <c r="R998" t="s">
        <v>8329</v>
      </c>
      <c r="S998" t="s">
        <v>8331</v>
      </c>
      <c r="T998" s="9">
        <f t="shared" si="78"/>
        <v>41817.866435185184</v>
      </c>
      <c r="U998" s="9">
        <f t="shared" si="79"/>
        <v>41847.643750000003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 t="str">
        <f t="shared" si="75"/>
        <v/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76"/>
        <v>-4935</v>
      </c>
      <c r="Q999">
        <f t="shared" si="77"/>
        <v>8.125</v>
      </c>
      <c r="R999" t="s">
        <v>8329</v>
      </c>
      <c r="S999" t="s">
        <v>8331</v>
      </c>
      <c r="T999" s="9">
        <f t="shared" si="78"/>
        <v>41941.10297453704</v>
      </c>
      <c r="U999" s="9">
        <f t="shared" si="79"/>
        <v>41971.144641203704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 t="str">
        <f t="shared" si="75"/>
        <v/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76"/>
        <v>-24865</v>
      </c>
      <c r="Q1000">
        <f t="shared" si="77"/>
        <v>153.42794759825327</v>
      </c>
      <c r="R1000" t="s">
        <v>8329</v>
      </c>
      <c r="S1000" t="s">
        <v>8331</v>
      </c>
      <c r="T1000" s="9">
        <f t="shared" si="78"/>
        <v>42282.168993055559</v>
      </c>
      <c r="U1000" s="9">
        <f t="shared" si="79"/>
        <v>42327.210659722223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 t="str">
        <f t="shared" si="75"/>
        <v/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76"/>
        <v>-138317</v>
      </c>
      <c r="Q1001">
        <f t="shared" si="77"/>
        <v>292.07499999999999</v>
      </c>
      <c r="R1001" t="s">
        <v>8329</v>
      </c>
      <c r="S1001" t="s">
        <v>8331</v>
      </c>
      <c r="T1001" s="9">
        <f t="shared" si="78"/>
        <v>41926.29965277778</v>
      </c>
      <c r="U1001" s="9">
        <f t="shared" si="79"/>
        <v>41956.334722222222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 t="str">
        <f t="shared" si="75"/>
        <v/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76"/>
        <v>-874876</v>
      </c>
      <c r="Q1002">
        <f t="shared" si="77"/>
        <v>3304</v>
      </c>
      <c r="R1002" t="s">
        <v>8329</v>
      </c>
      <c r="S1002" t="s">
        <v>8331</v>
      </c>
      <c r="T1002" s="9">
        <f t="shared" si="78"/>
        <v>42749.059722222228</v>
      </c>
      <c r="U1002" s="9">
        <f t="shared" si="79"/>
        <v>42809.018055555556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 t="str">
        <f t="shared" si="75"/>
        <v/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76"/>
        <v>200</v>
      </c>
      <c r="Q1003">
        <f t="shared" si="77"/>
        <v>1300</v>
      </c>
      <c r="R1003" t="s">
        <v>8329</v>
      </c>
      <c r="S1003" t="s">
        <v>8331</v>
      </c>
      <c r="T1003" s="9">
        <f t="shared" si="78"/>
        <v>42720.720057870371</v>
      </c>
      <c r="U1003" s="9">
        <f t="shared" si="79"/>
        <v>42765.720057870371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 t="str">
        <f t="shared" si="75"/>
        <v/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76"/>
        <v>-7039</v>
      </c>
      <c r="Q1004">
        <f t="shared" si="77"/>
        <v>134.54545454545453</v>
      </c>
      <c r="R1004" t="s">
        <v>8329</v>
      </c>
      <c r="S1004" t="s">
        <v>8331</v>
      </c>
      <c r="T1004" s="9">
        <f t="shared" si="78"/>
        <v>42325.684189814812</v>
      </c>
      <c r="U1004" s="9">
        <f t="shared" si="79"/>
        <v>42355.249305555553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 t="str">
        <f t="shared" si="75"/>
        <v/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76"/>
        <v>-16789</v>
      </c>
      <c r="Q1005">
        <f t="shared" si="77"/>
        <v>214.06666666666666</v>
      </c>
      <c r="R1005" t="s">
        <v>8329</v>
      </c>
      <c r="S1005" t="s">
        <v>8331</v>
      </c>
      <c r="T1005" s="9">
        <f t="shared" si="78"/>
        <v>42780.709039351852</v>
      </c>
      <c r="U1005" s="9">
        <f t="shared" si="79"/>
        <v>42810.667372685188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 t="str">
        <f t="shared" si="75"/>
        <v/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76"/>
        <v>-4448</v>
      </c>
      <c r="Q1006">
        <f t="shared" si="77"/>
        <v>216.33684210526314</v>
      </c>
      <c r="R1006" t="s">
        <v>8329</v>
      </c>
      <c r="S1006" t="s">
        <v>8331</v>
      </c>
      <c r="T1006" s="9">
        <f t="shared" si="78"/>
        <v>42388.708645833336</v>
      </c>
      <c r="U1006" s="9">
        <f t="shared" si="79"/>
        <v>42418.708645833336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 t="str">
        <f t="shared" si="75"/>
        <v/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76"/>
        <v>-49898</v>
      </c>
      <c r="Q1007">
        <f t="shared" si="77"/>
        <v>932.31055900621118</v>
      </c>
      <c r="R1007" t="s">
        <v>8329</v>
      </c>
      <c r="S1007" t="s">
        <v>8331</v>
      </c>
      <c r="T1007" s="9">
        <f t="shared" si="78"/>
        <v>42276.624803240738</v>
      </c>
      <c r="U1007" s="9">
        <f t="shared" si="79"/>
        <v>42307.624803240738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 t="str">
        <f t="shared" si="75"/>
        <v/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76"/>
        <v>-3766</v>
      </c>
      <c r="Q1008">
        <f t="shared" si="77"/>
        <v>29.25</v>
      </c>
      <c r="R1008" t="s">
        <v>8329</v>
      </c>
      <c r="S1008" t="s">
        <v>8331</v>
      </c>
      <c r="T1008" s="9">
        <f t="shared" si="78"/>
        <v>41977.040185185186</v>
      </c>
      <c r="U1008" s="9">
        <f t="shared" si="79"/>
        <v>41985.299305555556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 t="str">
        <f t="shared" si="75"/>
        <v/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76"/>
        <v>-16704</v>
      </c>
      <c r="Q1009">
        <f t="shared" si="77"/>
        <v>174.94736842105263</v>
      </c>
      <c r="R1009" t="s">
        <v>8329</v>
      </c>
      <c r="S1009" t="s">
        <v>8331</v>
      </c>
      <c r="T1009" s="9">
        <f t="shared" si="78"/>
        <v>42676.583599537036</v>
      </c>
      <c r="U1009" s="9">
        <f t="shared" si="79"/>
        <v>42718.6252662037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 t="str">
        <f t="shared" si="75"/>
        <v/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76"/>
        <v>-93250</v>
      </c>
      <c r="Q1010">
        <f t="shared" si="77"/>
        <v>250</v>
      </c>
      <c r="R1010" t="s">
        <v>8329</v>
      </c>
      <c r="S1010" t="s">
        <v>8331</v>
      </c>
      <c r="T1010" s="9">
        <f t="shared" si="78"/>
        <v>42702.809201388889</v>
      </c>
      <c r="U1010" s="9">
        <f t="shared" si="79"/>
        <v>42732.809201388889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 t="str">
        <f t="shared" si="75"/>
        <v/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76"/>
        <v>-43435</v>
      </c>
      <c r="Q1011">
        <f t="shared" si="77"/>
        <v>65</v>
      </c>
      <c r="R1011" t="s">
        <v>8329</v>
      </c>
      <c r="S1011" t="s">
        <v>8331</v>
      </c>
      <c r="T1011" s="9">
        <f t="shared" si="78"/>
        <v>42510.604699074072</v>
      </c>
      <c r="U1011" s="9">
        <f t="shared" si="79"/>
        <v>42540.604699074072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 t="str">
        <f t="shared" si="75"/>
        <v/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76"/>
        <v>-115030</v>
      </c>
      <c r="Q1012">
        <f t="shared" si="77"/>
        <v>55</v>
      </c>
      <c r="R1012" t="s">
        <v>8329</v>
      </c>
      <c r="S1012" t="s">
        <v>8331</v>
      </c>
      <c r="T1012" s="9">
        <f t="shared" si="78"/>
        <v>42561.829421296294</v>
      </c>
      <c r="U1012" s="9">
        <f t="shared" si="79"/>
        <v>42618.124305555553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 t="str">
        <f t="shared" si="75"/>
        <v/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76"/>
        <v>-19925</v>
      </c>
      <c r="Q1013">
        <f t="shared" si="77"/>
        <v>75</v>
      </c>
      <c r="R1013" t="s">
        <v>8329</v>
      </c>
      <c r="S1013" t="s">
        <v>8331</v>
      </c>
      <c r="T1013" s="9">
        <f t="shared" si="78"/>
        <v>41946.898090277777</v>
      </c>
      <c r="U1013" s="9">
        <f t="shared" si="79"/>
        <v>41991.898090277777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 t="str">
        <f t="shared" si="75"/>
        <v/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76"/>
        <v>1071751.05</v>
      </c>
      <c r="Q1014">
        <f t="shared" si="77"/>
        <v>1389.3561935483872</v>
      </c>
      <c r="R1014" t="s">
        <v>8329</v>
      </c>
      <c r="S1014" t="s">
        <v>8331</v>
      </c>
      <c r="T1014" s="9">
        <f t="shared" si="78"/>
        <v>42714.440416666665</v>
      </c>
      <c r="U1014" s="9">
        <f t="shared" si="79"/>
        <v>42759.440416666665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 t="str">
        <f t="shared" si="75"/>
        <v/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76"/>
        <v>-16368</v>
      </c>
      <c r="Q1015">
        <f t="shared" si="77"/>
        <v>95.911111111111111</v>
      </c>
      <c r="R1015" t="s">
        <v>8329</v>
      </c>
      <c r="S1015" t="s">
        <v>8331</v>
      </c>
      <c r="T1015" s="9">
        <f t="shared" si="78"/>
        <v>42339.833981481483</v>
      </c>
      <c r="U1015" s="9">
        <f t="shared" si="79"/>
        <v>42367.833333333328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 t="str">
        <f t="shared" si="75"/>
        <v/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76"/>
        <v>-6940</v>
      </c>
      <c r="Q1016">
        <f t="shared" si="77"/>
        <v>191.25</v>
      </c>
      <c r="R1016" t="s">
        <v>8329</v>
      </c>
      <c r="S1016" t="s">
        <v>8331</v>
      </c>
      <c r="T1016" s="9">
        <f t="shared" si="78"/>
        <v>41955.002488425926</v>
      </c>
      <c r="U1016" s="9">
        <f t="shared" si="79"/>
        <v>42005.002488425926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 t="str">
        <f t="shared" si="75"/>
        <v/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76"/>
        <v>-8760</v>
      </c>
      <c r="Q1017">
        <f t="shared" si="77"/>
        <v>40</v>
      </c>
      <c r="R1017" t="s">
        <v>8329</v>
      </c>
      <c r="S1017" t="s">
        <v>8331</v>
      </c>
      <c r="T1017" s="9">
        <f t="shared" si="78"/>
        <v>42303.878414351857</v>
      </c>
      <c r="U1017" s="9">
        <f t="shared" si="79"/>
        <v>42333.920081018514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 t="str">
        <f t="shared" si="75"/>
        <v/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76"/>
        <v>-97158</v>
      </c>
      <c r="Q1018">
        <f t="shared" si="77"/>
        <v>74.78947368421052</v>
      </c>
      <c r="R1018" t="s">
        <v>8329</v>
      </c>
      <c r="S1018" t="s">
        <v>8331</v>
      </c>
      <c r="T1018" s="9">
        <f t="shared" si="78"/>
        <v>42422.107129629629</v>
      </c>
      <c r="U1018" s="9">
        <f t="shared" si="79"/>
        <v>42467.065462962957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 t="str">
        <f t="shared" si="75"/>
        <v/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76"/>
        <v>-192803</v>
      </c>
      <c r="Q1019">
        <f t="shared" si="77"/>
        <v>161.11830985915492</v>
      </c>
      <c r="R1019" t="s">
        <v>8329</v>
      </c>
      <c r="S1019" t="s">
        <v>8331</v>
      </c>
      <c r="T1019" s="9">
        <f t="shared" si="78"/>
        <v>42289.675173611111</v>
      </c>
      <c r="U1019" s="9">
        <f t="shared" si="79"/>
        <v>42329.716840277775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 t="str">
        <f t="shared" si="75"/>
        <v/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76"/>
        <v>-19379</v>
      </c>
      <c r="Q1020">
        <f t="shared" si="77"/>
        <v>88.714285714285708</v>
      </c>
      <c r="R1020" t="s">
        <v>8329</v>
      </c>
      <c r="S1020" t="s">
        <v>8331</v>
      </c>
      <c r="T1020" s="9">
        <f t="shared" si="78"/>
        <v>42535.492280092592</v>
      </c>
      <c r="U1020" s="9">
        <f t="shared" si="79"/>
        <v>42565.492280092592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 t="str">
        <f t="shared" si="75"/>
        <v/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76"/>
        <v>-23700</v>
      </c>
      <c r="Q1021">
        <f t="shared" si="77"/>
        <v>53.25</v>
      </c>
      <c r="R1021" t="s">
        <v>8329</v>
      </c>
      <c r="S1021" t="s">
        <v>8331</v>
      </c>
      <c r="T1021" s="9">
        <f t="shared" si="78"/>
        <v>42009.973946759259</v>
      </c>
      <c r="U1021" s="9">
        <f t="shared" si="79"/>
        <v>42039.973946759259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f t="shared" si="75"/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76"/>
        <v>1636</v>
      </c>
      <c r="Q1022">
        <f t="shared" si="77"/>
        <v>106.2</v>
      </c>
      <c r="R1022" t="s">
        <v>8312</v>
      </c>
      <c r="S1022" t="s">
        <v>8337</v>
      </c>
      <c r="T1022" s="9">
        <f t="shared" si="78"/>
        <v>42127.069548611107</v>
      </c>
      <c r="U1022" s="9">
        <f t="shared" si="79"/>
        <v>42157.032638888893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f t="shared" si="75"/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76"/>
        <v>7554.1100000000006</v>
      </c>
      <c r="Q1023">
        <f t="shared" si="77"/>
        <v>22.079728033472804</v>
      </c>
      <c r="R1023" t="s">
        <v>8312</v>
      </c>
      <c r="S1023" t="s">
        <v>8337</v>
      </c>
      <c r="T1023" s="9">
        <f t="shared" si="78"/>
        <v>42271.251979166671</v>
      </c>
      <c r="U1023" s="9">
        <f t="shared" si="79"/>
        <v>42294.166666666672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f t="shared" si="75"/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76"/>
        <v>298</v>
      </c>
      <c r="Q1024">
        <f t="shared" si="77"/>
        <v>31.054054054054053</v>
      </c>
      <c r="R1024" t="s">
        <v>8312</v>
      </c>
      <c r="S1024" t="s">
        <v>8337</v>
      </c>
      <c r="T1024" s="9">
        <f t="shared" si="78"/>
        <v>42111.646724537044</v>
      </c>
      <c r="U1024" s="9">
        <f t="shared" si="79"/>
        <v>42141.646724537044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f t="shared" si="75"/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76"/>
        <v>2743</v>
      </c>
      <c r="Q1025">
        <f t="shared" si="77"/>
        <v>36.206106870229007</v>
      </c>
      <c r="R1025" t="s">
        <v>8312</v>
      </c>
      <c r="S1025" t="s">
        <v>8337</v>
      </c>
      <c r="T1025" s="9">
        <f t="shared" si="78"/>
        <v>42145.919687500005</v>
      </c>
      <c r="U1025" s="9">
        <f t="shared" si="79"/>
        <v>42175.919687500005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f t="shared" si="75"/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76"/>
        <v>3727.5499999999993</v>
      </c>
      <c r="Q1026">
        <f t="shared" si="77"/>
        <v>388.9762295081967</v>
      </c>
      <c r="R1026" t="s">
        <v>8312</v>
      </c>
      <c r="S1026" t="s">
        <v>8337</v>
      </c>
      <c r="T1026" s="9">
        <f t="shared" si="78"/>
        <v>42370.580590277779</v>
      </c>
      <c r="U1026" s="9">
        <f t="shared" si="79"/>
        <v>42400.580590277779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f t="shared" ref="E1027:E1090" si="80">IF(G1027="successful",D1027,"")</f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81">F1027-D1027</f>
        <v>6949.820000000007</v>
      </c>
      <c r="Q1027">
        <f t="shared" ref="Q1027:Q1090" si="82">F1027/M1027</f>
        <v>71.848571428571432</v>
      </c>
      <c r="R1027" t="s">
        <v>8312</v>
      </c>
      <c r="S1027" t="s">
        <v>8337</v>
      </c>
      <c r="T1027" s="9">
        <f t="shared" ref="T1027:T1090" si="83">(((K1027/60)/60)/24)+DATE(1970,1,1)</f>
        <v>42049.833761574075</v>
      </c>
      <c r="U1027" s="9">
        <f t="shared" ref="U1027:U1090" si="84">(((J1027/60)/60)/24)+DATE(1970,1,1)</f>
        <v>42079.792094907403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f t="shared" si="80"/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81"/>
        <v>0.57999999999992724</v>
      </c>
      <c r="Q1028">
        <f t="shared" si="82"/>
        <v>57.381803278688523</v>
      </c>
      <c r="R1028" t="s">
        <v>8312</v>
      </c>
      <c r="S1028" t="s">
        <v>8337</v>
      </c>
      <c r="T1028" s="9">
        <f t="shared" si="83"/>
        <v>42426.407592592594</v>
      </c>
      <c r="U1028" s="9">
        <f t="shared" si="84"/>
        <v>42460.365925925929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f t="shared" si="80"/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81"/>
        <v>232</v>
      </c>
      <c r="Q1029">
        <f t="shared" si="82"/>
        <v>69.666666666666671</v>
      </c>
      <c r="R1029" t="s">
        <v>8312</v>
      </c>
      <c r="S1029" t="s">
        <v>8337</v>
      </c>
      <c r="T1029" s="9">
        <f t="shared" si="83"/>
        <v>41905.034108796295</v>
      </c>
      <c r="U1029" s="9">
        <f t="shared" si="84"/>
        <v>41935.034108796295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f t="shared" si="80"/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81"/>
        <v>1727</v>
      </c>
      <c r="Q1030">
        <f t="shared" si="82"/>
        <v>45.988235294117644</v>
      </c>
      <c r="R1030" t="s">
        <v>8312</v>
      </c>
      <c r="S1030" t="s">
        <v>8337</v>
      </c>
      <c r="T1030" s="9">
        <f t="shared" si="83"/>
        <v>42755.627372685187</v>
      </c>
      <c r="U1030" s="9">
        <f t="shared" si="84"/>
        <v>42800.833333333328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f t="shared" si="80"/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81"/>
        <v>1176</v>
      </c>
      <c r="Q1031">
        <f t="shared" si="82"/>
        <v>79.262411347517727</v>
      </c>
      <c r="R1031" t="s">
        <v>8312</v>
      </c>
      <c r="S1031" t="s">
        <v>8337</v>
      </c>
      <c r="T1031" s="9">
        <f t="shared" si="83"/>
        <v>42044.711886574078</v>
      </c>
      <c r="U1031" s="9">
        <f t="shared" si="84"/>
        <v>42098.915972222225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f t="shared" si="80"/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81"/>
        <v>4842</v>
      </c>
      <c r="Q1032">
        <f t="shared" si="82"/>
        <v>43.031446540880502</v>
      </c>
      <c r="R1032" t="s">
        <v>8312</v>
      </c>
      <c r="S1032" t="s">
        <v>8337</v>
      </c>
      <c r="T1032" s="9">
        <f t="shared" si="83"/>
        <v>42611.483206018514</v>
      </c>
      <c r="U1032" s="9">
        <f t="shared" si="84"/>
        <v>42625.483206018514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f t="shared" si="80"/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81"/>
        <v>740</v>
      </c>
      <c r="Q1033">
        <f t="shared" si="82"/>
        <v>108.48484848484848</v>
      </c>
      <c r="R1033" t="s">
        <v>8312</v>
      </c>
      <c r="S1033" t="s">
        <v>8337</v>
      </c>
      <c r="T1033" s="9">
        <f t="shared" si="83"/>
        <v>42324.764004629629</v>
      </c>
      <c r="U1033" s="9">
        <f t="shared" si="84"/>
        <v>42354.764004629629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f t="shared" si="80"/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81"/>
        <v>458.84000000000015</v>
      </c>
      <c r="Q1034">
        <f t="shared" si="82"/>
        <v>61.029583333333335</v>
      </c>
      <c r="R1034" t="s">
        <v>8312</v>
      </c>
      <c r="S1034" t="s">
        <v>8337</v>
      </c>
      <c r="T1034" s="9">
        <f t="shared" si="83"/>
        <v>42514.666956018518</v>
      </c>
      <c r="U1034" s="9">
        <f t="shared" si="84"/>
        <v>42544.666956018518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f t="shared" si="80"/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81"/>
        <v>38</v>
      </c>
      <c r="Q1035">
        <f t="shared" si="82"/>
        <v>50.592592592592595</v>
      </c>
      <c r="R1035" t="s">
        <v>8312</v>
      </c>
      <c r="S1035" t="s">
        <v>8337</v>
      </c>
      <c r="T1035" s="9">
        <f t="shared" si="83"/>
        <v>42688.732407407413</v>
      </c>
      <c r="U1035" s="9">
        <f t="shared" si="84"/>
        <v>42716.732407407413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f t="shared" si="80"/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81"/>
        <v>1500.0900000000001</v>
      </c>
      <c r="Q1036">
        <f t="shared" si="82"/>
        <v>39.157168674698795</v>
      </c>
      <c r="R1036" t="s">
        <v>8312</v>
      </c>
      <c r="S1036" t="s">
        <v>8337</v>
      </c>
      <c r="T1036" s="9">
        <f t="shared" si="83"/>
        <v>42555.166712962964</v>
      </c>
      <c r="U1036" s="9">
        <f t="shared" si="84"/>
        <v>42587.165972222225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f t="shared" si="80"/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81"/>
        <v>352</v>
      </c>
      <c r="Q1037">
        <f t="shared" si="82"/>
        <v>65.15789473684211</v>
      </c>
      <c r="R1037" t="s">
        <v>8312</v>
      </c>
      <c r="S1037" t="s">
        <v>8337</v>
      </c>
      <c r="T1037" s="9">
        <f t="shared" si="83"/>
        <v>42016.641435185185</v>
      </c>
      <c r="U1037" s="9">
        <f t="shared" si="84"/>
        <v>42046.641435185185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f t="shared" si="80"/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81"/>
        <v>556.22000000000025</v>
      </c>
      <c r="Q1038">
        <f t="shared" si="82"/>
        <v>23.963127962085309</v>
      </c>
      <c r="R1038" t="s">
        <v>8312</v>
      </c>
      <c r="S1038" t="s">
        <v>8337</v>
      </c>
      <c r="T1038" s="9">
        <f t="shared" si="83"/>
        <v>41249.448958333334</v>
      </c>
      <c r="U1038" s="9">
        <f t="shared" si="84"/>
        <v>41281.333333333336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f t="shared" si="80"/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81"/>
        <v>21</v>
      </c>
      <c r="Q1039">
        <f t="shared" si="82"/>
        <v>48.61904761904762</v>
      </c>
      <c r="R1039" t="s">
        <v>8312</v>
      </c>
      <c r="S1039" t="s">
        <v>8337</v>
      </c>
      <c r="T1039" s="9">
        <f t="shared" si="83"/>
        <v>42119.822476851856</v>
      </c>
      <c r="U1039" s="9">
        <f t="shared" si="84"/>
        <v>42142.208333333328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f t="shared" si="80"/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81"/>
        <v>680</v>
      </c>
      <c r="Q1040">
        <f t="shared" si="82"/>
        <v>35.73770491803279</v>
      </c>
      <c r="R1040" t="s">
        <v>8312</v>
      </c>
      <c r="S1040" t="s">
        <v>8337</v>
      </c>
      <c r="T1040" s="9">
        <f t="shared" si="83"/>
        <v>42418.231747685189</v>
      </c>
      <c r="U1040" s="9">
        <f t="shared" si="84"/>
        <v>42448.190081018518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f t="shared" si="80"/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81"/>
        <v>141</v>
      </c>
      <c r="Q1041">
        <f t="shared" si="82"/>
        <v>21.366666666666667</v>
      </c>
      <c r="R1041" t="s">
        <v>8312</v>
      </c>
      <c r="S1041" t="s">
        <v>8337</v>
      </c>
      <c r="T1041" s="9">
        <f t="shared" si="83"/>
        <v>42692.109328703707</v>
      </c>
      <c r="U1041" s="9">
        <f t="shared" si="84"/>
        <v>42717.332638888889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 t="str">
        <f t="shared" si="80"/>
        <v/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81"/>
        <v>-84750</v>
      </c>
      <c r="Q1042">
        <f t="shared" si="82"/>
        <v>250</v>
      </c>
      <c r="R1042" t="s">
        <v>8338</v>
      </c>
      <c r="S1042" t="s">
        <v>8339</v>
      </c>
      <c r="T1042" s="9">
        <f t="shared" si="83"/>
        <v>42579.708437499998</v>
      </c>
      <c r="U1042" s="9">
        <f t="shared" si="84"/>
        <v>42609.708437499998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 t="str">
        <f t="shared" si="80"/>
        <v/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>
        <f t="shared" si="81"/>
        <v>-50</v>
      </c>
      <c r="Q1043" t="e">
        <f t="shared" si="82"/>
        <v>#DIV/0!</v>
      </c>
      <c r="R1043" t="s">
        <v>8338</v>
      </c>
      <c r="S1043" t="s">
        <v>8339</v>
      </c>
      <c r="T1043" s="9">
        <f t="shared" si="83"/>
        <v>41831.060092592597</v>
      </c>
      <c r="U1043" s="9">
        <f t="shared" si="84"/>
        <v>41851.060092592597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 t="str">
        <f t="shared" si="80"/>
        <v/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81"/>
        <v>-640</v>
      </c>
      <c r="Q1044">
        <f t="shared" si="82"/>
        <v>10</v>
      </c>
      <c r="R1044" t="s">
        <v>8338</v>
      </c>
      <c r="S1044" t="s">
        <v>8339</v>
      </c>
      <c r="T1044" s="9">
        <f t="shared" si="83"/>
        <v>41851.696157407408</v>
      </c>
      <c r="U1044" s="9">
        <f t="shared" si="84"/>
        <v>41894.416666666664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 t="str">
        <f t="shared" si="80"/>
        <v/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81"/>
        <v>-91463</v>
      </c>
      <c r="Q1045">
        <f t="shared" si="82"/>
        <v>29.236301369863014</v>
      </c>
      <c r="R1045" t="s">
        <v>8338</v>
      </c>
      <c r="S1045" t="s">
        <v>8339</v>
      </c>
      <c r="T1045" s="9">
        <f t="shared" si="83"/>
        <v>42114.252951388888</v>
      </c>
      <c r="U1045" s="9">
        <f t="shared" si="84"/>
        <v>42144.252951388888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 t="str">
        <f t="shared" si="80"/>
        <v/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81"/>
        <v>-6994</v>
      </c>
      <c r="Q1046">
        <f t="shared" si="82"/>
        <v>3</v>
      </c>
      <c r="R1046" t="s">
        <v>8338</v>
      </c>
      <c r="S1046" t="s">
        <v>8339</v>
      </c>
      <c r="T1046" s="9">
        <f t="shared" si="83"/>
        <v>42011.925937499997</v>
      </c>
      <c r="U1046" s="9">
        <f t="shared" si="84"/>
        <v>42068.852083333331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 t="str">
        <f t="shared" si="80"/>
        <v/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81"/>
        <v>-9734</v>
      </c>
      <c r="Q1047">
        <f t="shared" si="82"/>
        <v>33.25</v>
      </c>
      <c r="R1047" t="s">
        <v>8338</v>
      </c>
      <c r="S1047" t="s">
        <v>8339</v>
      </c>
      <c r="T1047" s="9">
        <f t="shared" si="83"/>
        <v>41844.874421296299</v>
      </c>
      <c r="U1047" s="9">
        <f t="shared" si="84"/>
        <v>41874.874421296299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 t="str">
        <f t="shared" si="80"/>
        <v/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>
        <f t="shared" si="81"/>
        <v>-3000</v>
      </c>
      <c r="Q1048" t="e">
        <f t="shared" si="82"/>
        <v>#DIV/0!</v>
      </c>
      <c r="R1048" t="s">
        <v>8338</v>
      </c>
      <c r="S1048" t="s">
        <v>8339</v>
      </c>
      <c r="T1048" s="9">
        <f t="shared" si="83"/>
        <v>42319.851388888885</v>
      </c>
      <c r="U1048" s="9">
        <f t="shared" si="84"/>
        <v>42364.851388888885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 t="str">
        <f t="shared" si="80"/>
        <v/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81"/>
        <v>-1999</v>
      </c>
      <c r="Q1049">
        <f t="shared" si="82"/>
        <v>1</v>
      </c>
      <c r="R1049" t="s">
        <v>8338</v>
      </c>
      <c r="S1049" t="s">
        <v>8339</v>
      </c>
      <c r="T1049" s="9">
        <f t="shared" si="83"/>
        <v>41918.818460648145</v>
      </c>
      <c r="U1049" s="9">
        <f t="shared" si="84"/>
        <v>41948.860127314816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 t="str">
        <f t="shared" si="80"/>
        <v/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81"/>
        <v>-14788</v>
      </c>
      <c r="Q1050">
        <f t="shared" si="82"/>
        <v>53</v>
      </c>
      <c r="R1050" t="s">
        <v>8338</v>
      </c>
      <c r="S1050" t="s">
        <v>8339</v>
      </c>
      <c r="T1050" s="9">
        <f t="shared" si="83"/>
        <v>42598.053113425922</v>
      </c>
      <c r="U1050" s="9">
        <f t="shared" si="84"/>
        <v>42638.053113425922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 t="str">
        <f t="shared" si="80"/>
        <v/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>
        <f t="shared" si="81"/>
        <v>-12000</v>
      </c>
      <c r="Q1051" t="e">
        <f t="shared" si="82"/>
        <v>#DIV/0!</v>
      </c>
      <c r="R1051" t="s">
        <v>8338</v>
      </c>
      <c r="S1051" t="s">
        <v>8339</v>
      </c>
      <c r="T1051" s="9">
        <f t="shared" si="83"/>
        <v>42382.431076388893</v>
      </c>
      <c r="U1051" s="9">
        <f t="shared" si="84"/>
        <v>42412.431076388893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 t="str">
        <f t="shared" si="80"/>
        <v/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>
        <f t="shared" si="81"/>
        <v>-2500</v>
      </c>
      <c r="Q1052" t="e">
        <f t="shared" si="82"/>
        <v>#DIV/0!</v>
      </c>
      <c r="R1052" t="s">
        <v>8338</v>
      </c>
      <c r="S1052" t="s">
        <v>8339</v>
      </c>
      <c r="T1052" s="9">
        <f t="shared" si="83"/>
        <v>42231.7971875</v>
      </c>
      <c r="U1052" s="9">
        <f t="shared" si="84"/>
        <v>42261.7971875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 t="str">
        <f t="shared" si="80"/>
        <v/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>
        <f t="shared" si="81"/>
        <v>-500</v>
      </c>
      <c r="Q1053" t="e">
        <f t="shared" si="82"/>
        <v>#DIV/0!</v>
      </c>
      <c r="R1053" t="s">
        <v>8338</v>
      </c>
      <c r="S1053" t="s">
        <v>8339</v>
      </c>
      <c r="T1053" s="9">
        <f t="shared" si="83"/>
        <v>41850.014178240745</v>
      </c>
      <c r="U1053" s="9">
        <f t="shared" si="84"/>
        <v>41878.014178240745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 t="str">
        <f t="shared" si="80"/>
        <v/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>
        <f t="shared" si="81"/>
        <v>-4336</v>
      </c>
      <c r="Q1054" t="e">
        <f t="shared" si="82"/>
        <v>#DIV/0!</v>
      </c>
      <c r="R1054" t="s">
        <v>8338</v>
      </c>
      <c r="S1054" t="s">
        <v>8339</v>
      </c>
      <c r="T1054" s="9">
        <f t="shared" si="83"/>
        <v>42483.797395833331</v>
      </c>
      <c r="U1054" s="9">
        <f t="shared" si="84"/>
        <v>42527.839583333334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 t="str">
        <f t="shared" si="80"/>
        <v/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81"/>
        <v>-1485</v>
      </c>
      <c r="Q1055">
        <f t="shared" si="82"/>
        <v>15</v>
      </c>
      <c r="R1055" t="s">
        <v>8338</v>
      </c>
      <c r="S1055" t="s">
        <v>8339</v>
      </c>
      <c r="T1055" s="9">
        <f t="shared" si="83"/>
        <v>42775.172824074078</v>
      </c>
      <c r="U1055" s="9">
        <f t="shared" si="84"/>
        <v>42800.172824074078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 t="str">
        <f t="shared" si="80"/>
        <v/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>
        <f t="shared" si="81"/>
        <v>-2500</v>
      </c>
      <c r="Q1056" t="e">
        <f t="shared" si="82"/>
        <v>#DIV/0!</v>
      </c>
      <c r="R1056" t="s">
        <v>8338</v>
      </c>
      <c r="S1056" t="s">
        <v>8339</v>
      </c>
      <c r="T1056" s="9">
        <f t="shared" si="83"/>
        <v>41831.851840277777</v>
      </c>
      <c r="U1056" s="9">
        <f t="shared" si="84"/>
        <v>41861.916666666664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 t="str">
        <f t="shared" si="80"/>
        <v/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>
        <f t="shared" si="81"/>
        <v>-3500</v>
      </c>
      <c r="Q1057" t="e">
        <f t="shared" si="82"/>
        <v>#DIV/0!</v>
      </c>
      <c r="R1057" t="s">
        <v>8338</v>
      </c>
      <c r="S1057" t="s">
        <v>8339</v>
      </c>
      <c r="T1057" s="9">
        <f t="shared" si="83"/>
        <v>42406.992418981477</v>
      </c>
      <c r="U1057" s="9">
        <f t="shared" si="84"/>
        <v>42436.992418981477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 t="str">
        <f t="shared" si="80"/>
        <v/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>
        <f t="shared" si="81"/>
        <v>-10000</v>
      </c>
      <c r="Q1058" t="e">
        <f t="shared" si="82"/>
        <v>#DIV/0!</v>
      </c>
      <c r="R1058" t="s">
        <v>8338</v>
      </c>
      <c r="S1058" t="s">
        <v>8339</v>
      </c>
      <c r="T1058" s="9">
        <f t="shared" si="83"/>
        <v>42058.719641203701</v>
      </c>
      <c r="U1058" s="9">
        <f t="shared" si="84"/>
        <v>42118.677974537044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 t="str">
        <f t="shared" si="80"/>
        <v/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>
        <f t="shared" si="81"/>
        <v>-10000</v>
      </c>
      <c r="Q1059" t="e">
        <f t="shared" si="82"/>
        <v>#DIV/0!</v>
      </c>
      <c r="R1059" t="s">
        <v>8338</v>
      </c>
      <c r="S1059" t="s">
        <v>8339</v>
      </c>
      <c r="T1059" s="9">
        <f t="shared" si="83"/>
        <v>42678.871331018512</v>
      </c>
      <c r="U1059" s="9">
        <f t="shared" si="84"/>
        <v>42708.912997685184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 t="str">
        <f t="shared" si="80"/>
        <v/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>
        <f t="shared" si="81"/>
        <v>-40000</v>
      </c>
      <c r="Q1060" t="e">
        <f t="shared" si="82"/>
        <v>#DIV/0!</v>
      </c>
      <c r="R1060" t="s">
        <v>8338</v>
      </c>
      <c r="S1060" t="s">
        <v>8339</v>
      </c>
      <c r="T1060" s="9">
        <f t="shared" si="83"/>
        <v>42047.900960648149</v>
      </c>
      <c r="U1060" s="9">
        <f t="shared" si="84"/>
        <v>42089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 t="str">
        <f t="shared" si="80"/>
        <v/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>
        <f t="shared" si="81"/>
        <v>-1100</v>
      </c>
      <c r="Q1061" t="e">
        <f t="shared" si="82"/>
        <v>#DIV/0!</v>
      </c>
      <c r="R1061" t="s">
        <v>8338</v>
      </c>
      <c r="S1061" t="s">
        <v>8339</v>
      </c>
      <c r="T1061" s="9">
        <f t="shared" si="83"/>
        <v>42046.79</v>
      </c>
      <c r="U1061" s="9">
        <f t="shared" si="84"/>
        <v>42076.748333333337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 t="str">
        <f t="shared" si="80"/>
        <v/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81"/>
        <v>-4950</v>
      </c>
      <c r="Q1062">
        <f t="shared" si="82"/>
        <v>50</v>
      </c>
      <c r="R1062" t="s">
        <v>8338</v>
      </c>
      <c r="S1062" t="s">
        <v>8339</v>
      </c>
      <c r="T1062" s="9">
        <f t="shared" si="83"/>
        <v>42079.913113425922</v>
      </c>
      <c r="U1062" s="9">
        <f t="shared" si="84"/>
        <v>42109.913113425922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 t="str">
        <f t="shared" si="80"/>
        <v/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>
        <f t="shared" si="81"/>
        <v>-4000</v>
      </c>
      <c r="Q1063" t="e">
        <f t="shared" si="82"/>
        <v>#DIV/0!</v>
      </c>
      <c r="R1063" t="s">
        <v>8338</v>
      </c>
      <c r="S1063" t="s">
        <v>8339</v>
      </c>
      <c r="T1063" s="9">
        <f t="shared" si="83"/>
        <v>42432.276712962965</v>
      </c>
      <c r="U1063" s="9">
        <f t="shared" si="84"/>
        <v>42492.041666666672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 t="str">
        <f t="shared" si="80"/>
        <v/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81"/>
        <v>-9</v>
      </c>
      <c r="Q1064">
        <f t="shared" si="82"/>
        <v>47.5</v>
      </c>
      <c r="R1064" t="s">
        <v>8338</v>
      </c>
      <c r="S1064" t="s">
        <v>8339</v>
      </c>
      <c r="T1064" s="9">
        <f t="shared" si="83"/>
        <v>42556.807187500002</v>
      </c>
      <c r="U1064" s="9">
        <f t="shared" si="84"/>
        <v>42563.807187500002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 t="str">
        <f t="shared" si="80"/>
        <v/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>
        <f t="shared" si="81"/>
        <v>-1000</v>
      </c>
      <c r="Q1065" t="e">
        <f t="shared" si="82"/>
        <v>#DIV/0!</v>
      </c>
      <c r="R1065" t="s">
        <v>8338</v>
      </c>
      <c r="S1065" t="s">
        <v>8339</v>
      </c>
      <c r="T1065" s="9">
        <f t="shared" si="83"/>
        <v>42583.030810185184</v>
      </c>
      <c r="U1065" s="9">
        <f t="shared" si="84"/>
        <v>42613.030810185184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 t="str">
        <f t="shared" si="80"/>
        <v/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81"/>
        <v>-81923</v>
      </c>
      <c r="Q1066">
        <f t="shared" si="82"/>
        <v>65.666666666666671</v>
      </c>
      <c r="R1066" t="s">
        <v>8313</v>
      </c>
      <c r="S1066" t="s">
        <v>8340</v>
      </c>
      <c r="T1066" s="9">
        <f t="shared" si="83"/>
        <v>41417.228043981479</v>
      </c>
      <c r="U1066" s="9">
        <f t="shared" si="84"/>
        <v>41462.228043981479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 t="str">
        <f t="shared" si="80"/>
        <v/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81"/>
        <v>-2919</v>
      </c>
      <c r="Q1067">
        <f t="shared" si="82"/>
        <v>16.2</v>
      </c>
      <c r="R1067" t="s">
        <v>8313</v>
      </c>
      <c r="S1067" t="s">
        <v>8340</v>
      </c>
      <c r="T1067" s="9">
        <f t="shared" si="83"/>
        <v>41661.381041666667</v>
      </c>
      <c r="U1067" s="9">
        <f t="shared" si="84"/>
        <v>41689.381041666667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 t="str">
        <f t="shared" si="80"/>
        <v/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81"/>
        <v>-144949</v>
      </c>
      <c r="Q1068">
        <f t="shared" si="82"/>
        <v>34.128378378378379</v>
      </c>
      <c r="R1068" t="s">
        <v>8313</v>
      </c>
      <c r="S1068" t="s">
        <v>8340</v>
      </c>
      <c r="T1068" s="9">
        <f t="shared" si="83"/>
        <v>41445.962754629632</v>
      </c>
      <c r="U1068" s="9">
        <f t="shared" si="84"/>
        <v>41490.962754629632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 t="str">
        <f t="shared" si="80"/>
        <v/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81"/>
        <v>-370</v>
      </c>
      <c r="Q1069">
        <f t="shared" si="82"/>
        <v>13</v>
      </c>
      <c r="R1069" t="s">
        <v>8313</v>
      </c>
      <c r="S1069" t="s">
        <v>8340</v>
      </c>
      <c r="T1069" s="9">
        <f t="shared" si="83"/>
        <v>41599.855682870373</v>
      </c>
      <c r="U1069" s="9">
        <f t="shared" si="84"/>
        <v>41629.855682870373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 t="str">
        <f t="shared" si="80"/>
        <v/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81"/>
        <v>-29955</v>
      </c>
      <c r="Q1070">
        <f t="shared" si="82"/>
        <v>11.25</v>
      </c>
      <c r="R1070" t="s">
        <v>8313</v>
      </c>
      <c r="S1070" t="s">
        <v>8340</v>
      </c>
      <c r="T1070" s="9">
        <f t="shared" si="83"/>
        <v>42440.371111111104</v>
      </c>
      <c r="U1070" s="9">
        <f t="shared" si="84"/>
        <v>42470.329444444447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 t="str">
        <f t="shared" si="80"/>
        <v/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81"/>
        <v>-1350</v>
      </c>
      <c r="Q1071">
        <f t="shared" si="82"/>
        <v>40.476190476190474</v>
      </c>
      <c r="R1071" t="s">
        <v>8313</v>
      </c>
      <c r="S1071" t="s">
        <v>8340</v>
      </c>
      <c r="T1071" s="9">
        <f t="shared" si="83"/>
        <v>41572.229849537034</v>
      </c>
      <c r="U1071" s="9">
        <f t="shared" si="84"/>
        <v>41604.271516203706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 t="str">
        <f t="shared" si="80"/>
        <v/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81"/>
        <v>-9930</v>
      </c>
      <c r="Q1072">
        <f t="shared" si="82"/>
        <v>35</v>
      </c>
      <c r="R1072" t="s">
        <v>8313</v>
      </c>
      <c r="S1072" t="s">
        <v>8340</v>
      </c>
      <c r="T1072" s="9">
        <f t="shared" si="83"/>
        <v>41163.011828703704</v>
      </c>
      <c r="U1072" s="9">
        <f t="shared" si="84"/>
        <v>41183.011828703704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 t="str">
        <f t="shared" si="80"/>
        <v/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>
        <f t="shared" si="81"/>
        <v>-100</v>
      </c>
      <c r="Q1073" t="e">
        <f t="shared" si="82"/>
        <v>#DIV/0!</v>
      </c>
      <c r="R1073" t="s">
        <v>8313</v>
      </c>
      <c r="S1073" t="s">
        <v>8340</v>
      </c>
      <c r="T1073" s="9">
        <f t="shared" si="83"/>
        <v>42295.753391203703</v>
      </c>
      <c r="U1073" s="9">
        <f t="shared" si="84"/>
        <v>42325.795057870375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 t="str">
        <f t="shared" si="80"/>
        <v/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81"/>
        <v>-74949</v>
      </c>
      <c r="Q1074">
        <f t="shared" si="82"/>
        <v>12.75</v>
      </c>
      <c r="R1074" t="s">
        <v>8313</v>
      </c>
      <c r="S1074" t="s">
        <v>8340</v>
      </c>
      <c r="T1074" s="9">
        <f t="shared" si="83"/>
        <v>41645.832141203704</v>
      </c>
      <c r="U1074" s="9">
        <f t="shared" si="84"/>
        <v>41675.832141203704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 t="str">
        <f t="shared" si="80"/>
        <v/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81"/>
        <v>-740</v>
      </c>
      <c r="Q1075">
        <f t="shared" si="82"/>
        <v>10</v>
      </c>
      <c r="R1075" t="s">
        <v>8313</v>
      </c>
      <c r="S1075" t="s">
        <v>8340</v>
      </c>
      <c r="T1075" s="9">
        <f t="shared" si="83"/>
        <v>40802.964594907404</v>
      </c>
      <c r="U1075" s="9">
        <f t="shared" si="84"/>
        <v>40832.964594907404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 t="str">
        <f t="shared" si="80"/>
        <v/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81"/>
        <v>-50593</v>
      </c>
      <c r="Q1076">
        <f t="shared" si="82"/>
        <v>113.56666666666666</v>
      </c>
      <c r="R1076" t="s">
        <v>8313</v>
      </c>
      <c r="S1076" t="s">
        <v>8340</v>
      </c>
      <c r="T1076" s="9">
        <f t="shared" si="83"/>
        <v>41613.172974537039</v>
      </c>
      <c r="U1076" s="9">
        <f t="shared" si="84"/>
        <v>41643.172974537039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 t="str">
        <f t="shared" si="80"/>
        <v/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81"/>
        <v>-955</v>
      </c>
      <c r="Q1077">
        <f t="shared" si="82"/>
        <v>15</v>
      </c>
      <c r="R1077" t="s">
        <v>8313</v>
      </c>
      <c r="S1077" t="s">
        <v>8340</v>
      </c>
      <c r="T1077" s="9">
        <f t="shared" si="83"/>
        <v>41005.904120370367</v>
      </c>
      <c r="U1077" s="9">
        <f t="shared" si="84"/>
        <v>41035.904120370367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 t="str">
        <f t="shared" si="80"/>
        <v/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81"/>
        <v>-27926</v>
      </c>
      <c r="Q1078">
        <f t="shared" si="82"/>
        <v>48.281025641025643</v>
      </c>
      <c r="R1078" t="s">
        <v>8313</v>
      </c>
      <c r="S1078" t="s">
        <v>8340</v>
      </c>
      <c r="T1078" s="9">
        <f t="shared" si="83"/>
        <v>41838.377893518518</v>
      </c>
      <c r="U1078" s="9">
        <f t="shared" si="84"/>
        <v>41893.377893518518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 t="str">
        <f t="shared" si="80"/>
        <v/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81"/>
        <v>-17656</v>
      </c>
      <c r="Q1079">
        <f t="shared" si="82"/>
        <v>43.976047904191617</v>
      </c>
      <c r="R1079" t="s">
        <v>8313</v>
      </c>
      <c r="S1079" t="s">
        <v>8340</v>
      </c>
      <c r="T1079" s="9">
        <f t="shared" si="83"/>
        <v>42353.16679398148</v>
      </c>
      <c r="U1079" s="9">
        <f t="shared" si="84"/>
        <v>42383.16679398148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 t="str">
        <f t="shared" si="80"/>
        <v/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81"/>
        <v>-555</v>
      </c>
      <c r="Q1080">
        <f t="shared" si="82"/>
        <v>9</v>
      </c>
      <c r="R1080" t="s">
        <v>8313</v>
      </c>
      <c r="S1080" t="s">
        <v>8340</v>
      </c>
      <c r="T1080" s="9">
        <f t="shared" si="83"/>
        <v>40701.195844907408</v>
      </c>
      <c r="U1080" s="9">
        <f t="shared" si="84"/>
        <v>40746.195844907408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 t="str">
        <f t="shared" si="80"/>
        <v/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81"/>
        <v>-25322</v>
      </c>
      <c r="Q1081">
        <f t="shared" si="82"/>
        <v>37.666666666666664</v>
      </c>
      <c r="R1081" t="s">
        <v>8313</v>
      </c>
      <c r="S1081" t="s">
        <v>8340</v>
      </c>
      <c r="T1081" s="9">
        <f t="shared" si="83"/>
        <v>42479.566388888896</v>
      </c>
      <c r="U1081" s="9">
        <f t="shared" si="84"/>
        <v>42504.566388888896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 t="str">
        <f t="shared" si="80"/>
        <v/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81"/>
        <v>-18179</v>
      </c>
      <c r="Q1082">
        <f t="shared" si="82"/>
        <v>18.581632653061224</v>
      </c>
      <c r="R1082" t="s">
        <v>8313</v>
      </c>
      <c r="S1082" t="s">
        <v>8340</v>
      </c>
      <c r="T1082" s="9">
        <f t="shared" si="83"/>
        <v>41740.138113425928</v>
      </c>
      <c r="U1082" s="9">
        <f t="shared" si="84"/>
        <v>41770.138113425928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 t="str">
        <f t="shared" si="80"/>
        <v/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81"/>
        <v>-67988</v>
      </c>
      <c r="Q1083">
        <f t="shared" si="82"/>
        <v>3</v>
      </c>
      <c r="R1083" t="s">
        <v>8313</v>
      </c>
      <c r="S1083" t="s">
        <v>8340</v>
      </c>
      <c r="T1083" s="9">
        <f t="shared" si="83"/>
        <v>42002.926990740743</v>
      </c>
      <c r="U1083" s="9">
        <f t="shared" si="84"/>
        <v>42032.926990740743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 t="str">
        <f t="shared" si="80"/>
        <v/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81"/>
        <v>-9944</v>
      </c>
      <c r="Q1084">
        <f t="shared" si="82"/>
        <v>18.666666666666668</v>
      </c>
      <c r="R1084" t="s">
        <v>8313</v>
      </c>
      <c r="S1084" t="s">
        <v>8340</v>
      </c>
      <c r="T1084" s="9">
        <f t="shared" si="83"/>
        <v>41101.906111111115</v>
      </c>
      <c r="U1084" s="9">
        <f t="shared" si="84"/>
        <v>41131.906111111115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 t="str">
        <f t="shared" si="80"/>
        <v/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81"/>
        <v>-49590</v>
      </c>
      <c r="Q1085">
        <f t="shared" si="82"/>
        <v>410</v>
      </c>
      <c r="R1085" t="s">
        <v>8313</v>
      </c>
      <c r="S1085" t="s">
        <v>8340</v>
      </c>
      <c r="T1085" s="9">
        <f t="shared" si="83"/>
        <v>41793.659525462965</v>
      </c>
      <c r="U1085" s="9">
        <f t="shared" si="84"/>
        <v>41853.659525462965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 t="str">
        <f t="shared" si="80"/>
        <v/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>
        <f t="shared" si="81"/>
        <v>-550</v>
      </c>
      <c r="Q1086" t="e">
        <f t="shared" si="82"/>
        <v>#DIV/0!</v>
      </c>
      <c r="R1086" t="s">
        <v>8313</v>
      </c>
      <c r="S1086" t="s">
        <v>8340</v>
      </c>
      <c r="T1086" s="9">
        <f t="shared" si="83"/>
        <v>41829.912083333329</v>
      </c>
      <c r="U1086" s="9">
        <f t="shared" si="84"/>
        <v>41859.912083333329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 t="str">
        <f t="shared" si="80"/>
        <v/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81"/>
        <v>-28974</v>
      </c>
      <c r="Q1087">
        <f t="shared" si="82"/>
        <v>114</v>
      </c>
      <c r="R1087" t="s">
        <v>8313</v>
      </c>
      <c r="S1087" t="s">
        <v>8340</v>
      </c>
      <c r="T1087" s="9">
        <f t="shared" si="83"/>
        <v>42413.671006944445</v>
      </c>
      <c r="U1087" s="9">
        <f t="shared" si="84"/>
        <v>42443.629340277781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 t="str">
        <f t="shared" si="80"/>
        <v/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81"/>
        <v>-17985</v>
      </c>
      <c r="Q1088">
        <f t="shared" si="82"/>
        <v>7.5</v>
      </c>
      <c r="R1088" t="s">
        <v>8313</v>
      </c>
      <c r="S1088" t="s">
        <v>8340</v>
      </c>
      <c r="T1088" s="9">
        <f t="shared" si="83"/>
        <v>41845.866793981484</v>
      </c>
      <c r="U1088" s="9">
        <f t="shared" si="84"/>
        <v>41875.866793981484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 t="str">
        <f t="shared" si="80"/>
        <v/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>
        <f t="shared" si="81"/>
        <v>-1100</v>
      </c>
      <c r="Q1089" t="e">
        <f t="shared" si="82"/>
        <v>#DIV/0!</v>
      </c>
      <c r="R1089" t="s">
        <v>8313</v>
      </c>
      <c r="S1089" t="s">
        <v>8340</v>
      </c>
      <c r="T1089" s="9">
        <f t="shared" si="83"/>
        <v>41775.713969907411</v>
      </c>
      <c r="U1089" s="9">
        <f t="shared" si="84"/>
        <v>41805.713969907411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 t="str">
        <f t="shared" si="80"/>
        <v/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81"/>
        <v>-38617.660000000003</v>
      </c>
      <c r="Q1090">
        <f t="shared" si="82"/>
        <v>43.41727891156463</v>
      </c>
      <c r="R1090" t="s">
        <v>8313</v>
      </c>
      <c r="S1090" t="s">
        <v>8340</v>
      </c>
      <c r="T1090" s="9">
        <f t="shared" si="83"/>
        <v>41723.799386574072</v>
      </c>
      <c r="U1090" s="9">
        <f t="shared" si="84"/>
        <v>41753.799386574072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 t="str">
        <f t="shared" ref="E1091:E1154" si="85">IF(G1091="successful",D1091,"")</f>
        <v/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86">F1091-D1091</f>
        <v>-13826</v>
      </c>
      <c r="Q1091">
        <f t="shared" ref="Q1091:Q1154" si="87">F1091/M1091</f>
        <v>23.959183673469386</v>
      </c>
      <c r="R1091" t="s">
        <v>8313</v>
      </c>
      <c r="S1091" t="s">
        <v>8340</v>
      </c>
      <c r="T1091" s="9">
        <f t="shared" ref="T1091:T1154" si="88">(((K1091/60)/60)/24)+DATE(1970,1,1)</f>
        <v>42151.189525462964</v>
      </c>
      <c r="U1091" s="9">
        <f t="shared" ref="U1091:U1154" si="89">(((J1091/60)/60)/24)+DATE(1970,1,1)</f>
        <v>42181.189525462964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 t="str">
        <f t="shared" si="85"/>
        <v/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86"/>
        <v>-12994</v>
      </c>
      <c r="Q1092">
        <f t="shared" si="87"/>
        <v>5</v>
      </c>
      <c r="R1092" t="s">
        <v>8313</v>
      </c>
      <c r="S1092" t="s">
        <v>8340</v>
      </c>
      <c r="T1092" s="9">
        <f t="shared" si="88"/>
        <v>42123.185798611114</v>
      </c>
      <c r="U1092" s="9">
        <f t="shared" si="89"/>
        <v>42153.185798611114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 t="str">
        <f t="shared" si="85"/>
        <v/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86"/>
        <v>-175</v>
      </c>
      <c r="Q1093">
        <f t="shared" si="87"/>
        <v>12.5</v>
      </c>
      <c r="R1093" t="s">
        <v>8313</v>
      </c>
      <c r="S1093" t="s">
        <v>8340</v>
      </c>
      <c r="T1093" s="9">
        <f t="shared" si="88"/>
        <v>42440.820277777777</v>
      </c>
      <c r="U1093" s="9">
        <f t="shared" si="89"/>
        <v>42470.778611111105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 t="str">
        <f t="shared" si="85"/>
        <v/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86"/>
        <v>-1979</v>
      </c>
      <c r="Q1094">
        <f t="shared" si="87"/>
        <v>3</v>
      </c>
      <c r="R1094" t="s">
        <v>8313</v>
      </c>
      <c r="S1094" t="s">
        <v>8340</v>
      </c>
      <c r="T1094" s="9">
        <f t="shared" si="88"/>
        <v>41250.025902777779</v>
      </c>
      <c r="U1094" s="9">
        <f t="shared" si="89"/>
        <v>41280.025902777779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 t="str">
        <f t="shared" si="85"/>
        <v/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86"/>
        <v>-257.75</v>
      </c>
      <c r="Q1095">
        <f t="shared" si="87"/>
        <v>10.5625</v>
      </c>
      <c r="R1095" t="s">
        <v>8313</v>
      </c>
      <c r="S1095" t="s">
        <v>8340</v>
      </c>
      <c r="T1095" s="9">
        <f t="shared" si="88"/>
        <v>42396.973807870367</v>
      </c>
      <c r="U1095" s="9">
        <f t="shared" si="89"/>
        <v>42411.973807870367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 t="str">
        <f t="shared" si="85"/>
        <v/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86"/>
        <v>-14705.99</v>
      </c>
      <c r="Q1096">
        <f t="shared" si="87"/>
        <v>122.00037037037038</v>
      </c>
      <c r="R1096" t="s">
        <v>8313</v>
      </c>
      <c r="S1096" t="s">
        <v>8340</v>
      </c>
      <c r="T1096" s="9">
        <f t="shared" si="88"/>
        <v>40795.713344907403</v>
      </c>
      <c r="U1096" s="9">
        <f t="shared" si="89"/>
        <v>40825.713344907403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 t="str">
        <f t="shared" si="85"/>
        <v/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86"/>
        <v>-474826</v>
      </c>
      <c r="Q1097">
        <f t="shared" si="87"/>
        <v>267.80851063829789</v>
      </c>
      <c r="R1097" t="s">
        <v>8313</v>
      </c>
      <c r="S1097" t="s">
        <v>8340</v>
      </c>
      <c r="T1097" s="9">
        <f t="shared" si="88"/>
        <v>41486.537268518521</v>
      </c>
      <c r="U1097" s="9">
        <f t="shared" si="89"/>
        <v>41516.537268518521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 t="str">
        <f t="shared" si="85"/>
        <v/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86"/>
        <v>-9848</v>
      </c>
      <c r="Q1098">
        <f t="shared" si="87"/>
        <v>74.206896551724142</v>
      </c>
      <c r="R1098" t="s">
        <v>8313</v>
      </c>
      <c r="S1098" t="s">
        <v>8340</v>
      </c>
      <c r="T1098" s="9">
        <f t="shared" si="88"/>
        <v>41885.51798611111</v>
      </c>
      <c r="U1098" s="9">
        <f t="shared" si="89"/>
        <v>41916.145833333336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 t="str">
        <f t="shared" si="85"/>
        <v/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86"/>
        <v>-99953</v>
      </c>
      <c r="Q1099">
        <f t="shared" si="87"/>
        <v>6.7142857142857144</v>
      </c>
      <c r="R1099" t="s">
        <v>8313</v>
      </c>
      <c r="S1099" t="s">
        <v>8340</v>
      </c>
      <c r="T1099" s="9">
        <f t="shared" si="88"/>
        <v>41660.792557870373</v>
      </c>
      <c r="U1099" s="9">
        <f t="shared" si="89"/>
        <v>41700.792557870373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 t="str">
        <f t="shared" si="85"/>
        <v/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86"/>
        <v>-23197</v>
      </c>
      <c r="Q1100">
        <f t="shared" si="87"/>
        <v>81.954545454545453</v>
      </c>
      <c r="R1100" t="s">
        <v>8313</v>
      </c>
      <c r="S1100" t="s">
        <v>8340</v>
      </c>
      <c r="T1100" s="9">
        <f t="shared" si="88"/>
        <v>41712.762673611112</v>
      </c>
      <c r="U1100" s="9">
        <f t="shared" si="89"/>
        <v>41742.762673611112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 t="str">
        <f t="shared" si="85"/>
        <v/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86"/>
        <v>-4975</v>
      </c>
      <c r="Q1101">
        <f t="shared" si="87"/>
        <v>25</v>
      </c>
      <c r="R1101" t="s">
        <v>8313</v>
      </c>
      <c r="S1101" t="s">
        <v>8340</v>
      </c>
      <c r="T1101" s="9">
        <f t="shared" si="88"/>
        <v>42107.836435185185</v>
      </c>
      <c r="U1101" s="9">
        <f t="shared" si="89"/>
        <v>42137.836435185185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 t="str">
        <f t="shared" si="85"/>
        <v/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86"/>
        <v>-3900</v>
      </c>
      <c r="Q1102">
        <f t="shared" si="87"/>
        <v>10</v>
      </c>
      <c r="R1102" t="s">
        <v>8313</v>
      </c>
      <c r="S1102" t="s">
        <v>8340</v>
      </c>
      <c r="T1102" s="9">
        <f t="shared" si="88"/>
        <v>42384.110775462963</v>
      </c>
      <c r="U1102" s="9">
        <f t="shared" si="89"/>
        <v>42414.110775462963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 t="str">
        <f t="shared" si="85"/>
        <v/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86"/>
        <v>-99959</v>
      </c>
      <c r="Q1103">
        <f t="shared" si="87"/>
        <v>6.833333333333333</v>
      </c>
      <c r="R1103" t="s">
        <v>8313</v>
      </c>
      <c r="S1103" t="s">
        <v>8340</v>
      </c>
      <c r="T1103" s="9">
        <f t="shared" si="88"/>
        <v>42538.77243055556</v>
      </c>
      <c r="U1103" s="9">
        <f t="shared" si="89"/>
        <v>42565.758333333331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 t="str">
        <f t="shared" si="85"/>
        <v/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86"/>
        <v>-7575</v>
      </c>
      <c r="Q1104">
        <f t="shared" si="87"/>
        <v>17.708333333333332</v>
      </c>
      <c r="R1104" t="s">
        <v>8313</v>
      </c>
      <c r="S1104" t="s">
        <v>8340</v>
      </c>
      <c r="T1104" s="9">
        <f t="shared" si="88"/>
        <v>41577.045428240745</v>
      </c>
      <c r="U1104" s="9">
        <f t="shared" si="89"/>
        <v>41617.249305555553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 t="str">
        <f t="shared" si="85"/>
        <v/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86"/>
        <v>-14757</v>
      </c>
      <c r="Q1105">
        <f t="shared" si="87"/>
        <v>16.2</v>
      </c>
      <c r="R1105" t="s">
        <v>8313</v>
      </c>
      <c r="S1105" t="s">
        <v>8340</v>
      </c>
      <c r="T1105" s="9">
        <f t="shared" si="88"/>
        <v>42479.22210648148</v>
      </c>
      <c r="U1105" s="9">
        <f t="shared" si="89"/>
        <v>42539.22210648148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 t="str">
        <f t="shared" si="85"/>
        <v/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86"/>
        <v>-57029</v>
      </c>
      <c r="Q1106">
        <f t="shared" si="87"/>
        <v>80.297297297297291</v>
      </c>
      <c r="R1106" t="s">
        <v>8313</v>
      </c>
      <c r="S1106" t="s">
        <v>8340</v>
      </c>
      <c r="T1106" s="9">
        <f t="shared" si="88"/>
        <v>41771.40996527778</v>
      </c>
      <c r="U1106" s="9">
        <f t="shared" si="89"/>
        <v>41801.40996527778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 t="str">
        <f t="shared" si="85"/>
        <v/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86"/>
        <v>-898569</v>
      </c>
      <c r="Q1107">
        <f t="shared" si="87"/>
        <v>71.55</v>
      </c>
      <c r="R1107" t="s">
        <v>8313</v>
      </c>
      <c r="S1107" t="s">
        <v>8340</v>
      </c>
      <c r="T1107" s="9">
        <f t="shared" si="88"/>
        <v>41692.135729166665</v>
      </c>
      <c r="U1107" s="9">
        <f t="shared" si="89"/>
        <v>41722.0940625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 t="str">
        <f t="shared" si="85"/>
        <v/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86"/>
        <v>-235</v>
      </c>
      <c r="Q1108">
        <f t="shared" si="87"/>
        <v>23.571428571428573</v>
      </c>
      <c r="R1108" t="s">
        <v>8313</v>
      </c>
      <c r="S1108" t="s">
        <v>8340</v>
      </c>
      <c r="T1108" s="9">
        <f t="shared" si="88"/>
        <v>40973.740451388891</v>
      </c>
      <c r="U1108" s="9">
        <f t="shared" si="89"/>
        <v>41003.698784722219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 t="str">
        <f t="shared" si="85"/>
        <v/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>
        <f t="shared" si="86"/>
        <v>-10000</v>
      </c>
      <c r="Q1109" t="e">
        <f t="shared" si="87"/>
        <v>#DIV/0!</v>
      </c>
      <c r="R1109" t="s">
        <v>8313</v>
      </c>
      <c r="S1109" t="s">
        <v>8340</v>
      </c>
      <c r="T1109" s="9">
        <f t="shared" si="88"/>
        <v>41813.861388888887</v>
      </c>
      <c r="U1109" s="9">
        <f t="shared" si="89"/>
        <v>41843.861388888887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 t="str">
        <f t="shared" si="85"/>
        <v/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86"/>
        <v>-24267.5</v>
      </c>
      <c r="Q1110">
        <f t="shared" si="87"/>
        <v>34.88095238095238</v>
      </c>
      <c r="R1110" t="s">
        <v>8313</v>
      </c>
      <c r="S1110" t="s">
        <v>8340</v>
      </c>
      <c r="T1110" s="9">
        <f t="shared" si="88"/>
        <v>40952.636979166666</v>
      </c>
      <c r="U1110" s="9">
        <f t="shared" si="89"/>
        <v>41012.595312500001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 t="str">
        <f t="shared" si="85"/>
        <v/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86"/>
        <v>-9955</v>
      </c>
      <c r="Q1111">
        <f t="shared" si="87"/>
        <v>15</v>
      </c>
      <c r="R1111" t="s">
        <v>8313</v>
      </c>
      <c r="S1111" t="s">
        <v>8340</v>
      </c>
      <c r="T1111" s="9">
        <f t="shared" si="88"/>
        <v>42662.752199074079</v>
      </c>
      <c r="U1111" s="9">
        <f t="shared" si="89"/>
        <v>42692.793865740736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 t="str">
        <f t="shared" si="85"/>
        <v/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86"/>
        <v>-49745</v>
      </c>
      <c r="Q1112">
        <f t="shared" si="87"/>
        <v>23.181818181818183</v>
      </c>
      <c r="R1112" t="s">
        <v>8313</v>
      </c>
      <c r="S1112" t="s">
        <v>8340</v>
      </c>
      <c r="T1112" s="9">
        <f t="shared" si="88"/>
        <v>41220.933124999996</v>
      </c>
      <c r="U1112" s="9">
        <f t="shared" si="89"/>
        <v>41250.933124999996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 t="str">
        <f t="shared" si="85"/>
        <v/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86"/>
        <v>-2499</v>
      </c>
      <c r="Q1113">
        <f t="shared" si="87"/>
        <v>1</v>
      </c>
      <c r="R1113" t="s">
        <v>8313</v>
      </c>
      <c r="S1113" t="s">
        <v>8340</v>
      </c>
      <c r="T1113" s="9">
        <f t="shared" si="88"/>
        <v>42347.203587962969</v>
      </c>
      <c r="U1113" s="9">
        <f t="shared" si="89"/>
        <v>42377.203587962969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 t="str">
        <f t="shared" si="85"/>
        <v/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86"/>
        <v>-56727.08</v>
      </c>
      <c r="Q1114">
        <f t="shared" si="87"/>
        <v>100.23371794871794</v>
      </c>
      <c r="R1114" t="s">
        <v>8313</v>
      </c>
      <c r="S1114" t="s">
        <v>8340</v>
      </c>
      <c r="T1114" s="9">
        <f t="shared" si="88"/>
        <v>41963.759386574078</v>
      </c>
      <c r="U1114" s="9">
        <f t="shared" si="89"/>
        <v>42023.354166666672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 t="str">
        <f t="shared" si="85"/>
        <v/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86"/>
        <v>-995</v>
      </c>
      <c r="Q1115">
        <f t="shared" si="87"/>
        <v>5</v>
      </c>
      <c r="R1115" t="s">
        <v>8313</v>
      </c>
      <c r="S1115" t="s">
        <v>8340</v>
      </c>
      <c r="T1115" s="9">
        <f t="shared" si="88"/>
        <v>41835.977083333331</v>
      </c>
      <c r="U1115" s="9">
        <f t="shared" si="89"/>
        <v>41865.977083333331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 t="str">
        <f t="shared" si="85"/>
        <v/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86"/>
        <v>-5990</v>
      </c>
      <c r="Q1116">
        <f t="shared" si="87"/>
        <v>3.3333333333333335</v>
      </c>
      <c r="R1116" t="s">
        <v>8313</v>
      </c>
      <c r="S1116" t="s">
        <v>8340</v>
      </c>
      <c r="T1116" s="9">
        <f t="shared" si="88"/>
        <v>41526.345914351856</v>
      </c>
      <c r="U1116" s="9">
        <f t="shared" si="89"/>
        <v>41556.345914351856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 t="str">
        <f t="shared" si="85"/>
        <v/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86"/>
        <v>-39947</v>
      </c>
      <c r="Q1117">
        <f t="shared" si="87"/>
        <v>13.25</v>
      </c>
      <c r="R1117" t="s">
        <v>8313</v>
      </c>
      <c r="S1117" t="s">
        <v>8340</v>
      </c>
      <c r="T1117" s="9">
        <f t="shared" si="88"/>
        <v>42429.695543981477</v>
      </c>
      <c r="U1117" s="9">
        <f t="shared" si="89"/>
        <v>42459.653877314813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 t="str">
        <f t="shared" si="85"/>
        <v/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86"/>
        <v>-499821.48</v>
      </c>
      <c r="Q1118">
        <f t="shared" si="87"/>
        <v>17.852</v>
      </c>
      <c r="R1118" t="s">
        <v>8313</v>
      </c>
      <c r="S1118" t="s">
        <v>8340</v>
      </c>
      <c r="T1118" s="9">
        <f t="shared" si="88"/>
        <v>41009.847314814811</v>
      </c>
      <c r="U1118" s="9">
        <f t="shared" si="89"/>
        <v>41069.847314814811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 t="str">
        <f t="shared" si="85"/>
        <v/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86"/>
        <v>-917</v>
      </c>
      <c r="Q1119">
        <f t="shared" si="87"/>
        <v>10.375</v>
      </c>
      <c r="R1119" t="s">
        <v>8313</v>
      </c>
      <c r="S1119" t="s">
        <v>8340</v>
      </c>
      <c r="T1119" s="9">
        <f t="shared" si="88"/>
        <v>42333.598530092597</v>
      </c>
      <c r="U1119" s="9">
        <f t="shared" si="89"/>
        <v>42363.598530092597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 t="str">
        <f t="shared" si="85"/>
        <v/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86"/>
        <v>-4391</v>
      </c>
      <c r="Q1120">
        <f t="shared" si="87"/>
        <v>36.333333333333336</v>
      </c>
      <c r="R1120" t="s">
        <v>8313</v>
      </c>
      <c r="S1120" t="s">
        <v>8340</v>
      </c>
      <c r="T1120" s="9">
        <f t="shared" si="88"/>
        <v>41704.16642361111</v>
      </c>
      <c r="U1120" s="9">
        <f t="shared" si="89"/>
        <v>41734.124756944446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 t="str">
        <f t="shared" si="85"/>
        <v/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86"/>
        <v>-2095</v>
      </c>
      <c r="Q1121">
        <f t="shared" si="87"/>
        <v>5</v>
      </c>
      <c r="R1121" t="s">
        <v>8313</v>
      </c>
      <c r="S1121" t="s">
        <v>8340</v>
      </c>
      <c r="T1121" s="9">
        <f t="shared" si="88"/>
        <v>41722.792407407411</v>
      </c>
      <c r="U1121" s="9">
        <f t="shared" si="89"/>
        <v>41735.792407407411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 t="str">
        <f t="shared" si="85"/>
        <v/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>
        <f t="shared" si="86"/>
        <v>-25000</v>
      </c>
      <c r="Q1122" t="e">
        <f t="shared" si="87"/>
        <v>#DIV/0!</v>
      </c>
      <c r="R1122" t="s">
        <v>8313</v>
      </c>
      <c r="S1122" t="s">
        <v>8340</v>
      </c>
      <c r="T1122" s="9">
        <f t="shared" si="88"/>
        <v>40799.872685185182</v>
      </c>
      <c r="U1122" s="9">
        <f t="shared" si="89"/>
        <v>40844.872685185182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 t="str">
        <f t="shared" si="85"/>
        <v/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86"/>
        <v>-249971</v>
      </c>
      <c r="Q1123">
        <f t="shared" si="87"/>
        <v>5.8</v>
      </c>
      <c r="R1123" t="s">
        <v>8313</v>
      </c>
      <c r="S1123" t="s">
        <v>8340</v>
      </c>
      <c r="T1123" s="9">
        <f t="shared" si="88"/>
        <v>42412.934212962966</v>
      </c>
      <c r="U1123" s="9">
        <f t="shared" si="89"/>
        <v>42442.892546296294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 t="str">
        <f t="shared" si="85"/>
        <v/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>
        <f t="shared" si="86"/>
        <v>-3200</v>
      </c>
      <c r="Q1124" t="e">
        <f t="shared" si="87"/>
        <v>#DIV/0!</v>
      </c>
      <c r="R1124" t="s">
        <v>8313</v>
      </c>
      <c r="S1124" t="s">
        <v>8340</v>
      </c>
      <c r="T1124" s="9">
        <f t="shared" si="88"/>
        <v>41410.703993055555</v>
      </c>
      <c r="U1124" s="9">
        <f t="shared" si="89"/>
        <v>41424.703993055555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 t="str">
        <f t="shared" si="85"/>
        <v/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86"/>
        <v>-4989</v>
      </c>
      <c r="Q1125">
        <f t="shared" si="87"/>
        <v>3.6666666666666665</v>
      </c>
      <c r="R1125" t="s">
        <v>8313</v>
      </c>
      <c r="S1125" t="s">
        <v>8340</v>
      </c>
      <c r="T1125" s="9">
        <f t="shared" si="88"/>
        <v>41718.5237037037</v>
      </c>
      <c r="U1125" s="9">
        <f t="shared" si="89"/>
        <v>41748.5237037037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 t="str">
        <f t="shared" si="85"/>
        <v/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86"/>
        <v>-89575</v>
      </c>
      <c r="Q1126">
        <f t="shared" si="87"/>
        <v>60.714285714285715</v>
      </c>
      <c r="R1126" t="s">
        <v>8313</v>
      </c>
      <c r="S1126" t="s">
        <v>8341</v>
      </c>
      <c r="T1126" s="9">
        <f t="shared" si="88"/>
        <v>42094.667256944449</v>
      </c>
      <c r="U1126" s="9">
        <f t="shared" si="89"/>
        <v>42124.667256944449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 t="str">
        <f t="shared" si="85"/>
        <v/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>
        <f t="shared" si="86"/>
        <v>-3000</v>
      </c>
      <c r="Q1127" t="e">
        <f t="shared" si="87"/>
        <v>#DIV/0!</v>
      </c>
      <c r="R1127" t="s">
        <v>8313</v>
      </c>
      <c r="S1127" t="s">
        <v>8341</v>
      </c>
      <c r="T1127" s="9">
        <f t="shared" si="88"/>
        <v>42212.624189814815</v>
      </c>
      <c r="U1127" s="9">
        <f t="shared" si="89"/>
        <v>42272.624189814815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 t="str">
        <f t="shared" si="85"/>
        <v/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86"/>
        <v>-1990</v>
      </c>
      <c r="Q1128">
        <f t="shared" si="87"/>
        <v>5</v>
      </c>
      <c r="R1128" t="s">
        <v>8313</v>
      </c>
      <c r="S1128" t="s">
        <v>8341</v>
      </c>
      <c r="T1128" s="9">
        <f t="shared" si="88"/>
        <v>42535.327476851846</v>
      </c>
      <c r="U1128" s="9">
        <f t="shared" si="89"/>
        <v>42565.327476851846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 t="str">
        <f t="shared" si="85"/>
        <v/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86"/>
        <v>-34415</v>
      </c>
      <c r="Q1129">
        <f t="shared" si="87"/>
        <v>25.434782608695652</v>
      </c>
      <c r="R1129" t="s">
        <v>8313</v>
      </c>
      <c r="S1129" t="s">
        <v>8341</v>
      </c>
      <c r="T1129" s="9">
        <f t="shared" si="88"/>
        <v>41926.854166666664</v>
      </c>
      <c r="U1129" s="9">
        <f t="shared" si="89"/>
        <v>41957.895833333328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 t="str">
        <f t="shared" si="85"/>
        <v/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86"/>
        <v>-999</v>
      </c>
      <c r="Q1130">
        <f t="shared" si="87"/>
        <v>1</v>
      </c>
      <c r="R1130" t="s">
        <v>8313</v>
      </c>
      <c r="S1130" t="s">
        <v>8341</v>
      </c>
      <c r="T1130" s="9">
        <f t="shared" si="88"/>
        <v>41828.649502314816</v>
      </c>
      <c r="U1130" s="9">
        <f t="shared" si="89"/>
        <v>41858.649502314816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 t="str">
        <f t="shared" si="85"/>
        <v/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86"/>
        <v>-19979</v>
      </c>
      <c r="Q1131">
        <f t="shared" si="87"/>
        <v>10.5</v>
      </c>
      <c r="R1131" t="s">
        <v>8313</v>
      </c>
      <c r="S1131" t="s">
        <v>8341</v>
      </c>
      <c r="T1131" s="9">
        <f t="shared" si="88"/>
        <v>42496.264965277776</v>
      </c>
      <c r="U1131" s="9">
        <f t="shared" si="89"/>
        <v>42526.264965277776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 t="str">
        <f t="shared" si="85"/>
        <v/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86"/>
        <v>-4989</v>
      </c>
      <c r="Q1132">
        <f t="shared" si="87"/>
        <v>3.6666666666666665</v>
      </c>
      <c r="R1132" t="s">
        <v>8313</v>
      </c>
      <c r="S1132" t="s">
        <v>8341</v>
      </c>
      <c r="T1132" s="9">
        <f t="shared" si="88"/>
        <v>41908.996527777781</v>
      </c>
      <c r="U1132" s="9">
        <f t="shared" si="89"/>
        <v>41969.038194444445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 t="str">
        <f t="shared" si="85"/>
        <v/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>
        <f t="shared" si="86"/>
        <v>-40000</v>
      </c>
      <c r="Q1133" t="e">
        <f t="shared" si="87"/>
        <v>#DIV/0!</v>
      </c>
      <c r="R1133" t="s">
        <v>8313</v>
      </c>
      <c r="S1133" t="s">
        <v>8341</v>
      </c>
      <c r="T1133" s="9">
        <f t="shared" si="88"/>
        <v>42332.908194444448</v>
      </c>
      <c r="U1133" s="9">
        <f t="shared" si="89"/>
        <v>42362.908194444448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 t="str">
        <f t="shared" si="85"/>
        <v/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86"/>
        <v>-8562</v>
      </c>
      <c r="Q1134">
        <f t="shared" si="87"/>
        <v>110.61538461538461</v>
      </c>
      <c r="R1134" t="s">
        <v>8313</v>
      </c>
      <c r="S1134" t="s">
        <v>8341</v>
      </c>
      <c r="T1134" s="9">
        <f t="shared" si="88"/>
        <v>42706.115405092598</v>
      </c>
      <c r="U1134" s="9">
        <f t="shared" si="89"/>
        <v>42736.115405092598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 t="str">
        <f t="shared" si="85"/>
        <v/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86"/>
        <v>-2980</v>
      </c>
      <c r="Q1135">
        <f t="shared" si="87"/>
        <v>20</v>
      </c>
      <c r="R1135" t="s">
        <v>8313</v>
      </c>
      <c r="S1135" t="s">
        <v>8341</v>
      </c>
      <c r="T1135" s="9">
        <f t="shared" si="88"/>
        <v>41821.407187500001</v>
      </c>
      <c r="U1135" s="9">
        <f t="shared" si="89"/>
        <v>41851.407187500001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 t="str">
        <f t="shared" si="85"/>
        <v/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86"/>
        <v>-24999</v>
      </c>
      <c r="Q1136">
        <f t="shared" si="87"/>
        <v>1</v>
      </c>
      <c r="R1136" t="s">
        <v>8313</v>
      </c>
      <c r="S1136" t="s">
        <v>8341</v>
      </c>
      <c r="T1136" s="9">
        <f t="shared" si="88"/>
        <v>41958.285046296296</v>
      </c>
      <c r="U1136" s="9">
        <f t="shared" si="89"/>
        <v>41972.189583333333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 t="str">
        <f t="shared" si="85"/>
        <v/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86"/>
        <v>-950</v>
      </c>
      <c r="Q1137">
        <f t="shared" si="87"/>
        <v>50</v>
      </c>
      <c r="R1137" t="s">
        <v>8313</v>
      </c>
      <c r="S1137" t="s">
        <v>8341</v>
      </c>
      <c r="T1137" s="9">
        <f t="shared" si="88"/>
        <v>42558.989513888882</v>
      </c>
      <c r="U1137" s="9">
        <f t="shared" si="89"/>
        <v>42588.989513888882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 t="str">
        <f t="shared" si="85"/>
        <v/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86"/>
        <v>-3920</v>
      </c>
      <c r="Q1138">
        <f t="shared" si="87"/>
        <v>45</v>
      </c>
      <c r="R1138" t="s">
        <v>8313</v>
      </c>
      <c r="S1138" t="s">
        <v>8341</v>
      </c>
      <c r="T1138" s="9">
        <f t="shared" si="88"/>
        <v>42327.671631944439</v>
      </c>
      <c r="U1138" s="9">
        <f t="shared" si="89"/>
        <v>42357.671631944439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 t="str">
        <f t="shared" si="85"/>
        <v/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86"/>
        <v>-15125</v>
      </c>
      <c r="Q1139">
        <f t="shared" si="87"/>
        <v>253.2051282051282</v>
      </c>
      <c r="R1139" t="s">
        <v>8313</v>
      </c>
      <c r="S1139" t="s">
        <v>8341</v>
      </c>
      <c r="T1139" s="9">
        <f t="shared" si="88"/>
        <v>42453.819687499999</v>
      </c>
      <c r="U1139" s="9">
        <f t="shared" si="89"/>
        <v>42483.819687499999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 t="str">
        <f t="shared" si="85"/>
        <v/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86"/>
        <v>-34875</v>
      </c>
      <c r="Q1140">
        <f t="shared" si="87"/>
        <v>31.25</v>
      </c>
      <c r="R1140" t="s">
        <v>8313</v>
      </c>
      <c r="S1140" t="s">
        <v>8341</v>
      </c>
      <c r="T1140" s="9">
        <f t="shared" si="88"/>
        <v>42736.9066087963</v>
      </c>
      <c r="U1140" s="9">
        <f t="shared" si="89"/>
        <v>42756.9066087963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 t="str">
        <f t="shared" si="85"/>
        <v/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86"/>
        <v>-7995</v>
      </c>
      <c r="Q1141">
        <f t="shared" si="87"/>
        <v>5</v>
      </c>
      <c r="R1141" t="s">
        <v>8313</v>
      </c>
      <c r="S1141" t="s">
        <v>8341</v>
      </c>
      <c r="T1141" s="9">
        <f t="shared" si="88"/>
        <v>41975.347523148142</v>
      </c>
      <c r="U1141" s="9">
        <f t="shared" si="89"/>
        <v>42005.347523148142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 t="str">
        <f t="shared" si="85"/>
        <v/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>
        <f t="shared" si="86"/>
        <v>-5000</v>
      </c>
      <c r="Q1142" t="e">
        <f t="shared" si="87"/>
        <v>#DIV/0!</v>
      </c>
      <c r="R1142" t="s">
        <v>8313</v>
      </c>
      <c r="S1142" t="s">
        <v>8341</v>
      </c>
      <c r="T1142" s="9">
        <f t="shared" si="88"/>
        <v>42192.462048611109</v>
      </c>
      <c r="U1142" s="9">
        <f t="shared" si="89"/>
        <v>42222.462048611109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 t="str">
        <f t="shared" si="85"/>
        <v/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>
        <f t="shared" si="86"/>
        <v>-500</v>
      </c>
      <c r="Q1143" t="e">
        <f t="shared" si="87"/>
        <v>#DIV/0!</v>
      </c>
      <c r="R1143" t="s">
        <v>8313</v>
      </c>
      <c r="S1143" t="s">
        <v>8341</v>
      </c>
      <c r="T1143" s="9">
        <f t="shared" si="88"/>
        <v>42164.699652777781</v>
      </c>
      <c r="U1143" s="9">
        <f t="shared" si="89"/>
        <v>42194.699652777781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 t="str">
        <f t="shared" si="85"/>
        <v/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>
        <f t="shared" si="86"/>
        <v>-4000</v>
      </c>
      <c r="Q1144" t="e">
        <f t="shared" si="87"/>
        <v>#DIV/0!</v>
      </c>
      <c r="R1144" t="s">
        <v>8313</v>
      </c>
      <c r="S1144" t="s">
        <v>8341</v>
      </c>
      <c r="T1144" s="9">
        <f t="shared" si="88"/>
        <v>42022.006099537044</v>
      </c>
      <c r="U1144" s="9">
        <f t="shared" si="89"/>
        <v>42052.006099537044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 t="str">
        <f t="shared" si="85"/>
        <v/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86"/>
        <v>-44814</v>
      </c>
      <c r="Q1145">
        <f t="shared" si="87"/>
        <v>23.25</v>
      </c>
      <c r="R1145" t="s">
        <v>8313</v>
      </c>
      <c r="S1145" t="s">
        <v>8341</v>
      </c>
      <c r="T1145" s="9">
        <f t="shared" si="88"/>
        <v>42325.19358796296</v>
      </c>
      <c r="U1145" s="9">
        <f t="shared" si="89"/>
        <v>42355.19358796296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 t="str">
        <f t="shared" si="85"/>
        <v/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>
        <f t="shared" si="86"/>
        <v>-9300</v>
      </c>
      <c r="Q1146" t="e">
        <f t="shared" si="87"/>
        <v>#DIV/0!</v>
      </c>
      <c r="R1146" t="s">
        <v>8342</v>
      </c>
      <c r="S1146" t="s">
        <v>8343</v>
      </c>
      <c r="T1146" s="9">
        <f t="shared" si="88"/>
        <v>42093.181944444441</v>
      </c>
      <c r="U1146" s="9">
        <f t="shared" si="89"/>
        <v>42123.181944444441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 t="str">
        <f t="shared" si="85"/>
        <v/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86"/>
        <v>-79900</v>
      </c>
      <c r="Q1147">
        <f t="shared" si="87"/>
        <v>100</v>
      </c>
      <c r="R1147" t="s">
        <v>8342</v>
      </c>
      <c r="S1147" t="s">
        <v>8343</v>
      </c>
      <c r="T1147" s="9">
        <f t="shared" si="88"/>
        <v>41854.747592592597</v>
      </c>
      <c r="U1147" s="9">
        <f t="shared" si="89"/>
        <v>41914.747592592597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 t="str">
        <f t="shared" si="85"/>
        <v/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86"/>
        <v>-5470</v>
      </c>
      <c r="Q1148">
        <f t="shared" si="87"/>
        <v>44.166666666666664</v>
      </c>
      <c r="R1148" t="s">
        <v>8342</v>
      </c>
      <c r="S1148" t="s">
        <v>8343</v>
      </c>
      <c r="T1148" s="9">
        <f t="shared" si="88"/>
        <v>41723.9533912037</v>
      </c>
      <c r="U1148" s="9">
        <f t="shared" si="89"/>
        <v>41761.9533912037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 t="str">
        <f t="shared" si="85"/>
        <v/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>
        <f t="shared" si="86"/>
        <v>-25000</v>
      </c>
      <c r="Q1149" t="e">
        <f t="shared" si="87"/>
        <v>#DIV/0!</v>
      </c>
      <c r="R1149" t="s">
        <v>8342</v>
      </c>
      <c r="S1149" t="s">
        <v>8343</v>
      </c>
      <c r="T1149" s="9">
        <f t="shared" si="88"/>
        <v>41871.972025462965</v>
      </c>
      <c r="U1149" s="9">
        <f t="shared" si="89"/>
        <v>41931.972025462965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 t="str">
        <f t="shared" si="85"/>
        <v/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86"/>
        <v>-14927</v>
      </c>
      <c r="Q1150">
        <f t="shared" si="87"/>
        <v>24.333333333333332</v>
      </c>
      <c r="R1150" t="s">
        <v>8342</v>
      </c>
      <c r="S1150" t="s">
        <v>8343</v>
      </c>
      <c r="T1150" s="9">
        <f t="shared" si="88"/>
        <v>42675.171076388884</v>
      </c>
      <c r="U1150" s="9">
        <f t="shared" si="89"/>
        <v>42705.212743055556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 t="str">
        <f t="shared" si="85"/>
        <v/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86"/>
        <v>-49925</v>
      </c>
      <c r="Q1151">
        <f t="shared" si="87"/>
        <v>37.5</v>
      </c>
      <c r="R1151" t="s">
        <v>8342</v>
      </c>
      <c r="S1151" t="s">
        <v>8343</v>
      </c>
      <c r="T1151" s="9">
        <f t="shared" si="88"/>
        <v>42507.71025462963</v>
      </c>
      <c r="U1151" s="9">
        <f t="shared" si="89"/>
        <v>42537.71025462963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 t="str">
        <f t="shared" si="85"/>
        <v/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86"/>
        <v>-2248</v>
      </c>
      <c r="Q1152">
        <f t="shared" si="87"/>
        <v>42</v>
      </c>
      <c r="R1152" t="s">
        <v>8342</v>
      </c>
      <c r="S1152" t="s">
        <v>8343</v>
      </c>
      <c r="T1152" s="9">
        <f t="shared" si="88"/>
        <v>42317.954571759255</v>
      </c>
      <c r="U1152" s="9">
        <f t="shared" si="89"/>
        <v>42377.954571759255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 t="str">
        <f t="shared" si="85"/>
        <v/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>
        <f t="shared" si="86"/>
        <v>-25000</v>
      </c>
      <c r="Q1153" t="e">
        <f t="shared" si="87"/>
        <v>#DIV/0!</v>
      </c>
      <c r="R1153" t="s">
        <v>8342</v>
      </c>
      <c r="S1153" t="s">
        <v>8343</v>
      </c>
      <c r="T1153" s="9">
        <f t="shared" si="88"/>
        <v>42224.102581018517</v>
      </c>
      <c r="U1153" s="9">
        <f t="shared" si="89"/>
        <v>42254.102581018517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 t="str">
        <f t="shared" si="85"/>
        <v/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86"/>
        <v>-15089</v>
      </c>
      <c r="Q1154">
        <f t="shared" si="87"/>
        <v>60.733333333333334</v>
      </c>
      <c r="R1154" t="s">
        <v>8342</v>
      </c>
      <c r="S1154" t="s">
        <v>8343</v>
      </c>
      <c r="T1154" s="9">
        <f t="shared" si="88"/>
        <v>42109.709629629629</v>
      </c>
      <c r="U1154" s="9">
        <f t="shared" si="89"/>
        <v>42139.709629629629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 t="str">
        <f t="shared" ref="E1155:E1218" si="90">IF(G1155="successful",D1155,"")</f>
        <v/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91">F1155-D1155</f>
        <v>-7950</v>
      </c>
      <c r="Q1155">
        <f t="shared" ref="Q1155:Q1218" si="92">F1155/M1155</f>
        <v>50</v>
      </c>
      <c r="R1155" t="s">
        <v>8342</v>
      </c>
      <c r="S1155" t="s">
        <v>8343</v>
      </c>
      <c r="T1155" s="9">
        <f t="shared" ref="T1155:T1218" si="93">(((K1155/60)/60)/24)+DATE(1970,1,1)</f>
        <v>42143.714178240742</v>
      </c>
      <c r="U1155" s="9">
        <f t="shared" ref="U1155:U1218" si="94">(((J1155/60)/60)/24)+DATE(1970,1,1)</f>
        <v>42173.714178240742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 t="str">
        <f t="shared" si="90"/>
        <v/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91"/>
        <v>-4675</v>
      </c>
      <c r="Q1156">
        <f t="shared" si="92"/>
        <v>108.33333333333333</v>
      </c>
      <c r="R1156" t="s">
        <v>8342</v>
      </c>
      <c r="S1156" t="s">
        <v>8343</v>
      </c>
      <c r="T1156" s="9">
        <f t="shared" si="93"/>
        <v>42223.108865740738</v>
      </c>
      <c r="U1156" s="9">
        <f t="shared" si="94"/>
        <v>42253.108865740738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 t="str">
        <f t="shared" si="90"/>
        <v/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91"/>
        <v>-24812</v>
      </c>
      <c r="Q1157">
        <f t="shared" si="92"/>
        <v>23.5</v>
      </c>
      <c r="R1157" t="s">
        <v>8342</v>
      </c>
      <c r="S1157" t="s">
        <v>8343</v>
      </c>
      <c r="T1157" s="9">
        <f t="shared" si="93"/>
        <v>41835.763981481483</v>
      </c>
      <c r="U1157" s="9">
        <f t="shared" si="94"/>
        <v>41865.763981481483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 t="str">
        <f t="shared" si="90"/>
        <v/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>
        <f t="shared" si="91"/>
        <v>-6500</v>
      </c>
      <c r="Q1158" t="e">
        <f t="shared" si="92"/>
        <v>#DIV/0!</v>
      </c>
      <c r="R1158" t="s">
        <v>8342</v>
      </c>
      <c r="S1158" t="s">
        <v>8343</v>
      </c>
      <c r="T1158" s="9">
        <f t="shared" si="93"/>
        <v>42029.07131944444</v>
      </c>
      <c r="U1158" s="9">
        <f t="shared" si="94"/>
        <v>42059.07131944444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 t="str">
        <f t="shared" si="90"/>
        <v/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91"/>
        <v>-9849</v>
      </c>
      <c r="Q1159">
        <f t="shared" si="92"/>
        <v>50.333333333333336</v>
      </c>
      <c r="R1159" t="s">
        <v>8342</v>
      </c>
      <c r="S1159" t="s">
        <v>8343</v>
      </c>
      <c r="T1159" s="9">
        <f t="shared" si="93"/>
        <v>41918.628240740742</v>
      </c>
      <c r="U1159" s="9">
        <f t="shared" si="94"/>
        <v>41978.669907407413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 t="str">
        <f t="shared" si="90"/>
        <v/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91"/>
        <v>-7465</v>
      </c>
      <c r="Q1160">
        <f t="shared" si="92"/>
        <v>11.666666666666666</v>
      </c>
      <c r="R1160" t="s">
        <v>8342</v>
      </c>
      <c r="S1160" t="s">
        <v>8343</v>
      </c>
      <c r="T1160" s="9">
        <f t="shared" si="93"/>
        <v>41952.09175925926</v>
      </c>
      <c r="U1160" s="9">
        <f t="shared" si="94"/>
        <v>41982.09175925926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 t="str">
        <f t="shared" si="90"/>
        <v/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>
        <f t="shared" si="91"/>
        <v>-6750</v>
      </c>
      <c r="Q1161" t="e">
        <f t="shared" si="92"/>
        <v>#DIV/0!</v>
      </c>
      <c r="R1161" t="s">
        <v>8342</v>
      </c>
      <c r="S1161" t="s">
        <v>8343</v>
      </c>
      <c r="T1161" s="9">
        <f t="shared" si="93"/>
        <v>42154.726446759261</v>
      </c>
      <c r="U1161" s="9">
        <f t="shared" si="94"/>
        <v>42185.65625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 t="str">
        <f t="shared" si="90"/>
        <v/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91"/>
        <v>-28845</v>
      </c>
      <c r="Q1162">
        <f t="shared" si="92"/>
        <v>60.789473684210527</v>
      </c>
      <c r="R1162" t="s">
        <v>8342</v>
      </c>
      <c r="S1162" t="s">
        <v>8343</v>
      </c>
      <c r="T1162" s="9">
        <f t="shared" si="93"/>
        <v>42061.154930555553</v>
      </c>
      <c r="U1162" s="9">
        <f t="shared" si="94"/>
        <v>42091.113263888896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 t="str">
        <f t="shared" si="90"/>
        <v/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>
        <f t="shared" si="91"/>
        <v>-18000</v>
      </c>
      <c r="Q1163" t="e">
        <f t="shared" si="92"/>
        <v>#DIV/0!</v>
      </c>
      <c r="R1163" t="s">
        <v>8342</v>
      </c>
      <c r="S1163" t="s">
        <v>8343</v>
      </c>
      <c r="T1163" s="9">
        <f t="shared" si="93"/>
        <v>42122.629502314812</v>
      </c>
      <c r="U1163" s="9">
        <f t="shared" si="94"/>
        <v>42143.629502314812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 t="str">
        <f t="shared" si="90"/>
        <v/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91"/>
        <v>-59965</v>
      </c>
      <c r="Q1164">
        <f t="shared" si="92"/>
        <v>17.5</v>
      </c>
      <c r="R1164" t="s">
        <v>8342</v>
      </c>
      <c r="S1164" t="s">
        <v>8343</v>
      </c>
      <c r="T1164" s="9">
        <f t="shared" si="93"/>
        <v>41876.683611111112</v>
      </c>
      <c r="U1164" s="9">
        <f t="shared" si="94"/>
        <v>41907.683611111112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 t="str">
        <f t="shared" si="90"/>
        <v/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>
        <f t="shared" si="91"/>
        <v>-5200</v>
      </c>
      <c r="Q1165" t="e">
        <f t="shared" si="92"/>
        <v>#DIV/0!</v>
      </c>
      <c r="R1165" t="s">
        <v>8342</v>
      </c>
      <c r="S1165" t="s">
        <v>8343</v>
      </c>
      <c r="T1165" s="9">
        <f t="shared" si="93"/>
        <v>41830.723611111112</v>
      </c>
      <c r="U1165" s="9">
        <f t="shared" si="94"/>
        <v>41860.723611111112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 t="str">
        <f t="shared" si="90"/>
        <v/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>
        <f t="shared" si="91"/>
        <v>-10000</v>
      </c>
      <c r="Q1166" t="e">
        <f t="shared" si="92"/>
        <v>#DIV/0!</v>
      </c>
      <c r="R1166" t="s">
        <v>8342</v>
      </c>
      <c r="S1166" t="s">
        <v>8343</v>
      </c>
      <c r="T1166" s="9">
        <f t="shared" si="93"/>
        <v>42509.724328703705</v>
      </c>
      <c r="U1166" s="9">
        <f t="shared" si="94"/>
        <v>42539.724328703705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 t="str">
        <f t="shared" si="90"/>
        <v/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91"/>
        <v>-7929.5</v>
      </c>
      <c r="Q1167">
        <f t="shared" si="92"/>
        <v>82.82</v>
      </c>
      <c r="R1167" t="s">
        <v>8342</v>
      </c>
      <c r="S1167" t="s">
        <v>8343</v>
      </c>
      <c r="T1167" s="9">
        <f t="shared" si="93"/>
        <v>41792.214467592588</v>
      </c>
      <c r="U1167" s="9">
        <f t="shared" si="94"/>
        <v>41826.214467592588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 t="str">
        <f t="shared" si="90"/>
        <v/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91"/>
        <v>-12129</v>
      </c>
      <c r="Q1168">
        <f t="shared" si="92"/>
        <v>358.875</v>
      </c>
      <c r="R1168" t="s">
        <v>8342</v>
      </c>
      <c r="S1168" t="s">
        <v>8343</v>
      </c>
      <c r="T1168" s="9">
        <f t="shared" si="93"/>
        <v>42150.485439814816</v>
      </c>
      <c r="U1168" s="9">
        <f t="shared" si="94"/>
        <v>42181.166666666672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 t="str">
        <f t="shared" si="90"/>
        <v/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91"/>
        <v>-59021</v>
      </c>
      <c r="Q1169">
        <f t="shared" si="92"/>
        <v>61.1875</v>
      </c>
      <c r="R1169" t="s">
        <v>8342</v>
      </c>
      <c r="S1169" t="s">
        <v>8343</v>
      </c>
      <c r="T1169" s="9">
        <f t="shared" si="93"/>
        <v>41863.734895833331</v>
      </c>
      <c r="U1169" s="9">
        <f t="shared" si="94"/>
        <v>41894.734895833331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 t="str">
        <f t="shared" si="90"/>
        <v/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91"/>
        <v>-16980</v>
      </c>
      <c r="Q1170">
        <f t="shared" si="92"/>
        <v>340</v>
      </c>
      <c r="R1170" t="s">
        <v>8342</v>
      </c>
      <c r="S1170" t="s">
        <v>8343</v>
      </c>
      <c r="T1170" s="9">
        <f t="shared" si="93"/>
        <v>42605.053993055553</v>
      </c>
      <c r="U1170" s="9">
        <f t="shared" si="94"/>
        <v>42635.053993055553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 t="str">
        <f t="shared" si="90"/>
        <v/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91"/>
        <v>-9983</v>
      </c>
      <c r="Q1171">
        <f t="shared" si="92"/>
        <v>5.666666666666667</v>
      </c>
      <c r="R1171" t="s">
        <v>8342</v>
      </c>
      <c r="S1171" t="s">
        <v>8343</v>
      </c>
      <c r="T1171" s="9">
        <f t="shared" si="93"/>
        <v>42027.353738425925</v>
      </c>
      <c r="U1171" s="9">
        <f t="shared" si="94"/>
        <v>42057.353738425925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 t="str">
        <f t="shared" si="90"/>
        <v/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91"/>
        <v>-24900</v>
      </c>
      <c r="Q1172">
        <f t="shared" si="92"/>
        <v>50</v>
      </c>
      <c r="R1172" t="s">
        <v>8342</v>
      </c>
      <c r="S1172" t="s">
        <v>8343</v>
      </c>
      <c r="T1172" s="9">
        <f t="shared" si="93"/>
        <v>42124.893182870372</v>
      </c>
      <c r="U1172" s="9">
        <f t="shared" si="94"/>
        <v>42154.893182870372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 t="str">
        <f t="shared" si="90"/>
        <v/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91"/>
        <v>-24975</v>
      </c>
      <c r="Q1173">
        <f t="shared" si="92"/>
        <v>25</v>
      </c>
      <c r="R1173" t="s">
        <v>8342</v>
      </c>
      <c r="S1173" t="s">
        <v>8343</v>
      </c>
      <c r="T1173" s="9">
        <f t="shared" si="93"/>
        <v>41938.804710648146</v>
      </c>
      <c r="U1173" s="9">
        <f t="shared" si="94"/>
        <v>41956.846377314811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 t="str">
        <f t="shared" si="90"/>
        <v/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>
        <f t="shared" si="91"/>
        <v>-9000</v>
      </c>
      <c r="Q1174" t="e">
        <f t="shared" si="92"/>
        <v>#DIV/0!</v>
      </c>
      <c r="R1174" t="s">
        <v>8342</v>
      </c>
      <c r="S1174" t="s">
        <v>8343</v>
      </c>
      <c r="T1174" s="9">
        <f t="shared" si="93"/>
        <v>41841.682314814818</v>
      </c>
      <c r="U1174" s="9">
        <f t="shared" si="94"/>
        <v>41871.682314814818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 t="str">
        <f t="shared" si="90"/>
        <v/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91"/>
        <v>-124970</v>
      </c>
      <c r="Q1175">
        <f t="shared" si="92"/>
        <v>30</v>
      </c>
      <c r="R1175" t="s">
        <v>8342</v>
      </c>
      <c r="S1175" t="s">
        <v>8343</v>
      </c>
      <c r="T1175" s="9">
        <f t="shared" si="93"/>
        <v>42184.185844907406</v>
      </c>
      <c r="U1175" s="9">
        <f t="shared" si="94"/>
        <v>42219.185844907406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 t="str">
        <f t="shared" si="90"/>
        <v/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91"/>
        <v>-14114</v>
      </c>
      <c r="Q1176">
        <f t="shared" si="92"/>
        <v>46.631578947368418</v>
      </c>
      <c r="R1176" t="s">
        <v>8342</v>
      </c>
      <c r="S1176" t="s">
        <v>8343</v>
      </c>
      <c r="T1176" s="9">
        <f t="shared" si="93"/>
        <v>42468.84174768519</v>
      </c>
      <c r="U1176" s="9">
        <f t="shared" si="94"/>
        <v>42498.84174768519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 t="str">
        <f t="shared" si="90"/>
        <v/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91"/>
        <v>-19415</v>
      </c>
      <c r="Q1177">
        <f t="shared" si="92"/>
        <v>65</v>
      </c>
      <c r="R1177" t="s">
        <v>8342</v>
      </c>
      <c r="S1177" t="s">
        <v>8343</v>
      </c>
      <c r="T1177" s="9">
        <f t="shared" si="93"/>
        <v>42170.728460648148</v>
      </c>
      <c r="U1177" s="9">
        <f t="shared" si="94"/>
        <v>42200.728460648148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 t="str">
        <f t="shared" si="90"/>
        <v/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91"/>
        <v>-174990</v>
      </c>
      <c r="Q1178">
        <f t="shared" si="92"/>
        <v>10</v>
      </c>
      <c r="R1178" t="s">
        <v>8342</v>
      </c>
      <c r="S1178" t="s">
        <v>8343</v>
      </c>
      <c r="T1178" s="9">
        <f t="shared" si="93"/>
        <v>42746.019652777773</v>
      </c>
      <c r="U1178" s="9">
        <f t="shared" si="94"/>
        <v>42800.541666666672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 t="str">
        <f t="shared" si="90"/>
        <v/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>
        <f t="shared" si="91"/>
        <v>-6000</v>
      </c>
      <c r="Q1179" t="e">
        <f t="shared" si="92"/>
        <v>#DIV/0!</v>
      </c>
      <c r="R1179" t="s">
        <v>8342</v>
      </c>
      <c r="S1179" t="s">
        <v>8343</v>
      </c>
      <c r="T1179" s="9">
        <f t="shared" si="93"/>
        <v>41897.660833333335</v>
      </c>
      <c r="U1179" s="9">
        <f t="shared" si="94"/>
        <v>41927.660833333335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 t="str">
        <f t="shared" si="90"/>
        <v/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91"/>
        <v>-74995</v>
      </c>
      <c r="Q1180">
        <f t="shared" si="92"/>
        <v>5</v>
      </c>
      <c r="R1180" t="s">
        <v>8342</v>
      </c>
      <c r="S1180" t="s">
        <v>8343</v>
      </c>
      <c r="T1180" s="9">
        <f t="shared" si="93"/>
        <v>41837.905694444446</v>
      </c>
      <c r="U1180" s="9">
        <f t="shared" si="94"/>
        <v>41867.905694444446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 t="str">
        <f t="shared" si="90"/>
        <v/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91"/>
        <v>-56800</v>
      </c>
      <c r="Q1181">
        <f t="shared" si="92"/>
        <v>640</v>
      </c>
      <c r="R1181" t="s">
        <v>8342</v>
      </c>
      <c r="S1181" t="s">
        <v>8343</v>
      </c>
      <c r="T1181" s="9">
        <f t="shared" si="93"/>
        <v>42275.720219907409</v>
      </c>
      <c r="U1181" s="9">
        <f t="shared" si="94"/>
        <v>42305.720219907409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 t="str">
        <f t="shared" si="90"/>
        <v/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91"/>
        <v>-44125</v>
      </c>
      <c r="Q1182">
        <f t="shared" si="92"/>
        <v>69.117647058823536</v>
      </c>
      <c r="R1182" t="s">
        <v>8342</v>
      </c>
      <c r="S1182" t="s">
        <v>8343</v>
      </c>
      <c r="T1182" s="9">
        <f t="shared" si="93"/>
        <v>41781.806875000002</v>
      </c>
      <c r="U1182" s="9">
        <f t="shared" si="94"/>
        <v>41818.806875000002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 t="str">
        <f t="shared" si="90"/>
        <v/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91"/>
        <v>-49996</v>
      </c>
      <c r="Q1183">
        <f t="shared" si="92"/>
        <v>1.3333333333333333</v>
      </c>
      <c r="R1183" t="s">
        <v>8342</v>
      </c>
      <c r="S1183" t="s">
        <v>8343</v>
      </c>
      <c r="T1183" s="9">
        <f t="shared" si="93"/>
        <v>42034.339363425926</v>
      </c>
      <c r="U1183" s="9">
        <f t="shared" si="94"/>
        <v>42064.339363425926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 t="str">
        <f t="shared" si="90"/>
        <v/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91"/>
        <v>-958</v>
      </c>
      <c r="Q1184">
        <f t="shared" si="92"/>
        <v>10.5</v>
      </c>
      <c r="R1184" t="s">
        <v>8342</v>
      </c>
      <c r="S1184" t="s">
        <v>8343</v>
      </c>
      <c r="T1184" s="9">
        <f t="shared" si="93"/>
        <v>42728.827407407407</v>
      </c>
      <c r="U1184" s="9">
        <f t="shared" si="94"/>
        <v>42747.695833333331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 t="str">
        <f t="shared" si="90"/>
        <v/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91"/>
        <v>-2400</v>
      </c>
      <c r="Q1185">
        <f t="shared" si="92"/>
        <v>33.333333333333336</v>
      </c>
      <c r="R1185" t="s">
        <v>8342</v>
      </c>
      <c r="S1185" t="s">
        <v>8343</v>
      </c>
      <c r="T1185" s="9">
        <f t="shared" si="93"/>
        <v>42656.86137731481</v>
      </c>
      <c r="U1185" s="9">
        <f t="shared" si="94"/>
        <v>42676.165972222225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f t="shared" si="90"/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91"/>
        <v>1086</v>
      </c>
      <c r="Q1186">
        <f t="shared" si="92"/>
        <v>61.562666666666665</v>
      </c>
      <c r="R1186" t="s">
        <v>8344</v>
      </c>
      <c r="S1186" t="s">
        <v>8345</v>
      </c>
      <c r="T1186" s="9">
        <f t="shared" si="93"/>
        <v>42741.599664351852</v>
      </c>
      <c r="U1186" s="9">
        <f t="shared" si="94"/>
        <v>42772.599664351852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f t="shared" si="90"/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91"/>
        <v>680</v>
      </c>
      <c r="Q1187">
        <f t="shared" si="92"/>
        <v>118.73873873873873</v>
      </c>
      <c r="R1187" t="s">
        <v>8344</v>
      </c>
      <c r="S1187" t="s">
        <v>8345</v>
      </c>
      <c r="T1187" s="9">
        <f t="shared" si="93"/>
        <v>42130.865150462967</v>
      </c>
      <c r="U1187" s="9">
        <f t="shared" si="94"/>
        <v>42163.166666666672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f t="shared" si="90"/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91"/>
        <v>505</v>
      </c>
      <c r="Q1188">
        <f t="shared" si="92"/>
        <v>65.081300813008127</v>
      </c>
      <c r="R1188" t="s">
        <v>8344</v>
      </c>
      <c r="S1188" t="s">
        <v>8345</v>
      </c>
      <c r="T1188" s="9">
        <f t="shared" si="93"/>
        <v>42123.86336805555</v>
      </c>
      <c r="U1188" s="9">
        <f t="shared" si="94"/>
        <v>42156.945833333331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f t="shared" si="90"/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91"/>
        <v>361</v>
      </c>
      <c r="Q1189">
        <f t="shared" si="92"/>
        <v>130.15714285714284</v>
      </c>
      <c r="R1189" t="s">
        <v>8344</v>
      </c>
      <c r="S1189" t="s">
        <v>8345</v>
      </c>
      <c r="T1189" s="9">
        <f t="shared" si="93"/>
        <v>42109.894942129627</v>
      </c>
      <c r="U1189" s="9">
        <f t="shared" si="94"/>
        <v>42141.75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f t="shared" si="90"/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91"/>
        <v>1211</v>
      </c>
      <c r="Q1190">
        <f t="shared" si="92"/>
        <v>37.776470588235291</v>
      </c>
      <c r="R1190" t="s">
        <v>8344</v>
      </c>
      <c r="S1190" t="s">
        <v>8345</v>
      </c>
      <c r="T1190" s="9">
        <f t="shared" si="93"/>
        <v>42711.700694444444</v>
      </c>
      <c r="U1190" s="9">
        <f t="shared" si="94"/>
        <v>42732.700694444444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f t="shared" si="90"/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91"/>
        <v>700</v>
      </c>
      <c r="Q1191">
        <f t="shared" si="92"/>
        <v>112.79069767441861</v>
      </c>
      <c r="R1191" t="s">
        <v>8344</v>
      </c>
      <c r="S1191" t="s">
        <v>8345</v>
      </c>
      <c r="T1191" s="9">
        <f t="shared" si="93"/>
        <v>42529.979108796295</v>
      </c>
      <c r="U1191" s="9">
        <f t="shared" si="94"/>
        <v>42550.979108796295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f t="shared" si="90"/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91"/>
        <v>175</v>
      </c>
      <c r="Q1192">
        <f t="shared" si="92"/>
        <v>51.92307692307692</v>
      </c>
      <c r="R1192" t="s">
        <v>8344</v>
      </c>
      <c r="S1192" t="s">
        <v>8345</v>
      </c>
      <c r="T1192" s="9">
        <f t="shared" si="93"/>
        <v>41852.665798611109</v>
      </c>
      <c r="U1192" s="9">
        <f t="shared" si="94"/>
        <v>41882.665798611109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f t="shared" si="90"/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91"/>
        <v>245</v>
      </c>
      <c r="Q1193">
        <f t="shared" si="92"/>
        <v>89.242424242424249</v>
      </c>
      <c r="R1193" t="s">
        <v>8344</v>
      </c>
      <c r="S1193" t="s">
        <v>8345</v>
      </c>
      <c r="T1193" s="9">
        <f t="shared" si="93"/>
        <v>42419.603703703702</v>
      </c>
      <c r="U1193" s="9">
        <f t="shared" si="94"/>
        <v>42449.562037037031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f t="shared" si="90"/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91"/>
        <v>190</v>
      </c>
      <c r="Q1194">
        <f t="shared" si="92"/>
        <v>19.333333333333332</v>
      </c>
      <c r="R1194" t="s">
        <v>8344</v>
      </c>
      <c r="S1194" t="s">
        <v>8345</v>
      </c>
      <c r="T1194" s="9">
        <f t="shared" si="93"/>
        <v>42747.506689814814</v>
      </c>
      <c r="U1194" s="9">
        <f t="shared" si="94"/>
        <v>42777.506689814814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f t="shared" si="90"/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91"/>
        <v>831</v>
      </c>
      <c r="Q1195">
        <f t="shared" si="92"/>
        <v>79.967032967032964</v>
      </c>
      <c r="R1195" t="s">
        <v>8344</v>
      </c>
      <c r="S1195" t="s">
        <v>8345</v>
      </c>
      <c r="T1195" s="9">
        <f t="shared" si="93"/>
        <v>42409.776076388895</v>
      </c>
      <c r="U1195" s="9">
        <f t="shared" si="94"/>
        <v>42469.734409722223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f t="shared" si="90"/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91"/>
        <v>27780</v>
      </c>
      <c r="Q1196">
        <f t="shared" si="92"/>
        <v>56.414565826330531</v>
      </c>
      <c r="R1196" t="s">
        <v>8344</v>
      </c>
      <c r="S1196" t="s">
        <v>8345</v>
      </c>
      <c r="T1196" s="9">
        <f t="shared" si="93"/>
        <v>42072.488182870366</v>
      </c>
      <c r="U1196" s="9">
        <f t="shared" si="94"/>
        <v>42102.488182870366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f t="shared" si="90"/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91"/>
        <v>3500</v>
      </c>
      <c r="Q1197">
        <f t="shared" si="92"/>
        <v>79.411764705882348</v>
      </c>
      <c r="R1197" t="s">
        <v>8344</v>
      </c>
      <c r="S1197" t="s">
        <v>8345</v>
      </c>
      <c r="T1197" s="9">
        <f t="shared" si="93"/>
        <v>42298.34783564815</v>
      </c>
      <c r="U1197" s="9">
        <f t="shared" si="94"/>
        <v>42358.375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f t="shared" si="90"/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91"/>
        <v>24637</v>
      </c>
      <c r="Q1198">
        <f t="shared" si="92"/>
        <v>76.439453125</v>
      </c>
      <c r="R1198" t="s">
        <v>8344</v>
      </c>
      <c r="S1198" t="s">
        <v>8345</v>
      </c>
      <c r="T1198" s="9">
        <f t="shared" si="93"/>
        <v>42326.818738425922</v>
      </c>
      <c r="U1198" s="9">
        <f t="shared" si="94"/>
        <v>42356.818738425922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f t="shared" si="90"/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91"/>
        <v>22994</v>
      </c>
      <c r="Q1199">
        <f t="shared" si="92"/>
        <v>121</v>
      </c>
      <c r="R1199" t="s">
        <v>8344</v>
      </c>
      <c r="S1199" t="s">
        <v>8345</v>
      </c>
      <c r="T1199" s="9">
        <f t="shared" si="93"/>
        <v>42503.66474537037</v>
      </c>
      <c r="U1199" s="9">
        <f t="shared" si="94"/>
        <v>42534.249305555553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f t="shared" si="90"/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91"/>
        <v>5621</v>
      </c>
      <c r="Q1200">
        <f t="shared" si="92"/>
        <v>54.616766467065865</v>
      </c>
      <c r="R1200" t="s">
        <v>8344</v>
      </c>
      <c r="S1200" t="s">
        <v>8345</v>
      </c>
      <c r="T1200" s="9">
        <f t="shared" si="93"/>
        <v>42333.619050925925</v>
      </c>
      <c r="U1200" s="9">
        <f t="shared" si="94"/>
        <v>42369.125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f t="shared" si="90"/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91"/>
        <v>35</v>
      </c>
      <c r="Q1201">
        <f t="shared" si="92"/>
        <v>299.22222222222223</v>
      </c>
      <c r="R1201" t="s">
        <v>8344</v>
      </c>
      <c r="S1201" t="s">
        <v>8345</v>
      </c>
      <c r="T1201" s="9">
        <f t="shared" si="93"/>
        <v>42161.770833333328</v>
      </c>
      <c r="U1201" s="9">
        <f t="shared" si="94"/>
        <v>42193.770833333328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f t="shared" si="90"/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91"/>
        <v>1229</v>
      </c>
      <c r="Q1202">
        <f t="shared" si="92"/>
        <v>58.533980582524272</v>
      </c>
      <c r="R1202" t="s">
        <v>8344</v>
      </c>
      <c r="S1202" t="s">
        <v>8345</v>
      </c>
      <c r="T1202" s="9">
        <f t="shared" si="93"/>
        <v>42089.477500000001</v>
      </c>
      <c r="U1202" s="9">
        <f t="shared" si="94"/>
        <v>42110.477500000001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f t="shared" si="90"/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91"/>
        <v>146.27000000000044</v>
      </c>
      <c r="Q1203">
        <f t="shared" si="92"/>
        <v>55.371801801801809</v>
      </c>
      <c r="R1203" t="s">
        <v>8344</v>
      </c>
      <c r="S1203" t="s">
        <v>8345</v>
      </c>
      <c r="T1203" s="9">
        <f t="shared" si="93"/>
        <v>42536.60701388889</v>
      </c>
      <c r="U1203" s="9">
        <f t="shared" si="94"/>
        <v>42566.60701388889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f t="shared" si="90"/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91"/>
        <v>24811</v>
      </c>
      <c r="Q1204">
        <f t="shared" si="92"/>
        <v>183.80442804428046</v>
      </c>
      <c r="R1204" t="s">
        <v>8344</v>
      </c>
      <c r="S1204" t="s">
        <v>8345</v>
      </c>
      <c r="T1204" s="9">
        <f t="shared" si="93"/>
        <v>42152.288819444439</v>
      </c>
      <c r="U1204" s="9">
        <f t="shared" si="94"/>
        <v>42182.288819444439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f t="shared" si="90"/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91"/>
        <v>400</v>
      </c>
      <c r="Q1205">
        <f t="shared" si="92"/>
        <v>165.34653465346534</v>
      </c>
      <c r="R1205" t="s">
        <v>8344</v>
      </c>
      <c r="S1205" t="s">
        <v>8345</v>
      </c>
      <c r="T1205" s="9">
        <f t="shared" si="93"/>
        <v>42125.614895833336</v>
      </c>
      <c r="U1205" s="9">
        <f t="shared" si="94"/>
        <v>42155.614895833336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f t="shared" si="90"/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91"/>
        <v>383</v>
      </c>
      <c r="Q1206">
        <f t="shared" si="92"/>
        <v>234.78947368421052</v>
      </c>
      <c r="R1206" t="s">
        <v>8344</v>
      </c>
      <c r="S1206" t="s">
        <v>8345</v>
      </c>
      <c r="T1206" s="9">
        <f t="shared" si="93"/>
        <v>42297.748067129629</v>
      </c>
      <c r="U1206" s="9">
        <f t="shared" si="94"/>
        <v>42342.208333333328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f t="shared" si="90"/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91"/>
        <v>112</v>
      </c>
      <c r="Q1207">
        <f t="shared" si="92"/>
        <v>211.48387096774192</v>
      </c>
      <c r="R1207" t="s">
        <v>8344</v>
      </c>
      <c r="S1207" t="s">
        <v>8345</v>
      </c>
      <c r="T1207" s="9">
        <f t="shared" si="93"/>
        <v>42138.506377314814</v>
      </c>
      <c r="U1207" s="9">
        <f t="shared" si="94"/>
        <v>42168.506377314814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f t="shared" si="90"/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91"/>
        <v>135</v>
      </c>
      <c r="Q1208">
        <f t="shared" si="92"/>
        <v>32.34375</v>
      </c>
      <c r="R1208" t="s">
        <v>8344</v>
      </c>
      <c r="S1208" t="s">
        <v>8345</v>
      </c>
      <c r="T1208" s="9">
        <f t="shared" si="93"/>
        <v>42772.776076388895</v>
      </c>
      <c r="U1208" s="9">
        <f t="shared" si="94"/>
        <v>42805.561805555553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f t="shared" si="90"/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91"/>
        <v>696</v>
      </c>
      <c r="Q1209">
        <f t="shared" si="92"/>
        <v>123.37588652482269</v>
      </c>
      <c r="R1209" t="s">
        <v>8344</v>
      </c>
      <c r="S1209" t="s">
        <v>8345</v>
      </c>
      <c r="T1209" s="9">
        <f t="shared" si="93"/>
        <v>42430.430243055554</v>
      </c>
      <c r="U1209" s="9">
        <f t="shared" si="94"/>
        <v>42460.416666666672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f t="shared" si="90"/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91"/>
        <v>5530</v>
      </c>
      <c r="Q1210">
        <f t="shared" si="92"/>
        <v>207.06666666666666</v>
      </c>
      <c r="R1210" t="s">
        <v>8344</v>
      </c>
      <c r="S1210" t="s">
        <v>8345</v>
      </c>
      <c r="T1210" s="9">
        <f t="shared" si="93"/>
        <v>42423.709074074075</v>
      </c>
      <c r="U1210" s="9">
        <f t="shared" si="94"/>
        <v>42453.667407407411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f t="shared" si="90"/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91"/>
        <v>360</v>
      </c>
      <c r="Q1211">
        <f t="shared" si="92"/>
        <v>138.2608695652174</v>
      </c>
      <c r="R1211" t="s">
        <v>8344</v>
      </c>
      <c r="S1211" t="s">
        <v>8345</v>
      </c>
      <c r="T1211" s="9">
        <f t="shared" si="93"/>
        <v>42761.846122685187</v>
      </c>
      <c r="U1211" s="9">
        <f t="shared" si="94"/>
        <v>42791.846122685187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f t="shared" si="90"/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91"/>
        <v>30863</v>
      </c>
      <c r="Q1212">
        <f t="shared" si="92"/>
        <v>493.81553398058253</v>
      </c>
      <c r="R1212" t="s">
        <v>8344</v>
      </c>
      <c r="S1212" t="s">
        <v>8345</v>
      </c>
      <c r="T1212" s="9">
        <f t="shared" si="93"/>
        <v>42132.941805555558</v>
      </c>
      <c r="U1212" s="9">
        <f t="shared" si="94"/>
        <v>42155.875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f t="shared" si="90"/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91"/>
        <v>11</v>
      </c>
      <c r="Q1213">
        <f t="shared" si="92"/>
        <v>168.5</v>
      </c>
      <c r="R1213" t="s">
        <v>8344</v>
      </c>
      <c r="S1213" t="s">
        <v>8345</v>
      </c>
      <c r="T1213" s="9">
        <f t="shared" si="93"/>
        <v>42515.866446759261</v>
      </c>
      <c r="U1213" s="9">
        <f t="shared" si="94"/>
        <v>42530.866446759261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f t="shared" si="90"/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91"/>
        <v>726</v>
      </c>
      <c r="Q1214">
        <f t="shared" si="92"/>
        <v>38.867469879518069</v>
      </c>
      <c r="R1214" t="s">
        <v>8344</v>
      </c>
      <c r="S1214" t="s">
        <v>8345</v>
      </c>
      <c r="T1214" s="9">
        <f t="shared" si="93"/>
        <v>42318.950173611112</v>
      </c>
      <c r="U1214" s="9">
        <f t="shared" si="94"/>
        <v>42335.041666666672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f t="shared" si="90"/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91"/>
        <v>145</v>
      </c>
      <c r="Q1215">
        <f t="shared" si="92"/>
        <v>61.527777777777779</v>
      </c>
      <c r="R1215" t="s">
        <v>8344</v>
      </c>
      <c r="S1215" t="s">
        <v>8345</v>
      </c>
      <c r="T1215" s="9">
        <f t="shared" si="93"/>
        <v>42731.755787037036</v>
      </c>
      <c r="U1215" s="9">
        <f t="shared" si="94"/>
        <v>42766.755787037036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f t="shared" si="90"/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91"/>
        <v>636</v>
      </c>
      <c r="Q1216">
        <f t="shared" si="92"/>
        <v>105.44</v>
      </c>
      <c r="R1216" t="s">
        <v>8344</v>
      </c>
      <c r="S1216" t="s">
        <v>8345</v>
      </c>
      <c r="T1216" s="9">
        <f t="shared" si="93"/>
        <v>42104.840335648143</v>
      </c>
      <c r="U1216" s="9">
        <f t="shared" si="94"/>
        <v>42164.840335648143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f t="shared" si="90"/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91"/>
        <v>34304.01</v>
      </c>
      <c r="Q1217">
        <f t="shared" si="92"/>
        <v>71.592003642987251</v>
      </c>
      <c r="R1217" t="s">
        <v>8344</v>
      </c>
      <c r="S1217" t="s">
        <v>8345</v>
      </c>
      <c r="T1217" s="9">
        <f t="shared" si="93"/>
        <v>41759.923101851848</v>
      </c>
      <c r="U1217" s="9">
        <f t="shared" si="94"/>
        <v>41789.923101851848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f t="shared" si="90"/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91"/>
        <v>6398</v>
      </c>
      <c r="Q1218">
        <f t="shared" si="92"/>
        <v>91.882882882882882</v>
      </c>
      <c r="R1218" t="s">
        <v>8344</v>
      </c>
      <c r="S1218" t="s">
        <v>8345</v>
      </c>
      <c r="T1218" s="9">
        <f t="shared" si="93"/>
        <v>42247.616400462968</v>
      </c>
      <c r="U1218" s="9">
        <f t="shared" si="94"/>
        <v>42279.960416666669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f t="shared" ref="E1219:E1282" si="95">IF(G1219="successful",D1219,"")</f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96">F1219-D1219</f>
        <v>689</v>
      </c>
      <c r="Q1219">
        <f t="shared" ref="Q1219:Q1282" si="97">F1219/M1219</f>
        <v>148.57377049180329</v>
      </c>
      <c r="R1219" t="s">
        <v>8344</v>
      </c>
      <c r="S1219" t="s">
        <v>8345</v>
      </c>
      <c r="T1219" s="9">
        <f t="shared" ref="T1219:T1282" si="98">(((K1219/60)/60)/24)+DATE(1970,1,1)</f>
        <v>42535.809490740736</v>
      </c>
      <c r="U1219" s="9">
        <f t="shared" ref="U1219:U1282" si="99">(((J1219/60)/60)/24)+DATE(1970,1,1)</f>
        <v>42565.809490740736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f t="shared" si="95"/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96"/>
        <v>6505</v>
      </c>
      <c r="Q1220">
        <f t="shared" si="97"/>
        <v>174.2134831460674</v>
      </c>
      <c r="R1220" t="s">
        <v>8344</v>
      </c>
      <c r="S1220" t="s">
        <v>8345</v>
      </c>
      <c r="T1220" s="9">
        <f t="shared" si="98"/>
        <v>42278.662037037036</v>
      </c>
      <c r="U1220" s="9">
        <f t="shared" si="99"/>
        <v>42309.125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f t="shared" si="95"/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96"/>
        <v>9674</v>
      </c>
      <c r="Q1221">
        <f t="shared" si="97"/>
        <v>102.86166007905139</v>
      </c>
      <c r="R1221" t="s">
        <v>8344</v>
      </c>
      <c r="S1221" t="s">
        <v>8345</v>
      </c>
      <c r="T1221" s="9">
        <f t="shared" si="98"/>
        <v>42633.461956018517</v>
      </c>
      <c r="U1221" s="9">
        <f t="shared" si="99"/>
        <v>42663.461956018517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f t="shared" si="95"/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96"/>
        <v>565</v>
      </c>
      <c r="Q1222">
        <f t="shared" si="97"/>
        <v>111.17857142857143</v>
      </c>
      <c r="R1222" t="s">
        <v>8344</v>
      </c>
      <c r="S1222" t="s">
        <v>8345</v>
      </c>
      <c r="T1222" s="9">
        <f t="shared" si="98"/>
        <v>42211.628611111111</v>
      </c>
      <c r="U1222" s="9">
        <f t="shared" si="99"/>
        <v>42241.628611111111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f t="shared" si="95"/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96"/>
        <v>251.01000000000022</v>
      </c>
      <c r="Q1223">
        <f t="shared" si="97"/>
        <v>23.796213592233013</v>
      </c>
      <c r="R1223" t="s">
        <v>8344</v>
      </c>
      <c r="S1223" t="s">
        <v>8345</v>
      </c>
      <c r="T1223" s="9">
        <f t="shared" si="98"/>
        <v>42680.47555555556</v>
      </c>
      <c r="U1223" s="9">
        <f t="shared" si="99"/>
        <v>42708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f t="shared" si="95"/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96"/>
        <v>7215</v>
      </c>
      <c r="Q1224">
        <f t="shared" si="97"/>
        <v>81.268115942028984</v>
      </c>
      <c r="R1224" t="s">
        <v>8344</v>
      </c>
      <c r="S1224" t="s">
        <v>8345</v>
      </c>
      <c r="T1224" s="9">
        <f t="shared" si="98"/>
        <v>42430.720451388886</v>
      </c>
      <c r="U1224" s="9">
        <f t="shared" si="99"/>
        <v>42461.166666666672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f t="shared" si="95"/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96"/>
        <v>2397</v>
      </c>
      <c r="Q1225">
        <f t="shared" si="97"/>
        <v>116.21465968586388</v>
      </c>
      <c r="R1225" t="s">
        <v>8344</v>
      </c>
      <c r="S1225" t="s">
        <v>8345</v>
      </c>
      <c r="T1225" s="9">
        <f t="shared" si="98"/>
        <v>42654.177187499998</v>
      </c>
      <c r="U1225" s="9">
        <f t="shared" si="99"/>
        <v>42684.218854166669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 t="str">
        <f t="shared" si="95"/>
        <v/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96"/>
        <v>-13940</v>
      </c>
      <c r="Q1226">
        <f t="shared" si="97"/>
        <v>58.888888888888886</v>
      </c>
      <c r="R1226" t="s">
        <v>8312</v>
      </c>
      <c r="S1226" t="s">
        <v>8346</v>
      </c>
      <c r="T1226" s="9">
        <f t="shared" si="98"/>
        <v>41736.549791666665</v>
      </c>
      <c r="U1226" s="9">
        <f t="shared" si="99"/>
        <v>41796.549791666665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 t="str">
        <f t="shared" si="95"/>
        <v/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96"/>
        <v>-2868</v>
      </c>
      <c r="Q1227">
        <f t="shared" si="97"/>
        <v>44</v>
      </c>
      <c r="R1227" t="s">
        <v>8312</v>
      </c>
      <c r="S1227" t="s">
        <v>8346</v>
      </c>
      <c r="T1227" s="9">
        <f t="shared" si="98"/>
        <v>41509.905995370369</v>
      </c>
      <c r="U1227" s="9">
        <f t="shared" si="99"/>
        <v>41569.905995370369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 t="str">
        <f t="shared" si="95"/>
        <v/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96"/>
        <v>-48063</v>
      </c>
      <c r="Q1228">
        <f t="shared" si="97"/>
        <v>48.424999999999997</v>
      </c>
      <c r="R1228" t="s">
        <v>8312</v>
      </c>
      <c r="S1228" t="s">
        <v>8346</v>
      </c>
      <c r="T1228" s="9">
        <f t="shared" si="98"/>
        <v>41715.874780092592</v>
      </c>
      <c r="U1228" s="9">
        <f t="shared" si="99"/>
        <v>41750.041666666664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 t="str">
        <f t="shared" si="95"/>
        <v/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>
        <f t="shared" si="96"/>
        <v>-2000</v>
      </c>
      <c r="Q1229" t="e">
        <f t="shared" si="97"/>
        <v>#DIV/0!</v>
      </c>
      <c r="R1229" t="s">
        <v>8312</v>
      </c>
      <c r="S1229" t="s">
        <v>8346</v>
      </c>
      <c r="T1229" s="9">
        <f t="shared" si="98"/>
        <v>41827.919166666667</v>
      </c>
      <c r="U1229" s="9">
        <f t="shared" si="99"/>
        <v>41858.291666666664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 t="str">
        <f t="shared" si="95"/>
        <v/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96"/>
        <v>-3535</v>
      </c>
      <c r="Q1230">
        <f t="shared" si="97"/>
        <v>61.041666666666664</v>
      </c>
      <c r="R1230" t="s">
        <v>8312</v>
      </c>
      <c r="S1230" t="s">
        <v>8346</v>
      </c>
      <c r="T1230" s="9">
        <f t="shared" si="98"/>
        <v>40754.729259259257</v>
      </c>
      <c r="U1230" s="9">
        <f t="shared" si="99"/>
        <v>40814.729259259257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 t="str">
        <f t="shared" si="95"/>
        <v/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96"/>
        <v>-2725</v>
      </c>
      <c r="Q1231">
        <f t="shared" si="97"/>
        <v>25</v>
      </c>
      <c r="R1231" t="s">
        <v>8312</v>
      </c>
      <c r="S1231" t="s">
        <v>8346</v>
      </c>
      <c r="T1231" s="9">
        <f t="shared" si="98"/>
        <v>40985.459803240738</v>
      </c>
      <c r="U1231" s="9">
        <f t="shared" si="99"/>
        <v>41015.666666666664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 t="str">
        <f t="shared" si="95"/>
        <v/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>
        <f t="shared" si="96"/>
        <v>-500000</v>
      </c>
      <c r="Q1232" t="e">
        <f t="shared" si="97"/>
        <v>#DIV/0!</v>
      </c>
      <c r="R1232" t="s">
        <v>8312</v>
      </c>
      <c r="S1232" t="s">
        <v>8346</v>
      </c>
      <c r="T1232" s="9">
        <f t="shared" si="98"/>
        <v>40568.972569444442</v>
      </c>
      <c r="U1232" s="9">
        <f t="shared" si="99"/>
        <v>40598.972569444442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 t="str">
        <f t="shared" si="95"/>
        <v/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>
        <f t="shared" si="96"/>
        <v>-5000</v>
      </c>
      <c r="Q1233" t="e">
        <f t="shared" si="97"/>
        <v>#DIV/0!</v>
      </c>
      <c r="R1233" t="s">
        <v>8312</v>
      </c>
      <c r="S1233" t="s">
        <v>8346</v>
      </c>
      <c r="T1233" s="9">
        <f t="shared" si="98"/>
        <v>42193.941759259258</v>
      </c>
      <c r="U1233" s="9">
        <f t="shared" si="99"/>
        <v>42244.041666666672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 t="str">
        <f t="shared" si="95"/>
        <v/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96"/>
        <v>-4960</v>
      </c>
      <c r="Q1234">
        <f t="shared" si="97"/>
        <v>40</v>
      </c>
      <c r="R1234" t="s">
        <v>8312</v>
      </c>
      <c r="S1234" t="s">
        <v>8346</v>
      </c>
      <c r="T1234" s="9">
        <f t="shared" si="98"/>
        <v>41506.848032407412</v>
      </c>
      <c r="U1234" s="9">
        <f t="shared" si="99"/>
        <v>41553.848032407412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 t="str">
        <f t="shared" si="95"/>
        <v/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96"/>
        <v>-884</v>
      </c>
      <c r="Q1235">
        <f t="shared" si="97"/>
        <v>19.333333333333332</v>
      </c>
      <c r="R1235" t="s">
        <v>8312</v>
      </c>
      <c r="S1235" t="s">
        <v>8346</v>
      </c>
      <c r="T1235" s="9">
        <f t="shared" si="98"/>
        <v>40939.948773148149</v>
      </c>
      <c r="U1235" s="9">
        <f t="shared" si="99"/>
        <v>40960.948773148149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 t="str">
        <f t="shared" si="95"/>
        <v/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>
        <f t="shared" si="96"/>
        <v>-50000</v>
      </c>
      <c r="Q1236" t="e">
        <f t="shared" si="97"/>
        <v>#DIV/0!</v>
      </c>
      <c r="R1236" t="s">
        <v>8312</v>
      </c>
      <c r="S1236" t="s">
        <v>8346</v>
      </c>
      <c r="T1236" s="9">
        <f t="shared" si="98"/>
        <v>42007.788680555561</v>
      </c>
      <c r="U1236" s="9">
        <f t="shared" si="99"/>
        <v>42037.788680555561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 t="str">
        <f t="shared" si="95"/>
        <v/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96"/>
        <v>-7324</v>
      </c>
      <c r="Q1237">
        <f t="shared" si="97"/>
        <v>35</v>
      </c>
      <c r="R1237" t="s">
        <v>8312</v>
      </c>
      <c r="S1237" t="s">
        <v>8346</v>
      </c>
      <c r="T1237" s="9">
        <f t="shared" si="98"/>
        <v>41583.135405092595</v>
      </c>
      <c r="U1237" s="9">
        <f t="shared" si="99"/>
        <v>41623.135405092595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 t="str">
        <f t="shared" si="95"/>
        <v/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>
        <f t="shared" si="96"/>
        <v>-2500</v>
      </c>
      <c r="Q1238" t="e">
        <f t="shared" si="97"/>
        <v>#DIV/0!</v>
      </c>
      <c r="R1238" t="s">
        <v>8312</v>
      </c>
      <c r="S1238" t="s">
        <v>8346</v>
      </c>
      <c r="T1238" s="9">
        <f t="shared" si="98"/>
        <v>41110.680138888885</v>
      </c>
      <c r="U1238" s="9">
        <f t="shared" si="99"/>
        <v>41118.666666666664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 t="str">
        <f t="shared" si="95"/>
        <v/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>
        <f t="shared" si="96"/>
        <v>-25000</v>
      </c>
      <c r="Q1239" t="e">
        <f t="shared" si="97"/>
        <v>#DIV/0!</v>
      </c>
      <c r="R1239" t="s">
        <v>8312</v>
      </c>
      <c r="S1239" t="s">
        <v>8346</v>
      </c>
      <c r="T1239" s="9">
        <f t="shared" si="98"/>
        <v>41125.283159722225</v>
      </c>
      <c r="U1239" s="9">
        <f t="shared" si="99"/>
        <v>41145.283159722225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 t="str">
        <f t="shared" si="95"/>
        <v/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96"/>
        <v>-822</v>
      </c>
      <c r="Q1240">
        <f t="shared" si="97"/>
        <v>59.333333333333336</v>
      </c>
      <c r="R1240" t="s">
        <v>8312</v>
      </c>
      <c r="S1240" t="s">
        <v>8346</v>
      </c>
      <c r="T1240" s="9">
        <f t="shared" si="98"/>
        <v>40731.61037037037</v>
      </c>
      <c r="U1240" s="9">
        <f t="shared" si="99"/>
        <v>40761.61037037037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 t="str">
        <f t="shared" si="95"/>
        <v/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>
        <f t="shared" si="96"/>
        <v>-2500</v>
      </c>
      <c r="Q1241" t="e">
        <f t="shared" si="97"/>
        <v>#DIV/0!</v>
      </c>
      <c r="R1241" t="s">
        <v>8312</v>
      </c>
      <c r="S1241" t="s">
        <v>8346</v>
      </c>
      <c r="T1241" s="9">
        <f t="shared" si="98"/>
        <v>40883.962581018517</v>
      </c>
      <c r="U1241" s="9">
        <f t="shared" si="99"/>
        <v>40913.962581018517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 t="str">
        <f t="shared" si="95"/>
        <v/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96"/>
        <v>-7759</v>
      </c>
      <c r="Q1242">
        <f t="shared" si="97"/>
        <v>30.125</v>
      </c>
      <c r="R1242" t="s">
        <v>8312</v>
      </c>
      <c r="S1242" t="s">
        <v>8346</v>
      </c>
      <c r="T1242" s="9">
        <f t="shared" si="98"/>
        <v>41409.040011574078</v>
      </c>
      <c r="U1242" s="9">
        <f t="shared" si="99"/>
        <v>41467.910416666666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 t="str">
        <f t="shared" si="95"/>
        <v/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96"/>
        <v>-2463</v>
      </c>
      <c r="Q1243">
        <f t="shared" si="97"/>
        <v>74.617647058823536</v>
      </c>
      <c r="R1243" t="s">
        <v>8312</v>
      </c>
      <c r="S1243" t="s">
        <v>8346</v>
      </c>
      <c r="T1243" s="9">
        <f t="shared" si="98"/>
        <v>41923.837731481479</v>
      </c>
      <c r="U1243" s="9">
        <f t="shared" si="99"/>
        <v>41946.249305555553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 t="str">
        <f t="shared" si="95"/>
        <v/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96"/>
        <v>-906</v>
      </c>
      <c r="Q1244">
        <f t="shared" si="97"/>
        <v>5</v>
      </c>
      <c r="R1244" t="s">
        <v>8312</v>
      </c>
      <c r="S1244" t="s">
        <v>8346</v>
      </c>
      <c r="T1244" s="9">
        <f t="shared" si="98"/>
        <v>40782.165532407409</v>
      </c>
      <c r="U1244" s="9">
        <f t="shared" si="99"/>
        <v>40797.554166666669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 t="str">
        <f t="shared" si="95"/>
        <v/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96"/>
        <v>-10309</v>
      </c>
      <c r="Q1245">
        <f t="shared" si="97"/>
        <v>44.5</v>
      </c>
      <c r="R1245" t="s">
        <v>8312</v>
      </c>
      <c r="S1245" t="s">
        <v>8346</v>
      </c>
      <c r="T1245" s="9">
        <f t="shared" si="98"/>
        <v>40671.879293981481</v>
      </c>
      <c r="U1245" s="9">
        <f t="shared" si="99"/>
        <v>40732.875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f t="shared" si="95"/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96"/>
        <v>76</v>
      </c>
      <c r="Q1246">
        <f t="shared" si="97"/>
        <v>46.133333333333333</v>
      </c>
      <c r="R1246" t="s">
        <v>8312</v>
      </c>
      <c r="S1246" t="s">
        <v>8311</v>
      </c>
      <c r="T1246" s="9">
        <f t="shared" si="98"/>
        <v>41355.825497685182</v>
      </c>
      <c r="U1246" s="9">
        <f t="shared" si="99"/>
        <v>41386.875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f t="shared" si="95"/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96"/>
        <v>405</v>
      </c>
      <c r="Q1247">
        <f t="shared" si="97"/>
        <v>141.47058823529412</v>
      </c>
      <c r="R1247" t="s">
        <v>8312</v>
      </c>
      <c r="S1247" t="s">
        <v>8311</v>
      </c>
      <c r="T1247" s="9">
        <f t="shared" si="98"/>
        <v>41774.599930555552</v>
      </c>
      <c r="U1247" s="9">
        <f t="shared" si="99"/>
        <v>41804.599930555552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f t="shared" si="95"/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96"/>
        <v>340</v>
      </c>
      <c r="Q1248">
        <f t="shared" si="97"/>
        <v>75.483870967741936</v>
      </c>
      <c r="R1248" t="s">
        <v>8312</v>
      </c>
      <c r="S1248" t="s">
        <v>8311</v>
      </c>
      <c r="T1248" s="9">
        <f t="shared" si="98"/>
        <v>40838.043391203704</v>
      </c>
      <c r="U1248" s="9">
        <f t="shared" si="99"/>
        <v>40883.085057870368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f t="shared" si="95"/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96"/>
        <v>775</v>
      </c>
      <c r="Q1249">
        <f t="shared" si="97"/>
        <v>85.5</v>
      </c>
      <c r="R1249" t="s">
        <v>8312</v>
      </c>
      <c r="S1249" t="s">
        <v>8311</v>
      </c>
      <c r="T1249" s="9">
        <f t="shared" si="98"/>
        <v>41370.292303240742</v>
      </c>
      <c r="U1249" s="9">
        <f t="shared" si="99"/>
        <v>41400.292303240742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f t="shared" si="95"/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96"/>
        <v>1291</v>
      </c>
      <c r="Q1250">
        <f t="shared" si="97"/>
        <v>64.254237288135599</v>
      </c>
      <c r="R1250" t="s">
        <v>8312</v>
      </c>
      <c r="S1250" t="s">
        <v>8311</v>
      </c>
      <c r="T1250" s="9">
        <f t="shared" si="98"/>
        <v>41767.656863425924</v>
      </c>
      <c r="U1250" s="9">
        <f t="shared" si="99"/>
        <v>41803.290972222225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f t="shared" si="95"/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96"/>
        <v>222</v>
      </c>
      <c r="Q1251">
        <f t="shared" si="97"/>
        <v>64.46913580246914</v>
      </c>
      <c r="R1251" t="s">
        <v>8312</v>
      </c>
      <c r="S1251" t="s">
        <v>8311</v>
      </c>
      <c r="T1251" s="9">
        <f t="shared" si="98"/>
        <v>41067.74086805556</v>
      </c>
      <c r="U1251" s="9">
        <f t="shared" si="99"/>
        <v>41097.74086805556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f t="shared" si="95"/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96"/>
        <v>30046</v>
      </c>
      <c r="Q1252">
        <f t="shared" si="97"/>
        <v>118.2007874015748</v>
      </c>
      <c r="R1252" t="s">
        <v>8312</v>
      </c>
      <c r="S1252" t="s">
        <v>8311</v>
      </c>
      <c r="T1252" s="9">
        <f t="shared" si="98"/>
        <v>41843.64271990741</v>
      </c>
      <c r="U1252" s="9">
        <f t="shared" si="99"/>
        <v>41888.64271990741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f t="shared" si="95"/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96"/>
        <v>108</v>
      </c>
      <c r="Q1253">
        <f t="shared" si="97"/>
        <v>82.540540540540547</v>
      </c>
      <c r="R1253" t="s">
        <v>8312</v>
      </c>
      <c r="S1253" t="s">
        <v>8311</v>
      </c>
      <c r="T1253" s="9">
        <f t="shared" si="98"/>
        <v>40751.814432870371</v>
      </c>
      <c r="U1253" s="9">
        <f t="shared" si="99"/>
        <v>40811.814432870371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f t="shared" si="95"/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96"/>
        <v>1318</v>
      </c>
      <c r="Q1254">
        <f t="shared" si="97"/>
        <v>34.170212765957444</v>
      </c>
      <c r="R1254" t="s">
        <v>8312</v>
      </c>
      <c r="S1254" t="s">
        <v>8311</v>
      </c>
      <c r="T1254" s="9">
        <f t="shared" si="98"/>
        <v>41543.988067129627</v>
      </c>
      <c r="U1254" s="9">
        <f t="shared" si="99"/>
        <v>41571.988067129627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f t="shared" si="95"/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96"/>
        <v>30373.32</v>
      </c>
      <c r="Q1255">
        <f t="shared" si="97"/>
        <v>42.73322081575246</v>
      </c>
      <c r="R1255" t="s">
        <v>8312</v>
      </c>
      <c r="S1255" t="s">
        <v>8311</v>
      </c>
      <c r="T1255" s="9">
        <f t="shared" si="98"/>
        <v>41855.783645833333</v>
      </c>
      <c r="U1255" s="9">
        <f t="shared" si="99"/>
        <v>41885.783645833333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f t="shared" si="95"/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96"/>
        <v>6623</v>
      </c>
      <c r="Q1256">
        <f t="shared" si="97"/>
        <v>94.489361702127653</v>
      </c>
      <c r="R1256" t="s">
        <v>8312</v>
      </c>
      <c r="S1256" t="s">
        <v>8311</v>
      </c>
      <c r="T1256" s="9">
        <f t="shared" si="98"/>
        <v>40487.621365740742</v>
      </c>
      <c r="U1256" s="9">
        <f t="shared" si="99"/>
        <v>40544.207638888889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f t="shared" si="95"/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96"/>
        <v>3071</v>
      </c>
      <c r="Q1257">
        <f t="shared" si="97"/>
        <v>55.697247706422019</v>
      </c>
      <c r="R1257" t="s">
        <v>8312</v>
      </c>
      <c r="S1257" t="s">
        <v>8311</v>
      </c>
      <c r="T1257" s="9">
        <f t="shared" si="98"/>
        <v>41579.845509259263</v>
      </c>
      <c r="U1257" s="9">
        <f t="shared" si="99"/>
        <v>41609.887175925927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f t="shared" si="95"/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96"/>
        <v>5389.1299999999974</v>
      </c>
      <c r="Q1258">
        <f t="shared" si="97"/>
        <v>98.030831024930734</v>
      </c>
      <c r="R1258" t="s">
        <v>8312</v>
      </c>
      <c r="S1258" t="s">
        <v>8311</v>
      </c>
      <c r="T1258" s="9">
        <f t="shared" si="98"/>
        <v>40921.919340277782</v>
      </c>
      <c r="U1258" s="9">
        <f t="shared" si="99"/>
        <v>40951.919340277782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f t="shared" si="95"/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96"/>
        <v>10710</v>
      </c>
      <c r="Q1259">
        <f t="shared" si="97"/>
        <v>92.102272727272734</v>
      </c>
      <c r="R1259" t="s">
        <v>8312</v>
      </c>
      <c r="S1259" t="s">
        <v>8311</v>
      </c>
      <c r="T1259" s="9">
        <f t="shared" si="98"/>
        <v>40587.085532407407</v>
      </c>
      <c r="U1259" s="9">
        <f t="shared" si="99"/>
        <v>40636.043865740743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f t="shared" si="95"/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96"/>
        <v>13577.560000000001</v>
      </c>
      <c r="Q1260">
        <f t="shared" si="97"/>
        <v>38.175462686567165</v>
      </c>
      <c r="R1260" t="s">
        <v>8312</v>
      </c>
      <c r="S1260" t="s">
        <v>8311</v>
      </c>
      <c r="T1260" s="9">
        <f t="shared" si="98"/>
        <v>41487.611250000002</v>
      </c>
      <c r="U1260" s="9">
        <f t="shared" si="99"/>
        <v>41517.611250000002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f t="shared" si="95"/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96"/>
        <v>106</v>
      </c>
      <c r="Q1261">
        <f t="shared" si="97"/>
        <v>27.145833333333332</v>
      </c>
      <c r="R1261" t="s">
        <v>8312</v>
      </c>
      <c r="S1261" t="s">
        <v>8311</v>
      </c>
      <c r="T1261" s="9">
        <f t="shared" si="98"/>
        <v>41766.970648148148</v>
      </c>
      <c r="U1261" s="9">
        <f t="shared" si="99"/>
        <v>41799.165972222225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f t="shared" si="95"/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96"/>
        <v>451</v>
      </c>
      <c r="Q1262">
        <f t="shared" si="97"/>
        <v>50.689189189189186</v>
      </c>
      <c r="R1262" t="s">
        <v>8312</v>
      </c>
      <c r="S1262" t="s">
        <v>8311</v>
      </c>
      <c r="T1262" s="9">
        <f t="shared" si="98"/>
        <v>41666.842824074076</v>
      </c>
      <c r="U1262" s="9">
        <f t="shared" si="99"/>
        <v>41696.842824074076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f t="shared" si="95"/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96"/>
        <v>25</v>
      </c>
      <c r="Q1263">
        <f t="shared" si="97"/>
        <v>38.942307692307693</v>
      </c>
      <c r="R1263" t="s">
        <v>8312</v>
      </c>
      <c r="S1263" t="s">
        <v>8311</v>
      </c>
      <c r="T1263" s="9">
        <f t="shared" si="98"/>
        <v>41638.342905092592</v>
      </c>
      <c r="U1263" s="9">
        <f t="shared" si="99"/>
        <v>41668.342905092592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f t="shared" si="95"/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96"/>
        <v>1652</v>
      </c>
      <c r="Q1264">
        <f t="shared" si="97"/>
        <v>77.638095238095232</v>
      </c>
      <c r="R1264" t="s">
        <v>8312</v>
      </c>
      <c r="S1264" t="s">
        <v>8311</v>
      </c>
      <c r="T1264" s="9">
        <f t="shared" si="98"/>
        <v>41656.762638888889</v>
      </c>
      <c r="U1264" s="9">
        <f t="shared" si="99"/>
        <v>41686.762638888889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f t="shared" si="95"/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96"/>
        <v>285</v>
      </c>
      <c r="Q1265">
        <f t="shared" si="97"/>
        <v>43.536585365853661</v>
      </c>
      <c r="R1265" t="s">
        <v>8312</v>
      </c>
      <c r="S1265" t="s">
        <v>8311</v>
      </c>
      <c r="T1265" s="9">
        <f t="shared" si="98"/>
        <v>41692.084143518521</v>
      </c>
      <c r="U1265" s="9">
        <f t="shared" si="99"/>
        <v>41727.041666666664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f t="shared" si="95"/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96"/>
        <v>432</v>
      </c>
      <c r="Q1266">
        <f t="shared" si="97"/>
        <v>31.823529411764707</v>
      </c>
      <c r="R1266" t="s">
        <v>8312</v>
      </c>
      <c r="S1266" t="s">
        <v>8311</v>
      </c>
      <c r="T1266" s="9">
        <f t="shared" si="98"/>
        <v>41547.662997685184</v>
      </c>
      <c r="U1266" s="9">
        <f t="shared" si="99"/>
        <v>41576.662997685184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f t="shared" si="95"/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96"/>
        <v>670.17000000000007</v>
      </c>
      <c r="Q1267">
        <f t="shared" si="97"/>
        <v>63.184393939393942</v>
      </c>
      <c r="R1267" t="s">
        <v>8312</v>
      </c>
      <c r="S1267" t="s">
        <v>8311</v>
      </c>
      <c r="T1267" s="9">
        <f t="shared" si="98"/>
        <v>40465.655266203699</v>
      </c>
      <c r="U1267" s="9">
        <f t="shared" si="99"/>
        <v>40512.655266203699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f t="shared" si="95"/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96"/>
        <v>45</v>
      </c>
      <c r="Q1268">
        <f t="shared" si="97"/>
        <v>190.9</v>
      </c>
      <c r="R1268" t="s">
        <v>8312</v>
      </c>
      <c r="S1268" t="s">
        <v>8311</v>
      </c>
      <c r="T1268" s="9">
        <f t="shared" si="98"/>
        <v>41620.87667824074</v>
      </c>
      <c r="U1268" s="9">
        <f t="shared" si="99"/>
        <v>41650.87667824074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f t="shared" si="95"/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96"/>
        <v>396</v>
      </c>
      <c r="Q1269">
        <f t="shared" si="97"/>
        <v>140.85534591194968</v>
      </c>
      <c r="R1269" t="s">
        <v>8312</v>
      </c>
      <c r="S1269" t="s">
        <v>8311</v>
      </c>
      <c r="T1269" s="9">
        <f t="shared" si="98"/>
        <v>41449.585162037038</v>
      </c>
      <c r="U1269" s="9">
        <f t="shared" si="99"/>
        <v>41479.585162037038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f t="shared" si="95"/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96"/>
        <v>2000</v>
      </c>
      <c r="Q1270">
        <f t="shared" si="97"/>
        <v>76.92307692307692</v>
      </c>
      <c r="R1270" t="s">
        <v>8312</v>
      </c>
      <c r="S1270" t="s">
        <v>8311</v>
      </c>
      <c r="T1270" s="9">
        <f t="shared" si="98"/>
        <v>41507.845451388886</v>
      </c>
      <c r="U1270" s="9">
        <f t="shared" si="99"/>
        <v>41537.845451388886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f t="shared" si="95"/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96"/>
        <v>1626</v>
      </c>
      <c r="Q1271">
        <f t="shared" si="97"/>
        <v>99.15533980582525</v>
      </c>
      <c r="R1271" t="s">
        <v>8312</v>
      </c>
      <c r="S1271" t="s">
        <v>8311</v>
      </c>
      <c r="T1271" s="9">
        <f t="shared" si="98"/>
        <v>42445.823055555549</v>
      </c>
      <c r="U1271" s="9">
        <f t="shared" si="99"/>
        <v>42476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f t="shared" si="95"/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96"/>
        <v>1472</v>
      </c>
      <c r="Q1272">
        <f t="shared" si="97"/>
        <v>67.881656804733723</v>
      </c>
      <c r="R1272" t="s">
        <v>8312</v>
      </c>
      <c r="S1272" t="s">
        <v>8311</v>
      </c>
      <c r="T1272" s="9">
        <f t="shared" si="98"/>
        <v>40933.856967592597</v>
      </c>
      <c r="U1272" s="9">
        <f t="shared" si="99"/>
        <v>40993.815300925926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f t="shared" si="95"/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96"/>
        <v>135</v>
      </c>
      <c r="Q1273">
        <f t="shared" si="97"/>
        <v>246.29032258064515</v>
      </c>
      <c r="R1273" t="s">
        <v>8312</v>
      </c>
      <c r="S1273" t="s">
        <v>8311</v>
      </c>
      <c r="T1273" s="9">
        <f t="shared" si="98"/>
        <v>41561.683553240742</v>
      </c>
      <c r="U1273" s="9">
        <f t="shared" si="99"/>
        <v>41591.725219907406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f t="shared" si="95"/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96"/>
        <v>300</v>
      </c>
      <c r="Q1274">
        <f t="shared" si="97"/>
        <v>189.28571428571428</v>
      </c>
      <c r="R1274" t="s">
        <v>8312</v>
      </c>
      <c r="S1274" t="s">
        <v>8311</v>
      </c>
      <c r="T1274" s="9">
        <f t="shared" si="98"/>
        <v>40274.745127314818</v>
      </c>
      <c r="U1274" s="9">
        <f t="shared" si="99"/>
        <v>40344.166666666664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f t="shared" si="95"/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96"/>
        <v>140</v>
      </c>
      <c r="Q1275">
        <f t="shared" si="97"/>
        <v>76.666666666666671</v>
      </c>
      <c r="R1275" t="s">
        <v>8312</v>
      </c>
      <c r="S1275" t="s">
        <v>8311</v>
      </c>
      <c r="T1275" s="9">
        <f t="shared" si="98"/>
        <v>41852.730219907404</v>
      </c>
      <c r="U1275" s="9">
        <f t="shared" si="99"/>
        <v>41882.730219907404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f t="shared" si="95"/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96"/>
        <v>13743.839999999997</v>
      </c>
      <c r="Q1276">
        <f t="shared" si="97"/>
        <v>82.963254817987149</v>
      </c>
      <c r="R1276" t="s">
        <v>8312</v>
      </c>
      <c r="S1276" t="s">
        <v>8311</v>
      </c>
      <c r="T1276" s="9">
        <f t="shared" si="98"/>
        <v>41116.690104166664</v>
      </c>
      <c r="U1276" s="9">
        <f t="shared" si="99"/>
        <v>41151.690104166664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f t="shared" si="95"/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96"/>
        <v>9321.0999999999985</v>
      </c>
      <c r="Q1277">
        <f t="shared" si="97"/>
        <v>62.522107969151669</v>
      </c>
      <c r="R1277" t="s">
        <v>8312</v>
      </c>
      <c r="S1277" t="s">
        <v>8311</v>
      </c>
      <c r="T1277" s="9">
        <f t="shared" si="98"/>
        <v>41458.867905092593</v>
      </c>
      <c r="U1277" s="9">
        <f t="shared" si="99"/>
        <v>41493.867905092593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f t="shared" si="95"/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96"/>
        <v>132.63000000000011</v>
      </c>
      <c r="Q1278">
        <f t="shared" si="97"/>
        <v>46.06808823529412</v>
      </c>
      <c r="R1278" t="s">
        <v>8312</v>
      </c>
      <c r="S1278" t="s">
        <v>8311</v>
      </c>
      <c r="T1278" s="9">
        <f t="shared" si="98"/>
        <v>40007.704247685186</v>
      </c>
      <c r="U1278" s="9">
        <f t="shared" si="99"/>
        <v>40057.166666666664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f t="shared" si="95"/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96"/>
        <v>918.64999999999964</v>
      </c>
      <c r="Q1279">
        <f t="shared" si="97"/>
        <v>38.543946731234868</v>
      </c>
      <c r="R1279" t="s">
        <v>8312</v>
      </c>
      <c r="S1279" t="s">
        <v>8311</v>
      </c>
      <c r="T1279" s="9">
        <f t="shared" si="98"/>
        <v>41121.561886574076</v>
      </c>
      <c r="U1279" s="9">
        <f t="shared" si="99"/>
        <v>41156.561886574076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f t="shared" si="95"/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96"/>
        <v>3571</v>
      </c>
      <c r="Q1280">
        <f t="shared" si="97"/>
        <v>53.005263157894738</v>
      </c>
      <c r="R1280" t="s">
        <v>8312</v>
      </c>
      <c r="S1280" t="s">
        <v>8311</v>
      </c>
      <c r="T1280" s="9">
        <f t="shared" si="98"/>
        <v>41786.555162037039</v>
      </c>
      <c r="U1280" s="9">
        <f t="shared" si="99"/>
        <v>41815.083333333336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f t="shared" si="95"/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96"/>
        <v>1348.17</v>
      </c>
      <c r="Q1281">
        <f t="shared" si="97"/>
        <v>73.355396825396824</v>
      </c>
      <c r="R1281" t="s">
        <v>8312</v>
      </c>
      <c r="S1281" t="s">
        <v>8311</v>
      </c>
      <c r="T1281" s="9">
        <f t="shared" si="98"/>
        <v>41682.099189814813</v>
      </c>
      <c r="U1281" s="9">
        <f t="shared" si="99"/>
        <v>41722.057523148149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f t="shared" si="95"/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96"/>
        <v>1636.7799999999988</v>
      </c>
      <c r="Q1282">
        <f t="shared" si="97"/>
        <v>127.97523076923076</v>
      </c>
      <c r="R1282" t="s">
        <v>8312</v>
      </c>
      <c r="S1282" t="s">
        <v>8311</v>
      </c>
      <c r="T1282" s="9">
        <f t="shared" si="98"/>
        <v>40513.757569444446</v>
      </c>
      <c r="U1282" s="9">
        <f t="shared" si="99"/>
        <v>40603.757569444446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f t="shared" ref="E1283:E1346" si="100">IF(G1283="successful",D1283,"")</f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101">F1283-D1283</f>
        <v>750</v>
      </c>
      <c r="Q1283">
        <f t="shared" ref="Q1283:Q1346" si="102">F1283/M1283</f>
        <v>104.72972972972973</v>
      </c>
      <c r="R1283" t="s">
        <v>8312</v>
      </c>
      <c r="S1283" t="s">
        <v>8311</v>
      </c>
      <c r="T1283" s="9">
        <f t="shared" ref="T1283:T1346" si="103">(((K1283/60)/60)/24)+DATE(1970,1,1)</f>
        <v>41463.743472222224</v>
      </c>
      <c r="U1283" s="9">
        <f t="shared" ref="U1283:U1346" si="104">(((J1283/60)/60)/24)+DATE(1970,1,1)</f>
        <v>41483.743472222224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f t="shared" si="100"/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101"/>
        <v>3542</v>
      </c>
      <c r="Q1284">
        <f t="shared" si="102"/>
        <v>67.671532846715323</v>
      </c>
      <c r="R1284" t="s">
        <v>8312</v>
      </c>
      <c r="S1284" t="s">
        <v>8311</v>
      </c>
      <c r="T1284" s="9">
        <f t="shared" si="103"/>
        <v>41586.475173611114</v>
      </c>
      <c r="U1284" s="9">
        <f t="shared" si="104"/>
        <v>41617.207638888889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f t="shared" si="100"/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101"/>
        <v>1110.5</v>
      </c>
      <c r="Q1285">
        <f t="shared" si="102"/>
        <v>95.931818181818187</v>
      </c>
      <c r="R1285" t="s">
        <v>8312</v>
      </c>
      <c r="S1285" t="s">
        <v>8311</v>
      </c>
      <c r="T1285" s="9">
        <f t="shared" si="103"/>
        <v>41320.717465277776</v>
      </c>
      <c r="U1285" s="9">
        <f t="shared" si="104"/>
        <v>41344.166666666664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f t="shared" si="100"/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101"/>
        <v>20</v>
      </c>
      <c r="Q1286">
        <f t="shared" si="102"/>
        <v>65.161290322580641</v>
      </c>
      <c r="R1286" t="s">
        <v>8327</v>
      </c>
      <c r="S1286" t="s">
        <v>8328</v>
      </c>
      <c r="T1286" s="9">
        <f t="shared" si="103"/>
        <v>42712.23474537037</v>
      </c>
      <c r="U1286" s="9">
        <f t="shared" si="104"/>
        <v>42735.707638888889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f t="shared" si="100"/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101"/>
        <v>33</v>
      </c>
      <c r="Q1287">
        <f t="shared" si="102"/>
        <v>32.269841269841272</v>
      </c>
      <c r="R1287" t="s">
        <v>8327</v>
      </c>
      <c r="S1287" t="s">
        <v>8328</v>
      </c>
      <c r="T1287" s="9">
        <f t="shared" si="103"/>
        <v>42160.583043981482</v>
      </c>
      <c r="U1287" s="9">
        <f t="shared" si="104"/>
        <v>42175.583043981482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f t="shared" si="100"/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101"/>
        <v>125</v>
      </c>
      <c r="Q1288">
        <f t="shared" si="102"/>
        <v>81.25</v>
      </c>
      <c r="R1288" t="s">
        <v>8327</v>
      </c>
      <c r="S1288" t="s">
        <v>8328</v>
      </c>
      <c r="T1288" s="9">
        <f t="shared" si="103"/>
        <v>42039.384571759263</v>
      </c>
      <c r="U1288" s="9">
        <f t="shared" si="104"/>
        <v>42052.583333333328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f t="shared" si="100"/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101"/>
        <v>355</v>
      </c>
      <c r="Q1289">
        <f t="shared" si="102"/>
        <v>24.2</v>
      </c>
      <c r="R1289" t="s">
        <v>8327</v>
      </c>
      <c r="S1289" t="s">
        <v>8328</v>
      </c>
      <c r="T1289" s="9">
        <f t="shared" si="103"/>
        <v>42107.621018518519</v>
      </c>
      <c r="U1289" s="9">
        <f t="shared" si="104"/>
        <v>42167.621018518519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f t="shared" si="100"/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101"/>
        <v>18</v>
      </c>
      <c r="Q1290">
        <f t="shared" si="102"/>
        <v>65.868852459016395</v>
      </c>
      <c r="R1290" t="s">
        <v>8327</v>
      </c>
      <c r="S1290" t="s">
        <v>8328</v>
      </c>
      <c r="T1290" s="9">
        <f t="shared" si="103"/>
        <v>42561.154664351852</v>
      </c>
      <c r="U1290" s="9">
        <f t="shared" si="104"/>
        <v>42592.166666666672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f t="shared" si="100"/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101"/>
        <v>376</v>
      </c>
      <c r="Q1291">
        <f t="shared" si="102"/>
        <v>36.07692307692308</v>
      </c>
      <c r="R1291" t="s">
        <v>8327</v>
      </c>
      <c r="S1291" t="s">
        <v>8328</v>
      </c>
      <c r="T1291" s="9">
        <f t="shared" si="103"/>
        <v>42709.134780092587</v>
      </c>
      <c r="U1291" s="9">
        <f t="shared" si="104"/>
        <v>42739.134780092587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f t="shared" si="100"/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101"/>
        <v>300</v>
      </c>
      <c r="Q1292">
        <f t="shared" si="102"/>
        <v>44.186046511627907</v>
      </c>
      <c r="R1292" t="s">
        <v>8327</v>
      </c>
      <c r="S1292" t="s">
        <v>8328</v>
      </c>
      <c r="T1292" s="9">
        <f t="shared" si="103"/>
        <v>42086.614942129629</v>
      </c>
      <c r="U1292" s="9">
        <f t="shared" si="104"/>
        <v>42117.290972222225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f t="shared" si="100"/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101"/>
        <v>1371</v>
      </c>
      <c r="Q1293">
        <f t="shared" si="102"/>
        <v>104.07142857142857</v>
      </c>
      <c r="R1293" t="s">
        <v>8327</v>
      </c>
      <c r="S1293" t="s">
        <v>8328</v>
      </c>
      <c r="T1293" s="9">
        <f t="shared" si="103"/>
        <v>42064.652673611112</v>
      </c>
      <c r="U1293" s="9">
        <f t="shared" si="104"/>
        <v>42101.291666666672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f t="shared" si="100"/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101"/>
        <v>170</v>
      </c>
      <c r="Q1294">
        <f t="shared" si="102"/>
        <v>35.96153846153846</v>
      </c>
      <c r="R1294" t="s">
        <v>8327</v>
      </c>
      <c r="S1294" t="s">
        <v>8328</v>
      </c>
      <c r="T1294" s="9">
        <f t="shared" si="103"/>
        <v>42256.764212962968</v>
      </c>
      <c r="U1294" s="9">
        <f t="shared" si="104"/>
        <v>42283.957638888889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f t="shared" si="100"/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101"/>
        <v>335</v>
      </c>
      <c r="Q1295">
        <f t="shared" si="102"/>
        <v>127.79166666666667</v>
      </c>
      <c r="R1295" t="s">
        <v>8327</v>
      </c>
      <c r="S1295" t="s">
        <v>8328</v>
      </c>
      <c r="T1295" s="9">
        <f t="shared" si="103"/>
        <v>42292.701053240744</v>
      </c>
      <c r="U1295" s="9">
        <f t="shared" si="104"/>
        <v>42322.742719907401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f t="shared" si="100"/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101"/>
        <v>110</v>
      </c>
      <c r="Q1296">
        <f t="shared" si="102"/>
        <v>27.727272727272727</v>
      </c>
      <c r="R1296" t="s">
        <v>8327</v>
      </c>
      <c r="S1296" t="s">
        <v>8328</v>
      </c>
      <c r="T1296" s="9">
        <f t="shared" si="103"/>
        <v>42278.453668981485</v>
      </c>
      <c r="U1296" s="9">
        <f t="shared" si="104"/>
        <v>42296.458333333328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f t="shared" si="100"/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101"/>
        <v>49</v>
      </c>
      <c r="Q1297">
        <f t="shared" si="102"/>
        <v>39.828125</v>
      </c>
      <c r="R1297" t="s">
        <v>8327</v>
      </c>
      <c r="S1297" t="s">
        <v>8328</v>
      </c>
      <c r="T1297" s="9">
        <f t="shared" si="103"/>
        <v>42184.572881944448</v>
      </c>
      <c r="U1297" s="9">
        <f t="shared" si="104"/>
        <v>42214.708333333328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f t="shared" si="100"/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101"/>
        <v>350</v>
      </c>
      <c r="Q1298">
        <f t="shared" si="102"/>
        <v>52.173913043478258</v>
      </c>
      <c r="R1298" t="s">
        <v>8327</v>
      </c>
      <c r="S1298" t="s">
        <v>8328</v>
      </c>
      <c r="T1298" s="9">
        <f t="shared" si="103"/>
        <v>42423.050613425927</v>
      </c>
      <c r="U1298" s="9">
        <f t="shared" si="104"/>
        <v>42443.008946759262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f t="shared" si="100"/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101"/>
        <v>1905</v>
      </c>
      <c r="Q1299">
        <f t="shared" si="102"/>
        <v>92.037815126050418</v>
      </c>
      <c r="R1299" t="s">
        <v>8327</v>
      </c>
      <c r="S1299" t="s">
        <v>8328</v>
      </c>
      <c r="T1299" s="9">
        <f t="shared" si="103"/>
        <v>42461.747199074074</v>
      </c>
      <c r="U1299" s="9">
        <f t="shared" si="104"/>
        <v>42491.747199074074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f t="shared" si="100"/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101"/>
        <v>93</v>
      </c>
      <c r="Q1300">
        <f t="shared" si="102"/>
        <v>63.424242424242422</v>
      </c>
      <c r="R1300" t="s">
        <v>8327</v>
      </c>
      <c r="S1300" t="s">
        <v>8328</v>
      </c>
      <c r="T1300" s="9">
        <f t="shared" si="103"/>
        <v>42458.680925925932</v>
      </c>
      <c r="U1300" s="9">
        <f t="shared" si="104"/>
        <v>42488.680925925932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f t="shared" si="100"/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101"/>
        <v>840</v>
      </c>
      <c r="Q1301">
        <f t="shared" si="102"/>
        <v>135.625</v>
      </c>
      <c r="R1301" t="s">
        <v>8327</v>
      </c>
      <c r="S1301" t="s">
        <v>8328</v>
      </c>
      <c r="T1301" s="9">
        <f t="shared" si="103"/>
        <v>42169.814340277779</v>
      </c>
      <c r="U1301" s="9">
        <f t="shared" si="104"/>
        <v>42199.814340277779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f t="shared" si="100"/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101"/>
        <v>1050</v>
      </c>
      <c r="Q1302">
        <f t="shared" si="102"/>
        <v>168.75</v>
      </c>
      <c r="R1302" t="s">
        <v>8327</v>
      </c>
      <c r="S1302" t="s">
        <v>8328</v>
      </c>
      <c r="T1302" s="9">
        <f t="shared" si="103"/>
        <v>42483.675208333334</v>
      </c>
      <c r="U1302" s="9">
        <f t="shared" si="104"/>
        <v>42522.789583333331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f t="shared" si="100"/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101"/>
        <v>55</v>
      </c>
      <c r="Q1303">
        <f t="shared" si="102"/>
        <v>70.862068965517238</v>
      </c>
      <c r="R1303" t="s">
        <v>8327</v>
      </c>
      <c r="S1303" t="s">
        <v>8328</v>
      </c>
      <c r="T1303" s="9">
        <f t="shared" si="103"/>
        <v>42195.749745370369</v>
      </c>
      <c r="U1303" s="9">
        <f t="shared" si="104"/>
        <v>42206.125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f t="shared" si="100"/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101"/>
        <v>0</v>
      </c>
      <c r="Q1304">
        <f t="shared" si="102"/>
        <v>50</v>
      </c>
      <c r="R1304" t="s">
        <v>8327</v>
      </c>
      <c r="S1304" t="s">
        <v>8328</v>
      </c>
      <c r="T1304" s="9">
        <f t="shared" si="103"/>
        <v>42675.057997685188</v>
      </c>
      <c r="U1304" s="9">
        <f t="shared" si="104"/>
        <v>42705.099664351852</v>
      </c>
    </row>
    <row r="1305" spans="1:21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f t="shared" si="100"/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101"/>
        <v>1059.1300000000001</v>
      </c>
      <c r="Q1305">
        <f t="shared" si="102"/>
        <v>42.214166666666671</v>
      </c>
      <c r="R1305" t="s">
        <v>8327</v>
      </c>
      <c r="S1305" t="s">
        <v>8328</v>
      </c>
      <c r="T1305" s="9">
        <f t="shared" si="103"/>
        <v>42566.441203703704</v>
      </c>
      <c r="U1305" s="9">
        <f t="shared" si="104"/>
        <v>42582.458333333328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 t="str">
        <f t="shared" si="100"/>
        <v/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101"/>
        <v>-24149</v>
      </c>
      <c r="Q1306">
        <f t="shared" si="102"/>
        <v>152.41346153846155</v>
      </c>
      <c r="R1306" t="s">
        <v>8329</v>
      </c>
      <c r="S1306" t="s">
        <v>8331</v>
      </c>
      <c r="T1306" s="9">
        <f t="shared" si="103"/>
        <v>42747.194502314815</v>
      </c>
      <c r="U1306" s="9">
        <f t="shared" si="104"/>
        <v>42807.152835648143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 t="str">
        <f t="shared" si="100"/>
        <v/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101"/>
        <v>-22207</v>
      </c>
      <c r="Q1307">
        <f t="shared" si="102"/>
        <v>90.616279069767444</v>
      </c>
      <c r="R1307" t="s">
        <v>8329</v>
      </c>
      <c r="S1307" t="s">
        <v>8331</v>
      </c>
      <c r="T1307" s="9">
        <f t="shared" si="103"/>
        <v>42543.665601851855</v>
      </c>
      <c r="U1307" s="9">
        <f t="shared" si="104"/>
        <v>42572.729166666672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 t="str">
        <f t="shared" si="100"/>
        <v/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101"/>
        <v>-38229</v>
      </c>
      <c r="Q1308">
        <f t="shared" si="102"/>
        <v>201.60393258426967</v>
      </c>
      <c r="R1308" t="s">
        <v>8329</v>
      </c>
      <c r="S1308" t="s">
        <v>8331</v>
      </c>
      <c r="T1308" s="9">
        <f t="shared" si="103"/>
        <v>41947.457569444443</v>
      </c>
      <c r="U1308" s="9">
        <f t="shared" si="104"/>
        <v>41977.457569444443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 t="str">
        <f t="shared" si="100"/>
        <v/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101"/>
        <v>-44243</v>
      </c>
      <c r="Q1309">
        <f t="shared" si="102"/>
        <v>127.93333333333334</v>
      </c>
      <c r="R1309" t="s">
        <v>8329</v>
      </c>
      <c r="S1309" t="s">
        <v>8331</v>
      </c>
      <c r="T1309" s="9">
        <f t="shared" si="103"/>
        <v>42387.503229166665</v>
      </c>
      <c r="U1309" s="9">
        <f t="shared" si="104"/>
        <v>42417.503229166665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 t="str">
        <f t="shared" si="100"/>
        <v/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101"/>
        <v>-8864</v>
      </c>
      <c r="Q1310">
        <f t="shared" si="102"/>
        <v>29.894736842105264</v>
      </c>
      <c r="R1310" t="s">
        <v>8329</v>
      </c>
      <c r="S1310" t="s">
        <v>8331</v>
      </c>
      <c r="T1310" s="9">
        <f t="shared" si="103"/>
        <v>42611.613564814819</v>
      </c>
      <c r="U1310" s="9">
        <f t="shared" si="104"/>
        <v>42651.613564814819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 t="str">
        <f t="shared" si="100"/>
        <v/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101"/>
        <v>1379</v>
      </c>
      <c r="Q1311">
        <f t="shared" si="102"/>
        <v>367.97142857142859</v>
      </c>
      <c r="R1311" t="s">
        <v>8329</v>
      </c>
      <c r="S1311" t="s">
        <v>8331</v>
      </c>
      <c r="T1311" s="9">
        <f t="shared" si="103"/>
        <v>42257.882731481484</v>
      </c>
      <c r="U1311" s="9">
        <f t="shared" si="104"/>
        <v>42292.882731481484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 t="str">
        <f t="shared" si="100"/>
        <v/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101"/>
        <v>-16900</v>
      </c>
      <c r="Q1312">
        <f t="shared" si="102"/>
        <v>129.16666666666666</v>
      </c>
      <c r="R1312" t="s">
        <v>8329</v>
      </c>
      <c r="S1312" t="s">
        <v>8331</v>
      </c>
      <c r="T1312" s="9">
        <f t="shared" si="103"/>
        <v>42556.667245370365</v>
      </c>
      <c r="U1312" s="9">
        <f t="shared" si="104"/>
        <v>42601.667245370365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 t="str">
        <f t="shared" si="100"/>
        <v/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101"/>
        <v>-169930</v>
      </c>
      <c r="Q1313">
        <f t="shared" si="102"/>
        <v>800.7</v>
      </c>
      <c r="R1313" t="s">
        <v>8329</v>
      </c>
      <c r="S1313" t="s">
        <v>8331</v>
      </c>
      <c r="T1313" s="9">
        <f t="shared" si="103"/>
        <v>42669.802303240736</v>
      </c>
      <c r="U1313" s="9">
        <f t="shared" si="104"/>
        <v>42704.843969907408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 t="str">
        <f t="shared" si="100"/>
        <v/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101"/>
        <v>-4572</v>
      </c>
      <c r="Q1314">
        <f t="shared" si="102"/>
        <v>28</v>
      </c>
      <c r="R1314" t="s">
        <v>8329</v>
      </c>
      <c r="S1314" t="s">
        <v>8331</v>
      </c>
      <c r="T1314" s="9">
        <f t="shared" si="103"/>
        <v>42082.702800925923</v>
      </c>
      <c r="U1314" s="9">
        <f t="shared" si="104"/>
        <v>42112.702800925923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 t="str">
        <f t="shared" si="100"/>
        <v/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101"/>
        <v>-27554</v>
      </c>
      <c r="Q1315">
        <f t="shared" si="102"/>
        <v>102.01639344262296</v>
      </c>
      <c r="R1315" t="s">
        <v>8329</v>
      </c>
      <c r="S1315" t="s">
        <v>8331</v>
      </c>
      <c r="T1315" s="9">
        <f t="shared" si="103"/>
        <v>42402.709652777776</v>
      </c>
      <c r="U1315" s="9">
        <f t="shared" si="104"/>
        <v>42432.709652777776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 t="str">
        <f t="shared" si="100"/>
        <v/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101"/>
        <v>-177972</v>
      </c>
      <c r="Q1316">
        <f t="shared" si="102"/>
        <v>184.36363636363637</v>
      </c>
      <c r="R1316" t="s">
        <v>8329</v>
      </c>
      <c r="S1316" t="s">
        <v>8331</v>
      </c>
      <c r="T1316" s="9">
        <f t="shared" si="103"/>
        <v>42604.669675925921</v>
      </c>
      <c r="U1316" s="9">
        <f t="shared" si="104"/>
        <v>42664.669675925921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 t="str">
        <f t="shared" si="100"/>
        <v/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101"/>
        <v>-59596</v>
      </c>
      <c r="Q1317">
        <f t="shared" si="102"/>
        <v>162.91935483870967</v>
      </c>
      <c r="R1317" t="s">
        <v>8329</v>
      </c>
      <c r="S1317" t="s">
        <v>8331</v>
      </c>
      <c r="T1317" s="9">
        <f t="shared" si="103"/>
        <v>42278.498240740737</v>
      </c>
      <c r="U1317" s="9">
        <f t="shared" si="104"/>
        <v>42314.041666666672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 t="str">
        <f t="shared" si="100"/>
        <v/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101"/>
        <v>-74999</v>
      </c>
      <c r="Q1318">
        <f t="shared" si="102"/>
        <v>1</v>
      </c>
      <c r="R1318" t="s">
        <v>8329</v>
      </c>
      <c r="S1318" t="s">
        <v>8331</v>
      </c>
      <c r="T1318" s="9">
        <f t="shared" si="103"/>
        <v>42393.961909722217</v>
      </c>
      <c r="U1318" s="9">
        <f t="shared" si="104"/>
        <v>42428.961909722217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 t="str">
        <f t="shared" si="100"/>
        <v/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101"/>
        <v>-188533</v>
      </c>
      <c r="Q1319">
        <f t="shared" si="102"/>
        <v>603.52631578947364</v>
      </c>
      <c r="R1319" t="s">
        <v>8329</v>
      </c>
      <c r="S1319" t="s">
        <v>8331</v>
      </c>
      <c r="T1319" s="9">
        <f t="shared" si="103"/>
        <v>42520.235486111109</v>
      </c>
      <c r="U1319" s="9">
        <f t="shared" si="104"/>
        <v>42572.583333333328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 t="str">
        <f t="shared" si="100"/>
        <v/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101"/>
        <v>-33870</v>
      </c>
      <c r="Q1320">
        <f t="shared" si="102"/>
        <v>45.407407407407405</v>
      </c>
      <c r="R1320" t="s">
        <v>8329</v>
      </c>
      <c r="S1320" t="s">
        <v>8331</v>
      </c>
      <c r="T1320" s="9">
        <f t="shared" si="103"/>
        <v>41985.043657407412</v>
      </c>
      <c r="U1320" s="9">
        <f t="shared" si="104"/>
        <v>42015.043657407412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 t="str">
        <f t="shared" si="100"/>
        <v/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101"/>
        <v>-4924</v>
      </c>
      <c r="Q1321">
        <f t="shared" si="102"/>
        <v>97.333333333333329</v>
      </c>
      <c r="R1321" t="s">
        <v>8329</v>
      </c>
      <c r="S1321" t="s">
        <v>8331</v>
      </c>
      <c r="T1321" s="9">
        <f t="shared" si="103"/>
        <v>41816.812094907407</v>
      </c>
      <c r="U1321" s="9">
        <f t="shared" si="104"/>
        <v>41831.666666666664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 t="str">
        <f t="shared" si="100"/>
        <v/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101"/>
        <v>-99497</v>
      </c>
      <c r="Q1322">
        <f t="shared" si="102"/>
        <v>167.66666666666666</v>
      </c>
      <c r="R1322" t="s">
        <v>8329</v>
      </c>
      <c r="S1322" t="s">
        <v>8331</v>
      </c>
      <c r="T1322" s="9">
        <f t="shared" si="103"/>
        <v>42705.690347222218</v>
      </c>
      <c r="U1322" s="9">
        <f t="shared" si="104"/>
        <v>42734.958333333328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 t="str">
        <f t="shared" si="100"/>
        <v/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101"/>
        <v>-455981</v>
      </c>
      <c r="Q1323">
        <f t="shared" si="102"/>
        <v>859.85714285714289</v>
      </c>
      <c r="R1323" t="s">
        <v>8329</v>
      </c>
      <c r="S1323" t="s">
        <v>8331</v>
      </c>
      <c r="T1323" s="9">
        <f t="shared" si="103"/>
        <v>42697.74927083333</v>
      </c>
      <c r="U1323" s="9">
        <f t="shared" si="104"/>
        <v>42727.74927083333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 t="str">
        <f t="shared" si="100"/>
        <v/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101"/>
        <v>-34894</v>
      </c>
      <c r="Q1324">
        <f t="shared" si="102"/>
        <v>26.5</v>
      </c>
      <c r="R1324" t="s">
        <v>8329</v>
      </c>
      <c r="S1324" t="s">
        <v>8331</v>
      </c>
      <c r="T1324" s="9">
        <f t="shared" si="103"/>
        <v>42115.656539351854</v>
      </c>
      <c r="U1324" s="9">
        <f t="shared" si="104"/>
        <v>42145.656539351854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 t="str">
        <f t="shared" si="100"/>
        <v/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101"/>
        <v>-13668</v>
      </c>
      <c r="Q1325">
        <f t="shared" si="102"/>
        <v>30.272727272727273</v>
      </c>
      <c r="R1325" t="s">
        <v>8329</v>
      </c>
      <c r="S1325" t="s">
        <v>8331</v>
      </c>
      <c r="T1325" s="9">
        <f t="shared" si="103"/>
        <v>42451.698449074072</v>
      </c>
      <c r="U1325" s="9">
        <f t="shared" si="104"/>
        <v>42486.288194444445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 t="str">
        <f t="shared" si="100"/>
        <v/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101"/>
        <v>-45080</v>
      </c>
      <c r="Q1326">
        <f t="shared" si="102"/>
        <v>54.666666666666664</v>
      </c>
      <c r="R1326" t="s">
        <v>8329</v>
      </c>
      <c r="S1326" t="s">
        <v>8331</v>
      </c>
      <c r="T1326" s="9">
        <f t="shared" si="103"/>
        <v>42626.633703703701</v>
      </c>
      <c r="U1326" s="9">
        <f t="shared" si="104"/>
        <v>42656.633703703701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 t="str">
        <f t="shared" si="100"/>
        <v/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101"/>
        <v>-19514</v>
      </c>
      <c r="Q1327">
        <f t="shared" si="102"/>
        <v>60.75</v>
      </c>
      <c r="R1327" t="s">
        <v>8329</v>
      </c>
      <c r="S1327" t="s">
        <v>8331</v>
      </c>
      <c r="T1327" s="9">
        <f t="shared" si="103"/>
        <v>42704.086053240739</v>
      </c>
      <c r="U1327" s="9">
        <f t="shared" si="104"/>
        <v>42734.086053240739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 t="str">
        <f t="shared" si="100"/>
        <v/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101"/>
        <v>-98870</v>
      </c>
      <c r="Q1328">
        <f t="shared" si="102"/>
        <v>102.72727272727273</v>
      </c>
      <c r="R1328" t="s">
        <v>8329</v>
      </c>
      <c r="S1328" t="s">
        <v>8331</v>
      </c>
      <c r="T1328" s="9">
        <f t="shared" si="103"/>
        <v>41974.791990740734</v>
      </c>
      <c r="U1328" s="9">
        <f t="shared" si="104"/>
        <v>42019.791990740734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 t="str">
        <f t="shared" si="100"/>
        <v/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101"/>
        <v>-46295</v>
      </c>
      <c r="Q1329">
        <f t="shared" si="102"/>
        <v>41.585365853658537</v>
      </c>
      <c r="R1329" t="s">
        <v>8329</v>
      </c>
      <c r="S1329" t="s">
        <v>8331</v>
      </c>
      <c r="T1329" s="9">
        <f t="shared" si="103"/>
        <v>42123.678645833337</v>
      </c>
      <c r="U1329" s="9">
        <f t="shared" si="104"/>
        <v>42153.678645833337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 t="str">
        <f t="shared" si="100"/>
        <v/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101"/>
        <v>-73252</v>
      </c>
      <c r="Q1330">
        <f t="shared" si="102"/>
        <v>116.53333333333333</v>
      </c>
      <c r="R1330" t="s">
        <v>8329</v>
      </c>
      <c r="S1330" t="s">
        <v>8331</v>
      </c>
      <c r="T1330" s="9">
        <f t="shared" si="103"/>
        <v>42612.642754629633</v>
      </c>
      <c r="U1330" s="9">
        <f t="shared" si="104"/>
        <v>42657.642754629633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 t="str">
        <f t="shared" si="100"/>
        <v/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101"/>
        <v>-49592</v>
      </c>
      <c r="Q1331">
        <f t="shared" si="102"/>
        <v>45.333333333333336</v>
      </c>
      <c r="R1331" t="s">
        <v>8329</v>
      </c>
      <c r="S1331" t="s">
        <v>8331</v>
      </c>
      <c r="T1331" s="9">
        <f t="shared" si="103"/>
        <v>41935.221585648149</v>
      </c>
      <c r="U1331" s="9">
        <f t="shared" si="104"/>
        <v>41975.263252314813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 t="str">
        <f t="shared" si="100"/>
        <v/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101"/>
        <v>-27127</v>
      </c>
      <c r="Q1332">
        <f t="shared" si="102"/>
        <v>157.46</v>
      </c>
      <c r="R1332" t="s">
        <v>8329</v>
      </c>
      <c r="S1332" t="s">
        <v>8331</v>
      </c>
      <c r="T1332" s="9">
        <f t="shared" si="103"/>
        <v>42522.276724537034</v>
      </c>
      <c r="U1332" s="9">
        <f t="shared" si="104"/>
        <v>42553.166666666672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 t="str">
        <f t="shared" si="100"/>
        <v/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101"/>
        <v>-246583</v>
      </c>
      <c r="Q1333">
        <f t="shared" si="102"/>
        <v>100.5</v>
      </c>
      <c r="R1333" t="s">
        <v>8329</v>
      </c>
      <c r="S1333" t="s">
        <v>8331</v>
      </c>
      <c r="T1333" s="9">
        <f t="shared" si="103"/>
        <v>42569.50409722222</v>
      </c>
      <c r="U1333" s="9">
        <f t="shared" si="104"/>
        <v>42599.50409722222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 t="str">
        <f t="shared" si="100"/>
        <v/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>
        <f t="shared" si="101"/>
        <v>-10115</v>
      </c>
      <c r="Q1334" t="e">
        <f t="shared" si="102"/>
        <v>#DIV/0!</v>
      </c>
      <c r="R1334" t="s">
        <v>8329</v>
      </c>
      <c r="S1334" t="s">
        <v>8331</v>
      </c>
      <c r="T1334" s="9">
        <f t="shared" si="103"/>
        <v>42732.060277777782</v>
      </c>
      <c r="U1334" s="9">
        <f t="shared" si="104"/>
        <v>42762.060277777782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 t="str">
        <f t="shared" si="100"/>
        <v/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>
        <f t="shared" si="101"/>
        <v>-2500</v>
      </c>
      <c r="Q1335" t="e">
        <f t="shared" si="102"/>
        <v>#DIV/0!</v>
      </c>
      <c r="R1335" t="s">
        <v>8329</v>
      </c>
      <c r="S1335" t="s">
        <v>8331</v>
      </c>
      <c r="T1335" s="9">
        <f t="shared" si="103"/>
        <v>41806.106770833336</v>
      </c>
      <c r="U1335" s="9">
        <f t="shared" si="104"/>
        <v>41836.106770833336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 t="str">
        <f t="shared" si="100"/>
        <v/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101"/>
        <v>-118697</v>
      </c>
      <c r="Q1336">
        <f t="shared" si="102"/>
        <v>51.822463768115945</v>
      </c>
      <c r="R1336" t="s">
        <v>8329</v>
      </c>
      <c r="S1336" t="s">
        <v>8331</v>
      </c>
      <c r="T1336" s="9">
        <f t="shared" si="103"/>
        <v>42410.774155092593</v>
      </c>
      <c r="U1336" s="9">
        <f t="shared" si="104"/>
        <v>42440.774155092593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 t="str">
        <f t="shared" si="100"/>
        <v/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101"/>
        <v>-20060</v>
      </c>
      <c r="Q1337">
        <f t="shared" si="102"/>
        <v>308.75</v>
      </c>
      <c r="R1337" t="s">
        <v>8329</v>
      </c>
      <c r="S1337" t="s">
        <v>8331</v>
      </c>
      <c r="T1337" s="9">
        <f t="shared" si="103"/>
        <v>42313.936365740738</v>
      </c>
      <c r="U1337" s="9">
        <f t="shared" si="104"/>
        <v>42343.936365740738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 t="str">
        <f t="shared" si="100"/>
        <v/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101"/>
        <v>-15053</v>
      </c>
      <c r="Q1338">
        <f t="shared" si="102"/>
        <v>379.22767857142856</v>
      </c>
      <c r="R1338" t="s">
        <v>8329</v>
      </c>
      <c r="S1338" t="s">
        <v>8331</v>
      </c>
      <c r="T1338" s="9">
        <f t="shared" si="103"/>
        <v>41955.863750000004</v>
      </c>
      <c r="U1338" s="9">
        <f t="shared" si="104"/>
        <v>41990.863750000004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 t="str">
        <f t="shared" si="100"/>
        <v/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101"/>
        <v>-25309</v>
      </c>
      <c r="Q1339">
        <f t="shared" si="102"/>
        <v>176.36428571428573</v>
      </c>
      <c r="R1339" t="s">
        <v>8329</v>
      </c>
      <c r="S1339" t="s">
        <v>8331</v>
      </c>
      <c r="T1339" s="9">
        <f t="shared" si="103"/>
        <v>42767.577303240745</v>
      </c>
      <c r="U1339" s="9">
        <f t="shared" si="104"/>
        <v>42797.577303240745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 t="str">
        <f t="shared" si="100"/>
        <v/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101"/>
        <v>-29009</v>
      </c>
      <c r="Q1340">
        <f t="shared" si="102"/>
        <v>66.066666666666663</v>
      </c>
      <c r="R1340" t="s">
        <v>8329</v>
      </c>
      <c r="S1340" t="s">
        <v>8331</v>
      </c>
      <c r="T1340" s="9">
        <f t="shared" si="103"/>
        <v>42188.803622685184</v>
      </c>
      <c r="U1340" s="9">
        <f t="shared" si="104"/>
        <v>42218.803622685184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 t="str">
        <f t="shared" si="100"/>
        <v/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101"/>
        <v>-46683</v>
      </c>
      <c r="Q1341">
        <f t="shared" si="102"/>
        <v>89.648648648648646</v>
      </c>
      <c r="R1341" t="s">
        <v>8329</v>
      </c>
      <c r="S1341" t="s">
        <v>8331</v>
      </c>
      <c r="T1341" s="9">
        <f t="shared" si="103"/>
        <v>41936.647164351853</v>
      </c>
      <c r="U1341" s="9">
        <f t="shared" si="104"/>
        <v>41981.688831018517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 t="str">
        <f t="shared" si="100"/>
        <v/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>
        <f t="shared" si="101"/>
        <v>-1680</v>
      </c>
      <c r="Q1342" t="e">
        <f t="shared" si="102"/>
        <v>#DIV/0!</v>
      </c>
      <c r="R1342" t="s">
        <v>8329</v>
      </c>
      <c r="S1342" t="s">
        <v>8331</v>
      </c>
      <c r="T1342" s="9">
        <f t="shared" si="103"/>
        <v>41836.595520833333</v>
      </c>
      <c r="U1342" s="9">
        <f t="shared" si="104"/>
        <v>41866.595520833333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 t="str">
        <f t="shared" si="100"/>
        <v/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101"/>
        <v>-7410</v>
      </c>
      <c r="Q1343">
        <f t="shared" si="102"/>
        <v>382.39130434782606</v>
      </c>
      <c r="R1343" t="s">
        <v>8329</v>
      </c>
      <c r="S1343" t="s">
        <v>8331</v>
      </c>
      <c r="T1343" s="9">
        <f t="shared" si="103"/>
        <v>42612.624039351853</v>
      </c>
      <c r="U1343" s="9">
        <f t="shared" si="104"/>
        <v>42644.624039351853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 t="str">
        <f t="shared" si="100"/>
        <v/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101"/>
        <v>-49900</v>
      </c>
      <c r="Q1344">
        <f t="shared" si="102"/>
        <v>100</v>
      </c>
      <c r="R1344" t="s">
        <v>8329</v>
      </c>
      <c r="S1344" t="s">
        <v>8331</v>
      </c>
      <c r="T1344" s="9">
        <f t="shared" si="103"/>
        <v>42172.816423611104</v>
      </c>
      <c r="U1344" s="9">
        <f t="shared" si="104"/>
        <v>42202.816423611104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 t="str">
        <f t="shared" si="100"/>
        <v/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101"/>
        <v>1149</v>
      </c>
      <c r="Q1345">
        <f t="shared" si="102"/>
        <v>158.35603715170279</v>
      </c>
      <c r="R1345" t="s">
        <v>8329</v>
      </c>
      <c r="S1345" t="s">
        <v>8331</v>
      </c>
      <c r="T1345" s="9">
        <f t="shared" si="103"/>
        <v>42542.526423611111</v>
      </c>
      <c r="U1345" s="9">
        <f t="shared" si="104"/>
        <v>42601.165972222225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f t="shared" si="100"/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101"/>
        <v>4166</v>
      </c>
      <c r="Q1346">
        <f t="shared" si="102"/>
        <v>40.762589928057551</v>
      </c>
      <c r="R1346" t="s">
        <v>8332</v>
      </c>
      <c r="S1346" t="s">
        <v>8333</v>
      </c>
      <c r="T1346" s="9">
        <f t="shared" si="103"/>
        <v>42522.789803240739</v>
      </c>
      <c r="U1346" s="9">
        <f t="shared" si="104"/>
        <v>42551.789803240739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f t="shared" ref="E1347:E1410" si="105">IF(G1347="successful",D1347,"")</f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106">F1347-D1347</f>
        <v>75</v>
      </c>
      <c r="Q1347">
        <f t="shared" ref="Q1347:Q1410" si="107">F1347/M1347</f>
        <v>53.571428571428569</v>
      </c>
      <c r="R1347" t="s">
        <v>8332</v>
      </c>
      <c r="S1347" t="s">
        <v>8333</v>
      </c>
      <c r="T1347" s="9">
        <f t="shared" ref="T1347:T1410" si="108">(((K1347/60)/60)/24)+DATE(1970,1,1)</f>
        <v>41799.814340277779</v>
      </c>
      <c r="U1347" s="9">
        <f t="shared" ref="U1347:U1410" si="109">(((J1347/60)/60)/24)+DATE(1970,1,1)</f>
        <v>41834.814340277779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f t="shared" si="105"/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106"/>
        <v>2319</v>
      </c>
      <c r="Q1348">
        <f t="shared" si="107"/>
        <v>48.449664429530202</v>
      </c>
      <c r="R1348" t="s">
        <v>8332</v>
      </c>
      <c r="S1348" t="s">
        <v>8333</v>
      </c>
      <c r="T1348" s="9">
        <f t="shared" si="108"/>
        <v>41422.075821759259</v>
      </c>
      <c r="U1348" s="9">
        <f t="shared" si="109"/>
        <v>41452.075821759259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f t="shared" si="105"/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106"/>
        <v>55</v>
      </c>
      <c r="Q1349">
        <f t="shared" si="107"/>
        <v>82.41935483870968</v>
      </c>
      <c r="R1349" t="s">
        <v>8332</v>
      </c>
      <c r="S1349" t="s">
        <v>8333</v>
      </c>
      <c r="T1349" s="9">
        <f t="shared" si="108"/>
        <v>42040.638020833328</v>
      </c>
      <c r="U1349" s="9">
        <f t="shared" si="109"/>
        <v>42070.638020833328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f t="shared" si="105"/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106"/>
        <v>110</v>
      </c>
      <c r="Q1350">
        <f t="shared" si="107"/>
        <v>230.19230769230768</v>
      </c>
      <c r="R1350" t="s">
        <v>8332</v>
      </c>
      <c r="S1350" t="s">
        <v>8333</v>
      </c>
      <c r="T1350" s="9">
        <f t="shared" si="108"/>
        <v>41963.506168981476</v>
      </c>
      <c r="U1350" s="9">
        <f t="shared" si="109"/>
        <v>41991.506168981476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f t="shared" si="105"/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106"/>
        <v>5210</v>
      </c>
      <c r="Q1351">
        <f t="shared" si="107"/>
        <v>59.360465116279073</v>
      </c>
      <c r="R1351" t="s">
        <v>8332</v>
      </c>
      <c r="S1351" t="s">
        <v>8333</v>
      </c>
      <c r="T1351" s="9">
        <f t="shared" si="108"/>
        <v>42317.33258101852</v>
      </c>
      <c r="U1351" s="9">
        <f t="shared" si="109"/>
        <v>42354.290972222225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f t="shared" si="105"/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106"/>
        <v>202.5</v>
      </c>
      <c r="Q1352">
        <f t="shared" si="107"/>
        <v>66.698717948717942</v>
      </c>
      <c r="R1352" t="s">
        <v>8332</v>
      </c>
      <c r="S1352" t="s">
        <v>8333</v>
      </c>
      <c r="T1352" s="9">
        <f t="shared" si="108"/>
        <v>42334.013124999998</v>
      </c>
      <c r="U1352" s="9">
        <f t="shared" si="109"/>
        <v>42364.013124999998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f t="shared" si="105"/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106"/>
        <v>253</v>
      </c>
      <c r="Q1353">
        <f t="shared" si="107"/>
        <v>168.77500000000001</v>
      </c>
      <c r="R1353" t="s">
        <v>8332</v>
      </c>
      <c r="S1353" t="s">
        <v>8333</v>
      </c>
      <c r="T1353" s="9">
        <f t="shared" si="108"/>
        <v>42382.74009259259</v>
      </c>
      <c r="U1353" s="9">
        <f t="shared" si="109"/>
        <v>42412.74009259259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f t="shared" si="105"/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106"/>
        <v>3614</v>
      </c>
      <c r="Q1354">
        <f t="shared" si="107"/>
        <v>59.973568281938327</v>
      </c>
      <c r="R1354" t="s">
        <v>8332</v>
      </c>
      <c r="S1354" t="s">
        <v>8333</v>
      </c>
      <c r="T1354" s="9">
        <f t="shared" si="108"/>
        <v>42200.578310185185</v>
      </c>
      <c r="U1354" s="9">
        <f t="shared" si="109"/>
        <v>42252.165972222225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f t="shared" si="105"/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106"/>
        <v>336</v>
      </c>
      <c r="Q1355">
        <f t="shared" si="107"/>
        <v>31.80952380952381</v>
      </c>
      <c r="R1355" t="s">
        <v>8332</v>
      </c>
      <c r="S1355" t="s">
        <v>8333</v>
      </c>
      <c r="T1355" s="9">
        <f t="shared" si="108"/>
        <v>41309.11791666667</v>
      </c>
      <c r="U1355" s="9">
        <f t="shared" si="109"/>
        <v>41344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f t="shared" si="105"/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106"/>
        <v>363</v>
      </c>
      <c r="Q1356">
        <f t="shared" si="107"/>
        <v>24.421875</v>
      </c>
      <c r="R1356" t="s">
        <v>8332</v>
      </c>
      <c r="S1356" t="s">
        <v>8333</v>
      </c>
      <c r="T1356" s="9">
        <f t="shared" si="108"/>
        <v>42502.807627314818</v>
      </c>
      <c r="U1356" s="9">
        <f t="shared" si="109"/>
        <v>42532.807627314818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f t="shared" si="105"/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106"/>
        <v>567</v>
      </c>
      <c r="Q1357">
        <f t="shared" si="107"/>
        <v>25.347107438016529</v>
      </c>
      <c r="R1357" t="s">
        <v>8332</v>
      </c>
      <c r="S1357" t="s">
        <v>8333</v>
      </c>
      <c r="T1357" s="9">
        <f t="shared" si="108"/>
        <v>41213.254687499997</v>
      </c>
      <c r="U1357" s="9">
        <f t="shared" si="109"/>
        <v>41243.416666666664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f t="shared" si="105"/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106"/>
        <v>2815.5600000000004</v>
      </c>
      <c r="Q1358">
        <f t="shared" si="107"/>
        <v>71.443218390804603</v>
      </c>
      <c r="R1358" t="s">
        <v>8332</v>
      </c>
      <c r="S1358" t="s">
        <v>8333</v>
      </c>
      <c r="T1358" s="9">
        <f t="shared" si="108"/>
        <v>41430.038888888892</v>
      </c>
      <c r="U1358" s="9">
        <f t="shared" si="109"/>
        <v>41460.038888888892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f t="shared" si="105"/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106"/>
        <v>506</v>
      </c>
      <c r="Q1359">
        <f t="shared" si="107"/>
        <v>38.553846153846152</v>
      </c>
      <c r="R1359" t="s">
        <v>8332</v>
      </c>
      <c r="S1359" t="s">
        <v>8333</v>
      </c>
      <c r="T1359" s="9">
        <f t="shared" si="108"/>
        <v>41304.962233796294</v>
      </c>
      <c r="U1359" s="9">
        <f t="shared" si="109"/>
        <v>41334.249305555553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f t="shared" si="105"/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106"/>
        <v>350</v>
      </c>
      <c r="Q1360">
        <f t="shared" si="107"/>
        <v>68.367346938775512</v>
      </c>
      <c r="R1360" t="s">
        <v>8332</v>
      </c>
      <c r="S1360" t="s">
        <v>8333</v>
      </c>
      <c r="T1360" s="9">
        <f t="shared" si="108"/>
        <v>40689.570868055554</v>
      </c>
      <c r="U1360" s="9">
        <f t="shared" si="109"/>
        <v>40719.570868055554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f t="shared" si="105"/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106"/>
        <v>104</v>
      </c>
      <c r="Q1361">
        <f t="shared" si="107"/>
        <v>40.210526315789473</v>
      </c>
      <c r="R1361" t="s">
        <v>8332</v>
      </c>
      <c r="S1361" t="s">
        <v>8333</v>
      </c>
      <c r="T1361" s="9">
        <f t="shared" si="108"/>
        <v>40668.814699074072</v>
      </c>
      <c r="U1361" s="9">
        <f t="shared" si="109"/>
        <v>40730.814699074072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f t="shared" si="105"/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106"/>
        <v>1098</v>
      </c>
      <c r="Q1362">
        <f t="shared" si="107"/>
        <v>32.074074074074076</v>
      </c>
      <c r="R1362" t="s">
        <v>8332</v>
      </c>
      <c r="S1362" t="s">
        <v>8333</v>
      </c>
      <c r="T1362" s="9">
        <f t="shared" si="108"/>
        <v>41095.900694444441</v>
      </c>
      <c r="U1362" s="9">
        <f t="shared" si="109"/>
        <v>41123.900694444441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f t="shared" si="105"/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106"/>
        <v>1559</v>
      </c>
      <c r="Q1363">
        <f t="shared" si="107"/>
        <v>28.632575757575758</v>
      </c>
      <c r="R1363" t="s">
        <v>8332</v>
      </c>
      <c r="S1363" t="s">
        <v>8333</v>
      </c>
      <c r="T1363" s="9">
        <f t="shared" si="108"/>
        <v>41781.717268518521</v>
      </c>
      <c r="U1363" s="9">
        <f t="shared" si="109"/>
        <v>41811.717268518521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f t="shared" si="105"/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106"/>
        <v>91</v>
      </c>
      <c r="Q1364">
        <f t="shared" si="107"/>
        <v>43.64</v>
      </c>
      <c r="R1364" t="s">
        <v>8332</v>
      </c>
      <c r="S1364" t="s">
        <v>8333</v>
      </c>
      <c r="T1364" s="9">
        <f t="shared" si="108"/>
        <v>41464.934386574074</v>
      </c>
      <c r="U1364" s="9">
        <f t="shared" si="109"/>
        <v>41524.934386574074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f t="shared" si="105"/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106"/>
        <v>0</v>
      </c>
      <c r="Q1365">
        <f t="shared" si="107"/>
        <v>40</v>
      </c>
      <c r="R1365" t="s">
        <v>8332</v>
      </c>
      <c r="S1365" t="s">
        <v>8333</v>
      </c>
      <c r="T1365" s="9">
        <f t="shared" si="108"/>
        <v>42396.8440625</v>
      </c>
      <c r="U1365" s="9">
        <f t="shared" si="109"/>
        <v>42415.332638888889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f t="shared" si="105"/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106"/>
        <v>7830</v>
      </c>
      <c r="Q1366">
        <f t="shared" si="107"/>
        <v>346.04166666666669</v>
      </c>
      <c r="R1366" t="s">
        <v>8312</v>
      </c>
      <c r="S1366" t="s">
        <v>8311</v>
      </c>
      <c r="T1366" s="9">
        <f t="shared" si="108"/>
        <v>41951.695671296293</v>
      </c>
      <c r="U1366" s="9">
        <f t="shared" si="109"/>
        <v>42011.6956712963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f t="shared" si="105"/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106"/>
        <v>20</v>
      </c>
      <c r="Q1367">
        <f t="shared" si="107"/>
        <v>81.739130434782609</v>
      </c>
      <c r="R1367" t="s">
        <v>8312</v>
      </c>
      <c r="S1367" t="s">
        <v>8311</v>
      </c>
      <c r="T1367" s="9">
        <f t="shared" si="108"/>
        <v>42049.733240740738</v>
      </c>
      <c r="U1367" s="9">
        <f t="shared" si="109"/>
        <v>42079.691574074073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f t="shared" si="105"/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106"/>
        <v>1986.6900000000005</v>
      </c>
      <c r="Q1368">
        <f t="shared" si="107"/>
        <v>64.535306122448986</v>
      </c>
      <c r="R1368" t="s">
        <v>8312</v>
      </c>
      <c r="S1368" t="s">
        <v>8311</v>
      </c>
      <c r="T1368" s="9">
        <f t="shared" si="108"/>
        <v>41924.996099537035</v>
      </c>
      <c r="U1368" s="9">
        <f t="shared" si="109"/>
        <v>41970.037766203706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f t="shared" si="105"/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106"/>
        <v>713</v>
      </c>
      <c r="Q1369">
        <f t="shared" si="107"/>
        <v>63.477777777777774</v>
      </c>
      <c r="R1369" t="s">
        <v>8312</v>
      </c>
      <c r="S1369" t="s">
        <v>8311</v>
      </c>
      <c r="T1369" s="9">
        <f t="shared" si="108"/>
        <v>42292.002893518518</v>
      </c>
      <c r="U1369" s="9">
        <f t="shared" si="109"/>
        <v>42322.044560185182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f t="shared" si="105"/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106"/>
        <v>535</v>
      </c>
      <c r="Q1370">
        <f t="shared" si="107"/>
        <v>63.620689655172413</v>
      </c>
      <c r="R1370" t="s">
        <v>8312</v>
      </c>
      <c r="S1370" t="s">
        <v>8311</v>
      </c>
      <c r="T1370" s="9">
        <f t="shared" si="108"/>
        <v>42146.190902777773</v>
      </c>
      <c r="U1370" s="9">
        <f t="shared" si="109"/>
        <v>42170.190902777773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f t="shared" si="105"/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106"/>
        <v>1730.6299999999974</v>
      </c>
      <c r="Q1371">
        <f t="shared" si="107"/>
        <v>83.967068965517228</v>
      </c>
      <c r="R1371" t="s">
        <v>8312</v>
      </c>
      <c r="S1371" t="s">
        <v>8311</v>
      </c>
      <c r="T1371" s="9">
        <f t="shared" si="108"/>
        <v>41710.594282407408</v>
      </c>
      <c r="U1371" s="9">
        <f t="shared" si="109"/>
        <v>41740.594282407408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f t="shared" si="105"/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106"/>
        <v>55</v>
      </c>
      <c r="Q1372">
        <f t="shared" si="107"/>
        <v>77.75</v>
      </c>
      <c r="R1372" t="s">
        <v>8312</v>
      </c>
      <c r="S1372" t="s">
        <v>8311</v>
      </c>
      <c r="T1372" s="9">
        <f t="shared" si="108"/>
        <v>41548.00335648148</v>
      </c>
      <c r="U1372" s="9">
        <f t="shared" si="109"/>
        <v>41563.00335648148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f t="shared" si="105"/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106"/>
        <v>496</v>
      </c>
      <c r="Q1373">
        <f t="shared" si="107"/>
        <v>107.07142857142857</v>
      </c>
      <c r="R1373" t="s">
        <v>8312</v>
      </c>
      <c r="S1373" t="s">
        <v>8311</v>
      </c>
      <c r="T1373" s="9">
        <f t="shared" si="108"/>
        <v>42101.758587962962</v>
      </c>
      <c r="U1373" s="9">
        <f t="shared" si="109"/>
        <v>42131.758587962962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f t="shared" si="105"/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106"/>
        <v>120</v>
      </c>
      <c r="Q1374">
        <f t="shared" si="107"/>
        <v>38.75</v>
      </c>
      <c r="R1374" t="s">
        <v>8312</v>
      </c>
      <c r="S1374" t="s">
        <v>8311</v>
      </c>
      <c r="T1374" s="9">
        <f t="shared" si="108"/>
        <v>41072.739953703705</v>
      </c>
      <c r="U1374" s="9">
        <f t="shared" si="109"/>
        <v>41102.739953703705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f t="shared" si="105"/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106"/>
        <v>501</v>
      </c>
      <c r="Q1375">
        <f t="shared" si="107"/>
        <v>201.94230769230768</v>
      </c>
      <c r="R1375" t="s">
        <v>8312</v>
      </c>
      <c r="S1375" t="s">
        <v>8311</v>
      </c>
      <c r="T1375" s="9">
        <f t="shared" si="108"/>
        <v>42704.95177083333</v>
      </c>
      <c r="U1375" s="9">
        <f t="shared" si="109"/>
        <v>42734.95177083333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f t="shared" si="105"/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106"/>
        <v>1342</v>
      </c>
      <c r="Q1376">
        <f t="shared" si="107"/>
        <v>43.060606060606062</v>
      </c>
      <c r="R1376" t="s">
        <v>8312</v>
      </c>
      <c r="S1376" t="s">
        <v>8311</v>
      </c>
      <c r="T1376" s="9">
        <f t="shared" si="108"/>
        <v>42424.161898148144</v>
      </c>
      <c r="U1376" s="9">
        <f t="shared" si="109"/>
        <v>42454.12023148148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f t="shared" si="105"/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106"/>
        <v>2853</v>
      </c>
      <c r="Q1377">
        <f t="shared" si="107"/>
        <v>62.871559633027523</v>
      </c>
      <c r="R1377" t="s">
        <v>8312</v>
      </c>
      <c r="S1377" t="s">
        <v>8311</v>
      </c>
      <c r="T1377" s="9">
        <f t="shared" si="108"/>
        <v>42720.066192129627</v>
      </c>
      <c r="U1377" s="9">
        <f t="shared" si="109"/>
        <v>42750.066192129627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f t="shared" si="105"/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106"/>
        <v>5642</v>
      </c>
      <c r="Q1378">
        <f t="shared" si="107"/>
        <v>55.607142857142854</v>
      </c>
      <c r="R1378" t="s">
        <v>8312</v>
      </c>
      <c r="S1378" t="s">
        <v>8311</v>
      </c>
      <c r="T1378" s="9">
        <f t="shared" si="108"/>
        <v>42677.669050925921</v>
      </c>
      <c r="U1378" s="9">
        <f t="shared" si="109"/>
        <v>42707.710717592592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f t="shared" si="105"/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106"/>
        <v>210</v>
      </c>
      <c r="Q1379">
        <f t="shared" si="107"/>
        <v>48.70967741935484</v>
      </c>
      <c r="R1379" t="s">
        <v>8312</v>
      </c>
      <c r="S1379" t="s">
        <v>8311</v>
      </c>
      <c r="T1379" s="9">
        <f t="shared" si="108"/>
        <v>42747.219560185185</v>
      </c>
      <c r="U1379" s="9">
        <f t="shared" si="109"/>
        <v>42769.174305555556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f t="shared" si="105"/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106"/>
        <v>2067</v>
      </c>
      <c r="Q1380">
        <f t="shared" si="107"/>
        <v>30.578947368421051</v>
      </c>
      <c r="R1380" t="s">
        <v>8312</v>
      </c>
      <c r="S1380" t="s">
        <v>8311</v>
      </c>
      <c r="T1380" s="9">
        <f t="shared" si="108"/>
        <v>42568.759374999994</v>
      </c>
      <c r="U1380" s="9">
        <f t="shared" si="109"/>
        <v>42583.759374999994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f t="shared" si="105"/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106"/>
        <v>1160</v>
      </c>
      <c r="Q1381">
        <f t="shared" si="107"/>
        <v>73.907284768211923</v>
      </c>
      <c r="R1381" t="s">
        <v>8312</v>
      </c>
      <c r="S1381" t="s">
        <v>8311</v>
      </c>
      <c r="T1381" s="9">
        <f t="shared" si="108"/>
        <v>42130.491620370376</v>
      </c>
      <c r="U1381" s="9">
        <f t="shared" si="109"/>
        <v>42160.491620370376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f t="shared" si="105"/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106"/>
        <v>81</v>
      </c>
      <c r="Q1382">
        <f t="shared" si="107"/>
        <v>21.2</v>
      </c>
      <c r="R1382" t="s">
        <v>8312</v>
      </c>
      <c r="S1382" t="s">
        <v>8311</v>
      </c>
      <c r="T1382" s="9">
        <f t="shared" si="108"/>
        <v>42141.762800925921</v>
      </c>
      <c r="U1382" s="9">
        <f t="shared" si="109"/>
        <v>42164.083333333328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f t="shared" si="105"/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106"/>
        <v>355</v>
      </c>
      <c r="Q1383">
        <f t="shared" si="107"/>
        <v>73.356164383561648</v>
      </c>
      <c r="R1383" t="s">
        <v>8312</v>
      </c>
      <c r="S1383" t="s">
        <v>8311</v>
      </c>
      <c r="T1383" s="9">
        <f t="shared" si="108"/>
        <v>42703.214409722219</v>
      </c>
      <c r="U1383" s="9">
        <f t="shared" si="109"/>
        <v>42733.214409722219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f t="shared" si="105"/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106"/>
        <v>349</v>
      </c>
      <c r="Q1384">
        <f t="shared" si="107"/>
        <v>56.412162162162161</v>
      </c>
      <c r="R1384" t="s">
        <v>8312</v>
      </c>
      <c r="S1384" t="s">
        <v>8311</v>
      </c>
      <c r="T1384" s="9">
        <f t="shared" si="108"/>
        <v>41370.800185185188</v>
      </c>
      <c r="U1384" s="9">
        <f t="shared" si="109"/>
        <v>41400.800185185188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f t="shared" si="105"/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106"/>
        <v>2473</v>
      </c>
      <c r="Q1385">
        <f t="shared" si="107"/>
        <v>50.247311827956992</v>
      </c>
      <c r="R1385" t="s">
        <v>8312</v>
      </c>
      <c r="S1385" t="s">
        <v>8311</v>
      </c>
      <c r="T1385" s="9">
        <f t="shared" si="108"/>
        <v>42707.074976851851</v>
      </c>
      <c r="U1385" s="9">
        <f t="shared" si="109"/>
        <v>42727.074976851851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f t="shared" si="105"/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106"/>
        <v>843</v>
      </c>
      <c r="Q1386">
        <f t="shared" si="107"/>
        <v>68.936507936507937</v>
      </c>
      <c r="R1386" t="s">
        <v>8312</v>
      </c>
      <c r="S1386" t="s">
        <v>8311</v>
      </c>
      <c r="T1386" s="9">
        <f t="shared" si="108"/>
        <v>42160.735208333332</v>
      </c>
      <c r="U1386" s="9">
        <f t="shared" si="109"/>
        <v>42190.735208333332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f t="shared" si="105"/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106"/>
        <v>832.48999999999978</v>
      </c>
      <c r="Q1387">
        <f t="shared" si="107"/>
        <v>65.914104477611943</v>
      </c>
      <c r="R1387" t="s">
        <v>8312</v>
      </c>
      <c r="S1387" t="s">
        <v>8311</v>
      </c>
      <c r="T1387" s="9">
        <f t="shared" si="108"/>
        <v>42433.688900462963</v>
      </c>
      <c r="U1387" s="9">
        <f t="shared" si="109"/>
        <v>42489.507638888885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f t="shared" si="105"/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106"/>
        <v>475</v>
      </c>
      <c r="Q1388">
        <f t="shared" si="107"/>
        <v>62.5</v>
      </c>
      <c r="R1388" t="s">
        <v>8312</v>
      </c>
      <c r="S1388" t="s">
        <v>8311</v>
      </c>
      <c r="T1388" s="9">
        <f t="shared" si="108"/>
        <v>42184.646863425922</v>
      </c>
      <c r="U1388" s="9">
        <f t="shared" si="109"/>
        <v>42214.646863425922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f t="shared" si="105"/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106"/>
        <v>1465</v>
      </c>
      <c r="Q1389">
        <f t="shared" si="107"/>
        <v>70.064102564102569</v>
      </c>
      <c r="R1389" t="s">
        <v>8312</v>
      </c>
      <c r="S1389" t="s">
        <v>8311</v>
      </c>
      <c r="T1389" s="9">
        <f t="shared" si="108"/>
        <v>42126.92123842593</v>
      </c>
      <c r="U1389" s="9">
        <f t="shared" si="109"/>
        <v>42158.1875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f t="shared" si="105"/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106"/>
        <v>1740.37</v>
      </c>
      <c r="Q1390">
        <f t="shared" si="107"/>
        <v>60.181874999999998</v>
      </c>
      <c r="R1390" t="s">
        <v>8312</v>
      </c>
      <c r="S1390" t="s">
        <v>8311</v>
      </c>
      <c r="T1390" s="9">
        <f t="shared" si="108"/>
        <v>42634.614780092597</v>
      </c>
      <c r="U1390" s="9">
        <f t="shared" si="109"/>
        <v>42660.676388888889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f t="shared" si="105"/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106"/>
        <v>227</v>
      </c>
      <c r="Q1391">
        <f t="shared" si="107"/>
        <v>21.382352941176471</v>
      </c>
      <c r="R1391" t="s">
        <v>8312</v>
      </c>
      <c r="S1391" t="s">
        <v>8311</v>
      </c>
      <c r="T1391" s="9">
        <f t="shared" si="108"/>
        <v>42565.480983796297</v>
      </c>
      <c r="U1391" s="9">
        <f t="shared" si="109"/>
        <v>42595.480983796297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f t="shared" si="105"/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106"/>
        <v>255</v>
      </c>
      <c r="Q1392">
        <f t="shared" si="107"/>
        <v>160.78947368421052</v>
      </c>
      <c r="R1392" t="s">
        <v>8312</v>
      </c>
      <c r="S1392" t="s">
        <v>8311</v>
      </c>
      <c r="T1392" s="9">
        <f t="shared" si="108"/>
        <v>42087.803310185183</v>
      </c>
      <c r="U1392" s="9">
        <f t="shared" si="109"/>
        <v>42121.716666666667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f t="shared" si="105"/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106"/>
        <v>51</v>
      </c>
      <c r="Q1393">
        <f t="shared" si="107"/>
        <v>42.384615384615387</v>
      </c>
      <c r="R1393" t="s">
        <v>8312</v>
      </c>
      <c r="S1393" t="s">
        <v>8311</v>
      </c>
      <c r="T1393" s="9">
        <f t="shared" si="108"/>
        <v>42193.650671296295</v>
      </c>
      <c r="U1393" s="9">
        <f t="shared" si="109"/>
        <v>42238.207638888889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f t="shared" si="105"/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106"/>
        <v>341</v>
      </c>
      <c r="Q1394">
        <f t="shared" si="107"/>
        <v>27.317307692307693</v>
      </c>
      <c r="R1394" t="s">
        <v>8312</v>
      </c>
      <c r="S1394" t="s">
        <v>8311</v>
      </c>
      <c r="T1394" s="9">
        <f t="shared" si="108"/>
        <v>42401.154930555553</v>
      </c>
      <c r="U1394" s="9">
        <f t="shared" si="109"/>
        <v>42432.154930555553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f t="shared" si="105"/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106"/>
        <v>235</v>
      </c>
      <c r="Q1395">
        <f t="shared" si="107"/>
        <v>196.82692307692307</v>
      </c>
      <c r="R1395" t="s">
        <v>8312</v>
      </c>
      <c r="S1395" t="s">
        <v>8311</v>
      </c>
      <c r="T1395" s="9">
        <f t="shared" si="108"/>
        <v>42553.681979166664</v>
      </c>
      <c r="U1395" s="9">
        <f t="shared" si="109"/>
        <v>42583.681979166664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f t="shared" si="105"/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106"/>
        <v>166</v>
      </c>
      <c r="Q1396">
        <f t="shared" si="107"/>
        <v>53.882352941176471</v>
      </c>
      <c r="R1396" t="s">
        <v>8312</v>
      </c>
      <c r="S1396" t="s">
        <v>8311</v>
      </c>
      <c r="T1396" s="9">
        <f t="shared" si="108"/>
        <v>42752.144976851851</v>
      </c>
      <c r="U1396" s="9">
        <f t="shared" si="109"/>
        <v>42795.125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f t="shared" si="105"/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106"/>
        <v>416</v>
      </c>
      <c r="Q1397">
        <f t="shared" si="107"/>
        <v>47.756097560975611</v>
      </c>
      <c r="R1397" t="s">
        <v>8312</v>
      </c>
      <c r="S1397" t="s">
        <v>8311</v>
      </c>
      <c r="T1397" s="9">
        <f t="shared" si="108"/>
        <v>42719.90834490741</v>
      </c>
      <c r="U1397" s="9">
        <f t="shared" si="109"/>
        <v>42749.90834490741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f t="shared" si="105"/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106"/>
        <v>438</v>
      </c>
      <c r="Q1398">
        <f t="shared" si="107"/>
        <v>88.191780821917803</v>
      </c>
      <c r="R1398" t="s">
        <v>8312</v>
      </c>
      <c r="S1398" t="s">
        <v>8311</v>
      </c>
      <c r="T1398" s="9">
        <f t="shared" si="108"/>
        <v>42018.99863425926</v>
      </c>
      <c r="U1398" s="9">
        <f t="shared" si="109"/>
        <v>42048.99863425926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f t="shared" si="105"/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106"/>
        <v>1385</v>
      </c>
      <c r="Q1399">
        <f t="shared" si="107"/>
        <v>72.056962025316452</v>
      </c>
      <c r="R1399" t="s">
        <v>8312</v>
      </c>
      <c r="S1399" t="s">
        <v>8311</v>
      </c>
      <c r="T1399" s="9">
        <f t="shared" si="108"/>
        <v>42640.917939814812</v>
      </c>
      <c r="U1399" s="9">
        <f t="shared" si="109"/>
        <v>42670.888194444444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f t="shared" si="105"/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106"/>
        <v>426</v>
      </c>
      <c r="Q1400">
        <f t="shared" si="107"/>
        <v>74.246153846153845</v>
      </c>
      <c r="R1400" t="s">
        <v>8312</v>
      </c>
      <c r="S1400" t="s">
        <v>8311</v>
      </c>
      <c r="T1400" s="9">
        <f t="shared" si="108"/>
        <v>42526.874236111107</v>
      </c>
      <c r="U1400" s="9">
        <f t="shared" si="109"/>
        <v>42556.874236111107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f t="shared" si="105"/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106"/>
        <v>2353</v>
      </c>
      <c r="Q1401">
        <f t="shared" si="107"/>
        <v>61.701086956521742</v>
      </c>
      <c r="R1401" t="s">
        <v>8312</v>
      </c>
      <c r="S1401" t="s">
        <v>8311</v>
      </c>
      <c r="T1401" s="9">
        <f t="shared" si="108"/>
        <v>41889.004317129627</v>
      </c>
      <c r="U1401" s="9">
        <f t="shared" si="109"/>
        <v>41919.004317129627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f t="shared" si="105"/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106"/>
        <v>236</v>
      </c>
      <c r="Q1402">
        <f t="shared" si="107"/>
        <v>17.235294117647058</v>
      </c>
      <c r="R1402" t="s">
        <v>8312</v>
      </c>
      <c r="S1402" t="s">
        <v>8311</v>
      </c>
      <c r="T1402" s="9">
        <f t="shared" si="108"/>
        <v>42498.341122685189</v>
      </c>
      <c r="U1402" s="9">
        <f t="shared" si="109"/>
        <v>42533.229166666672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f t="shared" si="105"/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106"/>
        <v>9913</v>
      </c>
      <c r="Q1403">
        <f t="shared" si="107"/>
        <v>51.720833333333331</v>
      </c>
      <c r="R1403" t="s">
        <v>8312</v>
      </c>
      <c r="S1403" t="s">
        <v>8311</v>
      </c>
      <c r="T1403" s="9">
        <f t="shared" si="108"/>
        <v>41399.99622685185</v>
      </c>
      <c r="U1403" s="9">
        <f t="shared" si="109"/>
        <v>41420.99622685185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f t="shared" si="105"/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106"/>
        <v>229</v>
      </c>
      <c r="Q1404">
        <f t="shared" si="107"/>
        <v>24.150442477876105</v>
      </c>
      <c r="R1404" t="s">
        <v>8312</v>
      </c>
      <c r="S1404" t="s">
        <v>8311</v>
      </c>
      <c r="T1404" s="9">
        <f t="shared" si="108"/>
        <v>42065.053368055553</v>
      </c>
      <c r="U1404" s="9">
        <f t="shared" si="109"/>
        <v>42125.011701388896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f t="shared" si="105"/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106"/>
        <v>103</v>
      </c>
      <c r="Q1405">
        <f t="shared" si="107"/>
        <v>62.166666666666664</v>
      </c>
      <c r="R1405" t="s">
        <v>8312</v>
      </c>
      <c r="S1405" t="s">
        <v>8311</v>
      </c>
      <c r="T1405" s="9">
        <f t="shared" si="108"/>
        <v>41451.062905092593</v>
      </c>
      <c r="U1405" s="9">
        <f t="shared" si="109"/>
        <v>41481.062905092593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 t="str">
        <f t="shared" si="105"/>
        <v/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106"/>
        <v>-14259</v>
      </c>
      <c r="Q1406">
        <f t="shared" si="107"/>
        <v>48.2</v>
      </c>
      <c r="R1406" t="s">
        <v>8332</v>
      </c>
      <c r="S1406" t="s">
        <v>8347</v>
      </c>
      <c r="T1406" s="9">
        <f t="shared" si="108"/>
        <v>42032.510243055556</v>
      </c>
      <c r="U1406" s="9">
        <f t="shared" si="109"/>
        <v>42057.510243055556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 t="str">
        <f t="shared" si="105"/>
        <v/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106"/>
        <v>-24895</v>
      </c>
      <c r="Q1407">
        <f t="shared" si="107"/>
        <v>6.1764705882352944</v>
      </c>
      <c r="R1407" t="s">
        <v>8332</v>
      </c>
      <c r="S1407" t="s">
        <v>8347</v>
      </c>
      <c r="T1407" s="9">
        <f t="shared" si="108"/>
        <v>41941.680567129632</v>
      </c>
      <c r="U1407" s="9">
        <f t="shared" si="109"/>
        <v>41971.722233796296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 t="str">
        <f t="shared" si="105"/>
        <v/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106"/>
        <v>-11985</v>
      </c>
      <c r="Q1408">
        <f t="shared" si="107"/>
        <v>5</v>
      </c>
      <c r="R1408" t="s">
        <v>8332</v>
      </c>
      <c r="S1408" t="s">
        <v>8347</v>
      </c>
      <c r="T1408" s="9">
        <f t="shared" si="108"/>
        <v>42297.432951388888</v>
      </c>
      <c r="U1408" s="9">
        <f t="shared" si="109"/>
        <v>42350.416666666672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 t="str">
        <f t="shared" si="105"/>
        <v/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106"/>
        <v>-2985</v>
      </c>
      <c r="Q1409">
        <f t="shared" si="107"/>
        <v>7.5</v>
      </c>
      <c r="R1409" t="s">
        <v>8332</v>
      </c>
      <c r="S1409" t="s">
        <v>8347</v>
      </c>
      <c r="T1409" s="9">
        <f t="shared" si="108"/>
        <v>41838.536782407406</v>
      </c>
      <c r="U1409" s="9">
        <f t="shared" si="109"/>
        <v>41863.536782407406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 t="str">
        <f t="shared" si="105"/>
        <v/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106"/>
        <v>-928</v>
      </c>
      <c r="Q1410">
        <f t="shared" si="107"/>
        <v>12</v>
      </c>
      <c r="R1410" t="s">
        <v>8332</v>
      </c>
      <c r="S1410" t="s">
        <v>8347</v>
      </c>
      <c r="T1410" s="9">
        <f t="shared" si="108"/>
        <v>42291.872175925921</v>
      </c>
      <c r="U1410" s="9">
        <f t="shared" si="109"/>
        <v>42321.913842592592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 t="str">
        <f t="shared" ref="E1411:E1474" si="110">IF(G1411="successful",D1411,"")</f>
        <v/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>
        <f t="shared" ref="P1411:P1474" si="111">F1411-D1411</f>
        <v>-4000</v>
      </c>
      <c r="Q1411" t="e">
        <f t="shared" ref="Q1411:Q1474" si="112">F1411/M1411</f>
        <v>#DIV/0!</v>
      </c>
      <c r="R1411" t="s">
        <v>8332</v>
      </c>
      <c r="S1411" t="s">
        <v>8347</v>
      </c>
      <c r="T1411" s="9">
        <f t="shared" ref="T1411:T1474" si="113">(((K1411/60)/60)/24)+DATE(1970,1,1)</f>
        <v>41945.133506944447</v>
      </c>
      <c r="U1411" s="9">
        <f t="shared" ref="U1411:U1474" si="114">(((J1411/60)/60)/24)+DATE(1970,1,1)</f>
        <v>42005.175173611111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 t="str">
        <f t="shared" si="110"/>
        <v/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111"/>
        <v>-5999</v>
      </c>
      <c r="Q1412">
        <f t="shared" si="112"/>
        <v>1</v>
      </c>
      <c r="R1412" t="s">
        <v>8332</v>
      </c>
      <c r="S1412" t="s">
        <v>8347</v>
      </c>
      <c r="T1412" s="9">
        <f t="shared" si="113"/>
        <v>42479.318518518514</v>
      </c>
      <c r="U1412" s="9">
        <f t="shared" si="114"/>
        <v>42524.318518518514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 t="str">
        <f t="shared" si="110"/>
        <v/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111"/>
        <v>-2993</v>
      </c>
      <c r="Q1413">
        <f t="shared" si="112"/>
        <v>2.3333333333333335</v>
      </c>
      <c r="R1413" t="s">
        <v>8332</v>
      </c>
      <c r="S1413" t="s">
        <v>8347</v>
      </c>
      <c r="T1413" s="9">
        <f t="shared" si="113"/>
        <v>42013.059027777781</v>
      </c>
      <c r="U1413" s="9">
        <f t="shared" si="114"/>
        <v>42041.059027777781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 t="str">
        <f t="shared" si="110"/>
        <v/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111"/>
        <v>-6680</v>
      </c>
      <c r="Q1414">
        <f t="shared" si="112"/>
        <v>24.615384615384617</v>
      </c>
      <c r="R1414" t="s">
        <v>8332</v>
      </c>
      <c r="S1414" t="s">
        <v>8347</v>
      </c>
      <c r="T1414" s="9">
        <f t="shared" si="113"/>
        <v>41947.063645833332</v>
      </c>
      <c r="U1414" s="9">
        <f t="shared" si="114"/>
        <v>41977.063645833332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 t="str">
        <f t="shared" si="110"/>
        <v/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111"/>
        <v>-1900</v>
      </c>
      <c r="Q1415">
        <f t="shared" si="112"/>
        <v>100</v>
      </c>
      <c r="R1415" t="s">
        <v>8332</v>
      </c>
      <c r="S1415" t="s">
        <v>8347</v>
      </c>
      <c r="T1415" s="9">
        <f t="shared" si="113"/>
        <v>42360.437152777777</v>
      </c>
      <c r="U1415" s="9">
        <f t="shared" si="114"/>
        <v>42420.437152777777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 t="str">
        <f t="shared" si="110"/>
        <v/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111"/>
        <v>-499</v>
      </c>
      <c r="Q1416">
        <f t="shared" si="112"/>
        <v>1</v>
      </c>
      <c r="R1416" t="s">
        <v>8332</v>
      </c>
      <c r="S1416" t="s">
        <v>8347</v>
      </c>
      <c r="T1416" s="9">
        <f t="shared" si="113"/>
        <v>42708.25309027778</v>
      </c>
      <c r="U1416" s="9">
        <f t="shared" si="114"/>
        <v>42738.25309027778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 t="str">
        <f t="shared" si="110"/>
        <v/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111"/>
        <v>-3600</v>
      </c>
      <c r="Q1417">
        <f t="shared" si="112"/>
        <v>88.888888888888886</v>
      </c>
      <c r="R1417" t="s">
        <v>8332</v>
      </c>
      <c r="S1417" t="s">
        <v>8347</v>
      </c>
      <c r="T1417" s="9">
        <f t="shared" si="113"/>
        <v>42192.675821759258</v>
      </c>
      <c r="U1417" s="9">
        <f t="shared" si="114"/>
        <v>42232.675821759258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 t="str">
        <f t="shared" si="110"/>
        <v/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>
        <f t="shared" si="111"/>
        <v>-50000</v>
      </c>
      <c r="Q1418" t="e">
        <f t="shared" si="112"/>
        <v>#DIV/0!</v>
      </c>
      <c r="R1418" t="s">
        <v>8332</v>
      </c>
      <c r="S1418" t="s">
        <v>8347</v>
      </c>
      <c r="T1418" s="9">
        <f t="shared" si="113"/>
        <v>42299.926145833335</v>
      </c>
      <c r="U1418" s="9">
        <f t="shared" si="114"/>
        <v>42329.967812499999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 t="str">
        <f t="shared" si="110"/>
        <v/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111"/>
        <v>-4445</v>
      </c>
      <c r="Q1419">
        <f t="shared" si="112"/>
        <v>27.5</v>
      </c>
      <c r="R1419" t="s">
        <v>8332</v>
      </c>
      <c r="S1419" t="s">
        <v>8347</v>
      </c>
      <c r="T1419" s="9">
        <f t="shared" si="113"/>
        <v>42232.15016203704</v>
      </c>
      <c r="U1419" s="9">
        <f t="shared" si="114"/>
        <v>42262.465972222228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 t="str">
        <f t="shared" si="110"/>
        <v/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111"/>
        <v>-2994</v>
      </c>
      <c r="Q1420">
        <f t="shared" si="112"/>
        <v>6</v>
      </c>
      <c r="R1420" t="s">
        <v>8332</v>
      </c>
      <c r="S1420" t="s">
        <v>8347</v>
      </c>
      <c r="T1420" s="9">
        <f t="shared" si="113"/>
        <v>42395.456412037034</v>
      </c>
      <c r="U1420" s="9">
        <f t="shared" si="114"/>
        <v>42425.456412037034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 t="str">
        <f t="shared" si="110"/>
        <v/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111"/>
        <v>-5855</v>
      </c>
      <c r="Q1421">
        <f t="shared" si="112"/>
        <v>44.5</v>
      </c>
      <c r="R1421" t="s">
        <v>8332</v>
      </c>
      <c r="S1421" t="s">
        <v>8347</v>
      </c>
      <c r="T1421" s="9">
        <f t="shared" si="113"/>
        <v>42622.456238425926</v>
      </c>
      <c r="U1421" s="9">
        <f t="shared" si="114"/>
        <v>42652.456238425926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 t="str">
        <f t="shared" si="110"/>
        <v/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111"/>
        <v>-107</v>
      </c>
      <c r="Q1422">
        <f t="shared" si="112"/>
        <v>1</v>
      </c>
      <c r="R1422" t="s">
        <v>8332</v>
      </c>
      <c r="S1422" t="s">
        <v>8347</v>
      </c>
      <c r="T1422" s="9">
        <f t="shared" si="113"/>
        <v>42524.667662037042</v>
      </c>
      <c r="U1422" s="9">
        <f t="shared" si="114"/>
        <v>42549.667662037042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 t="str">
        <f t="shared" si="110"/>
        <v/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111"/>
        <v>-199800</v>
      </c>
      <c r="Q1423">
        <f t="shared" si="112"/>
        <v>100</v>
      </c>
      <c r="R1423" t="s">
        <v>8332</v>
      </c>
      <c r="S1423" t="s">
        <v>8347</v>
      </c>
      <c r="T1423" s="9">
        <f t="shared" si="113"/>
        <v>42013.915613425925</v>
      </c>
      <c r="U1423" s="9">
        <f t="shared" si="114"/>
        <v>42043.915613425925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 t="str">
        <f t="shared" si="110"/>
        <v/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111"/>
        <v>-24974</v>
      </c>
      <c r="Q1424">
        <f t="shared" si="112"/>
        <v>13</v>
      </c>
      <c r="R1424" t="s">
        <v>8332</v>
      </c>
      <c r="S1424" t="s">
        <v>8347</v>
      </c>
      <c r="T1424" s="9">
        <f t="shared" si="113"/>
        <v>42604.239629629628</v>
      </c>
      <c r="U1424" s="9">
        <f t="shared" si="114"/>
        <v>42634.239629629628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 t="str">
        <f t="shared" si="110"/>
        <v/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111"/>
        <v>-29900</v>
      </c>
      <c r="Q1425">
        <f t="shared" si="112"/>
        <v>100</v>
      </c>
      <c r="R1425" t="s">
        <v>8332</v>
      </c>
      <c r="S1425" t="s">
        <v>8347</v>
      </c>
      <c r="T1425" s="9">
        <f t="shared" si="113"/>
        <v>42340.360312500001</v>
      </c>
      <c r="U1425" s="9">
        <f t="shared" si="114"/>
        <v>42370.360312500001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 t="str">
        <f t="shared" si="110"/>
        <v/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111"/>
        <v>-5973</v>
      </c>
      <c r="Q1426">
        <f t="shared" si="112"/>
        <v>109.07142857142857</v>
      </c>
      <c r="R1426" t="s">
        <v>8332</v>
      </c>
      <c r="S1426" t="s">
        <v>8347</v>
      </c>
      <c r="T1426" s="9">
        <f t="shared" si="113"/>
        <v>42676.717615740738</v>
      </c>
      <c r="U1426" s="9">
        <f t="shared" si="114"/>
        <v>42689.759282407409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 t="str">
        <f t="shared" si="110"/>
        <v/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>
        <f t="shared" si="111"/>
        <v>-13000</v>
      </c>
      <c r="Q1427" t="e">
        <f t="shared" si="112"/>
        <v>#DIV/0!</v>
      </c>
      <c r="R1427" t="s">
        <v>8332</v>
      </c>
      <c r="S1427" t="s">
        <v>8347</v>
      </c>
      <c r="T1427" s="9">
        <f t="shared" si="113"/>
        <v>42093.131469907406</v>
      </c>
      <c r="U1427" s="9">
        <f t="shared" si="114"/>
        <v>42123.131469907406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 t="str">
        <f t="shared" si="110"/>
        <v/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>
        <f t="shared" si="111"/>
        <v>-1000</v>
      </c>
      <c r="Q1428" t="e">
        <f t="shared" si="112"/>
        <v>#DIV/0!</v>
      </c>
      <c r="R1428" t="s">
        <v>8332</v>
      </c>
      <c r="S1428" t="s">
        <v>8347</v>
      </c>
      <c r="T1428" s="9">
        <f t="shared" si="113"/>
        <v>42180.390277777777</v>
      </c>
      <c r="U1428" s="9">
        <f t="shared" si="114"/>
        <v>42240.390277777777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 t="str">
        <f t="shared" si="110"/>
        <v/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111"/>
        <v>-4581</v>
      </c>
      <c r="Q1429">
        <f t="shared" si="112"/>
        <v>104.75</v>
      </c>
      <c r="R1429" t="s">
        <v>8332</v>
      </c>
      <c r="S1429" t="s">
        <v>8347</v>
      </c>
      <c r="T1429" s="9">
        <f t="shared" si="113"/>
        <v>42601.851678240739</v>
      </c>
      <c r="U1429" s="9">
        <f t="shared" si="114"/>
        <v>42631.851678240739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 t="str">
        <f t="shared" si="110"/>
        <v/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111"/>
        <v>-955</v>
      </c>
      <c r="Q1430">
        <f t="shared" si="112"/>
        <v>15</v>
      </c>
      <c r="R1430" t="s">
        <v>8332</v>
      </c>
      <c r="S1430" t="s">
        <v>8347</v>
      </c>
      <c r="T1430" s="9">
        <f t="shared" si="113"/>
        <v>42432.379826388889</v>
      </c>
      <c r="U1430" s="9">
        <f t="shared" si="114"/>
        <v>42462.338159722218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 t="str">
        <f t="shared" si="110"/>
        <v/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>
        <f t="shared" si="111"/>
        <v>-10000</v>
      </c>
      <c r="Q1431" t="e">
        <f t="shared" si="112"/>
        <v>#DIV/0!</v>
      </c>
      <c r="R1431" t="s">
        <v>8332</v>
      </c>
      <c r="S1431" t="s">
        <v>8347</v>
      </c>
      <c r="T1431" s="9">
        <f t="shared" si="113"/>
        <v>42074.060671296291</v>
      </c>
      <c r="U1431" s="9">
        <f t="shared" si="114"/>
        <v>42104.060671296291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 t="str">
        <f t="shared" si="110"/>
        <v/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111"/>
        <v>-4597</v>
      </c>
      <c r="Q1432">
        <f t="shared" si="112"/>
        <v>80.599999999999994</v>
      </c>
      <c r="R1432" t="s">
        <v>8332</v>
      </c>
      <c r="S1432" t="s">
        <v>8347</v>
      </c>
      <c r="T1432" s="9">
        <f t="shared" si="113"/>
        <v>41961.813518518517</v>
      </c>
      <c r="U1432" s="9">
        <f t="shared" si="114"/>
        <v>41992.813518518517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 t="str">
        <f t="shared" si="110"/>
        <v/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111"/>
        <v>-11569</v>
      </c>
      <c r="Q1433">
        <f t="shared" si="112"/>
        <v>115.55319148936171</v>
      </c>
      <c r="R1433" t="s">
        <v>8332</v>
      </c>
      <c r="S1433" t="s">
        <v>8347</v>
      </c>
      <c r="T1433" s="9">
        <f t="shared" si="113"/>
        <v>42304.210833333331</v>
      </c>
      <c r="U1433" s="9">
        <f t="shared" si="114"/>
        <v>42334.252500000002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 t="str">
        <f t="shared" si="110"/>
        <v/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>
        <f t="shared" si="111"/>
        <v>-40000</v>
      </c>
      <c r="Q1434" t="e">
        <f t="shared" si="112"/>
        <v>#DIV/0!</v>
      </c>
      <c r="R1434" t="s">
        <v>8332</v>
      </c>
      <c r="S1434" t="s">
        <v>8347</v>
      </c>
      <c r="T1434" s="9">
        <f t="shared" si="113"/>
        <v>42175.780416666668</v>
      </c>
      <c r="U1434" s="9">
        <f t="shared" si="114"/>
        <v>42205.780416666668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 t="str">
        <f t="shared" si="110"/>
        <v/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111"/>
        <v>-11195</v>
      </c>
      <c r="Q1435">
        <f t="shared" si="112"/>
        <v>80.5</v>
      </c>
      <c r="R1435" t="s">
        <v>8332</v>
      </c>
      <c r="S1435" t="s">
        <v>8347</v>
      </c>
      <c r="T1435" s="9">
        <f t="shared" si="113"/>
        <v>42673.625868055555</v>
      </c>
      <c r="U1435" s="9">
        <f t="shared" si="114"/>
        <v>42714.458333333328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 t="str">
        <f t="shared" si="110"/>
        <v/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111"/>
        <v>-73810</v>
      </c>
      <c r="Q1436">
        <f t="shared" si="112"/>
        <v>744.5454545454545</v>
      </c>
      <c r="R1436" t="s">
        <v>8332</v>
      </c>
      <c r="S1436" t="s">
        <v>8347</v>
      </c>
      <c r="T1436" s="9">
        <f t="shared" si="113"/>
        <v>42142.767106481479</v>
      </c>
      <c r="U1436" s="9">
        <f t="shared" si="114"/>
        <v>42163.625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 t="str">
        <f t="shared" si="110"/>
        <v/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111"/>
        <v>-14985</v>
      </c>
      <c r="Q1437">
        <f t="shared" si="112"/>
        <v>7.5</v>
      </c>
      <c r="R1437" t="s">
        <v>8332</v>
      </c>
      <c r="S1437" t="s">
        <v>8347</v>
      </c>
      <c r="T1437" s="9">
        <f t="shared" si="113"/>
        <v>42258.780324074076</v>
      </c>
      <c r="U1437" s="9">
        <f t="shared" si="114"/>
        <v>42288.780324074076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 t="str">
        <f t="shared" si="110"/>
        <v/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111"/>
        <v>-9923</v>
      </c>
      <c r="Q1438">
        <f t="shared" si="112"/>
        <v>38.5</v>
      </c>
      <c r="R1438" t="s">
        <v>8332</v>
      </c>
      <c r="S1438" t="s">
        <v>8347</v>
      </c>
      <c r="T1438" s="9">
        <f t="shared" si="113"/>
        <v>42391.35019675926</v>
      </c>
      <c r="U1438" s="9">
        <f t="shared" si="114"/>
        <v>42421.35019675926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 t="str">
        <f t="shared" si="110"/>
        <v/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111"/>
        <v>-2193</v>
      </c>
      <c r="Q1439">
        <f t="shared" si="112"/>
        <v>36.68181818181818</v>
      </c>
      <c r="R1439" t="s">
        <v>8332</v>
      </c>
      <c r="S1439" t="s">
        <v>8347</v>
      </c>
      <c r="T1439" s="9">
        <f t="shared" si="113"/>
        <v>41796.531701388885</v>
      </c>
      <c r="U1439" s="9">
        <f t="shared" si="114"/>
        <v>41833.207638888889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 t="str">
        <f t="shared" si="110"/>
        <v/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111"/>
        <v>-19400</v>
      </c>
      <c r="Q1440">
        <f t="shared" si="112"/>
        <v>75</v>
      </c>
      <c r="R1440" t="s">
        <v>8332</v>
      </c>
      <c r="S1440" t="s">
        <v>8347</v>
      </c>
      <c r="T1440" s="9">
        <f t="shared" si="113"/>
        <v>42457.871516203704</v>
      </c>
      <c r="U1440" s="9">
        <f t="shared" si="114"/>
        <v>42487.579861111109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 t="str">
        <f t="shared" si="110"/>
        <v/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111"/>
        <v>-2545</v>
      </c>
      <c r="Q1441">
        <f t="shared" si="112"/>
        <v>30</v>
      </c>
      <c r="R1441" t="s">
        <v>8332</v>
      </c>
      <c r="S1441" t="s">
        <v>8347</v>
      </c>
      <c r="T1441" s="9">
        <f t="shared" si="113"/>
        <v>42040.829872685179</v>
      </c>
      <c r="U1441" s="9">
        <f t="shared" si="114"/>
        <v>42070.829872685179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 t="str">
        <f t="shared" si="110"/>
        <v/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111"/>
        <v>-12999</v>
      </c>
      <c r="Q1442">
        <f t="shared" si="112"/>
        <v>1</v>
      </c>
      <c r="R1442" t="s">
        <v>8332</v>
      </c>
      <c r="S1442" t="s">
        <v>8347</v>
      </c>
      <c r="T1442" s="9">
        <f t="shared" si="113"/>
        <v>42486.748414351852</v>
      </c>
      <c r="U1442" s="9">
        <f t="shared" si="114"/>
        <v>42516.748414351852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 t="str">
        <f t="shared" si="110"/>
        <v/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111"/>
        <v>-177980</v>
      </c>
      <c r="Q1443">
        <f t="shared" si="112"/>
        <v>673.33333333333337</v>
      </c>
      <c r="R1443" t="s">
        <v>8332</v>
      </c>
      <c r="S1443" t="s">
        <v>8347</v>
      </c>
      <c r="T1443" s="9">
        <f t="shared" si="113"/>
        <v>42198.765844907408</v>
      </c>
      <c r="U1443" s="9">
        <f t="shared" si="114"/>
        <v>42258.765844907408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 t="str">
        <f t="shared" si="110"/>
        <v/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>
        <f t="shared" si="111"/>
        <v>-1500</v>
      </c>
      <c r="Q1444" t="e">
        <f t="shared" si="112"/>
        <v>#DIV/0!</v>
      </c>
      <c r="R1444" t="s">
        <v>8332</v>
      </c>
      <c r="S1444" t="s">
        <v>8347</v>
      </c>
      <c r="T1444" s="9">
        <f t="shared" si="113"/>
        <v>42485.64534722222</v>
      </c>
      <c r="U1444" s="9">
        <f t="shared" si="114"/>
        <v>42515.64534722222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 t="str">
        <f t="shared" si="110"/>
        <v/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>
        <f t="shared" si="111"/>
        <v>-13000</v>
      </c>
      <c r="Q1445" t="e">
        <f t="shared" si="112"/>
        <v>#DIV/0!</v>
      </c>
      <c r="R1445" t="s">
        <v>8332</v>
      </c>
      <c r="S1445" t="s">
        <v>8347</v>
      </c>
      <c r="T1445" s="9">
        <f t="shared" si="113"/>
        <v>42707.926030092596</v>
      </c>
      <c r="U1445" s="9">
        <f t="shared" si="114"/>
        <v>42737.926030092596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 t="str">
        <f t="shared" si="110"/>
        <v/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>
        <f t="shared" si="111"/>
        <v>-4950</v>
      </c>
      <c r="Q1446" t="e">
        <f t="shared" si="112"/>
        <v>#DIV/0!</v>
      </c>
      <c r="R1446" t="s">
        <v>8332</v>
      </c>
      <c r="S1446" t="s">
        <v>8347</v>
      </c>
      <c r="T1446" s="9">
        <f t="shared" si="113"/>
        <v>42199.873402777783</v>
      </c>
      <c r="U1446" s="9">
        <f t="shared" si="114"/>
        <v>42259.873402777783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 t="str">
        <f t="shared" si="110"/>
        <v/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>
        <f t="shared" si="111"/>
        <v>-130000</v>
      </c>
      <c r="Q1447" t="e">
        <f t="shared" si="112"/>
        <v>#DIV/0!</v>
      </c>
      <c r="R1447" t="s">
        <v>8332</v>
      </c>
      <c r="S1447" t="s">
        <v>8347</v>
      </c>
      <c r="T1447" s="9">
        <f t="shared" si="113"/>
        <v>42139.542303240742</v>
      </c>
      <c r="U1447" s="9">
        <f t="shared" si="114"/>
        <v>42169.542303240742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 t="str">
        <f t="shared" si="110"/>
        <v/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>
        <f t="shared" si="111"/>
        <v>-900</v>
      </c>
      <c r="Q1448" t="e">
        <f t="shared" si="112"/>
        <v>#DIV/0!</v>
      </c>
      <c r="R1448" t="s">
        <v>8332</v>
      </c>
      <c r="S1448" t="s">
        <v>8347</v>
      </c>
      <c r="T1448" s="9">
        <f t="shared" si="113"/>
        <v>42461.447662037041</v>
      </c>
      <c r="U1448" s="9">
        <f t="shared" si="114"/>
        <v>42481.447662037041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 t="str">
        <f t="shared" si="110"/>
        <v/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111"/>
        <v>-499925</v>
      </c>
      <c r="Q1449">
        <f t="shared" si="112"/>
        <v>25</v>
      </c>
      <c r="R1449" t="s">
        <v>8332</v>
      </c>
      <c r="S1449" t="s">
        <v>8347</v>
      </c>
      <c r="T1449" s="9">
        <f t="shared" si="113"/>
        <v>42529.730717592596</v>
      </c>
      <c r="U1449" s="9">
        <f t="shared" si="114"/>
        <v>42559.730717592596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 t="str">
        <f t="shared" si="110"/>
        <v/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>
        <f t="shared" si="111"/>
        <v>-200000</v>
      </c>
      <c r="Q1450" t="e">
        <f t="shared" si="112"/>
        <v>#DIV/0!</v>
      </c>
      <c r="R1450" t="s">
        <v>8332</v>
      </c>
      <c r="S1450" t="s">
        <v>8347</v>
      </c>
      <c r="T1450" s="9">
        <f t="shared" si="113"/>
        <v>42115.936550925922</v>
      </c>
      <c r="U1450" s="9">
        <f t="shared" si="114"/>
        <v>42146.225694444445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 t="str">
        <f t="shared" si="110"/>
        <v/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>
        <f t="shared" si="111"/>
        <v>-8888</v>
      </c>
      <c r="Q1451" t="e">
        <f t="shared" si="112"/>
        <v>#DIV/0!</v>
      </c>
      <c r="R1451" t="s">
        <v>8332</v>
      </c>
      <c r="S1451" t="s">
        <v>8347</v>
      </c>
      <c r="T1451" s="9">
        <f t="shared" si="113"/>
        <v>42086.811400462961</v>
      </c>
      <c r="U1451" s="9">
        <f t="shared" si="114"/>
        <v>42134.811400462961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 t="str">
        <f t="shared" si="110"/>
        <v/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111"/>
        <v>-99999</v>
      </c>
      <c r="Q1452">
        <f t="shared" si="112"/>
        <v>1</v>
      </c>
      <c r="R1452" t="s">
        <v>8332</v>
      </c>
      <c r="S1452" t="s">
        <v>8347</v>
      </c>
      <c r="T1452" s="9">
        <f t="shared" si="113"/>
        <v>42390.171261574069</v>
      </c>
      <c r="U1452" s="9">
        <f t="shared" si="114"/>
        <v>42420.171261574069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 t="str">
        <f t="shared" si="110"/>
        <v/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111"/>
        <v>-18948</v>
      </c>
      <c r="Q1453">
        <f t="shared" si="112"/>
        <v>1</v>
      </c>
      <c r="R1453" t="s">
        <v>8332</v>
      </c>
      <c r="S1453" t="s">
        <v>8347</v>
      </c>
      <c r="T1453" s="9">
        <f t="shared" si="113"/>
        <v>41931.959016203706</v>
      </c>
      <c r="U1453" s="9">
        <f t="shared" si="114"/>
        <v>41962.00068287037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 t="str">
        <f t="shared" si="110"/>
        <v/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>
        <f t="shared" si="111"/>
        <v>-14000</v>
      </c>
      <c r="Q1454" t="e">
        <f t="shared" si="112"/>
        <v>#DIV/0!</v>
      </c>
      <c r="R1454" t="s">
        <v>8332</v>
      </c>
      <c r="S1454" t="s">
        <v>8347</v>
      </c>
      <c r="T1454" s="9">
        <f t="shared" si="113"/>
        <v>41818.703275462962</v>
      </c>
      <c r="U1454" s="9">
        <f t="shared" si="114"/>
        <v>41848.703275462962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 t="str">
        <f t="shared" si="110"/>
        <v/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>
        <f t="shared" si="111"/>
        <v>-25000</v>
      </c>
      <c r="Q1455" t="e">
        <f t="shared" si="112"/>
        <v>#DIV/0!</v>
      </c>
      <c r="R1455" t="s">
        <v>8332</v>
      </c>
      <c r="S1455" t="s">
        <v>8347</v>
      </c>
      <c r="T1455" s="9">
        <f t="shared" si="113"/>
        <v>42795.696145833332</v>
      </c>
      <c r="U1455" s="9">
        <f t="shared" si="114"/>
        <v>42840.654479166667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 t="str">
        <f t="shared" si="110"/>
        <v/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111"/>
        <v>-1735</v>
      </c>
      <c r="Q1456">
        <f t="shared" si="112"/>
        <v>15</v>
      </c>
      <c r="R1456" t="s">
        <v>8332</v>
      </c>
      <c r="S1456" t="s">
        <v>8347</v>
      </c>
      <c r="T1456" s="9">
        <f t="shared" si="113"/>
        <v>42463.866666666669</v>
      </c>
      <c r="U1456" s="9">
        <f t="shared" si="114"/>
        <v>42484.915972222225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 t="str">
        <f t="shared" si="110"/>
        <v/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111"/>
        <v>-13425</v>
      </c>
      <c r="Q1457">
        <f t="shared" si="112"/>
        <v>225</v>
      </c>
      <c r="R1457" t="s">
        <v>8332</v>
      </c>
      <c r="S1457" t="s">
        <v>8347</v>
      </c>
      <c r="T1457" s="9">
        <f t="shared" si="113"/>
        <v>41832.672685185185</v>
      </c>
      <c r="U1457" s="9">
        <f t="shared" si="114"/>
        <v>41887.568749999999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 t="str">
        <f t="shared" si="110"/>
        <v/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111"/>
        <v>-4855</v>
      </c>
      <c r="Q1458">
        <f t="shared" si="112"/>
        <v>48.333333333333336</v>
      </c>
      <c r="R1458" t="s">
        <v>8332</v>
      </c>
      <c r="S1458" t="s">
        <v>8347</v>
      </c>
      <c r="T1458" s="9">
        <f t="shared" si="113"/>
        <v>42708.668576388889</v>
      </c>
      <c r="U1458" s="9">
        <f t="shared" si="114"/>
        <v>42738.668576388889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 t="str">
        <f t="shared" si="110"/>
        <v/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>
        <f t="shared" si="111"/>
        <v>-6000</v>
      </c>
      <c r="Q1459" t="e">
        <f t="shared" si="112"/>
        <v>#DIV/0!</v>
      </c>
      <c r="R1459" t="s">
        <v>8332</v>
      </c>
      <c r="S1459" t="s">
        <v>8347</v>
      </c>
      <c r="T1459" s="9">
        <f t="shared" si="113"/>
        <v>42289.89634259259</v>
      </c>
      <c r="U1459" s="9">
        <f t="shared" si="114"/>
        <v>42319.938009259262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 t="str">
        <f t="shared" si="110"/>
        <v/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>
        <f t="shared" si="111"/>
        <v>-5000</v>
      </c>
      <c r="Q1460" t="e">
        <f t="shared" si="112"/>
        <v>#DIV/0!</v>
      </c>
      <c r="R1460" t="s">
        <v>8332</v>
      </c>
      <c r="S1460" t="s">
        <v>8347</v>
      </c>
      <c r="T1460" s="9">
        <f t="shared" si="113"/>
        <v>41831.705555555556</v>
      </c>
      <c r="U1460" s="9">
        <f t="shared" si="114"/>
        <v>41862.166666666664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 t="str">
        <f t="shared" si="110"/>
        <v/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>
        <f t="shared" si="111"/>
        <v>-37000</v>
      </c>
      <c r="Q1461" t="e">
        <f t="shared" si="112"/>
        <v>#DIV/0!</v>
      </c>
      <c r="R1461" t="s">
        <v>8332</v>
      </c>
      <c r="S1461" t="s">
        <v>8347</v>
      </c>
      <c r="T1461" s="9">
        <f t="shared" si="113"/>
        <v>42312.204814814817</v>
      </c>
      <c r="U1461" s="9">
        <f t="shared" si="114"/>
        <v>42340.725694444445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 t="str">
        <f t="shared" si="110"/>
        <v/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>
        <f t="shared" si="111"/>
        <v>-25000000</v>
      </c>
      <c r="Q1462" t="e">
        <f t="shared" si="112"/>
        <v>#DIV/0!</v>
      </c>
      <c r="R1462" t="s">
        <v>8332</v>
      </c>
      <c r="S1462" t="s">
        <v>8347</v>
      </c>
      <c r="T1462" s="9">
        <f t="shared" si="113"/>
        <v>41915.896967592591</v>
      </c>
      <c r="U1462" s="9">
        <f t="shared" si="114"/>
        <v>41973.989583333328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f t="shared" si="110"/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111"/>
        <v>186.69000000000051</v>
      </c>
      <c r="Q1463">
        <f t="shared" si="112"/>
        <v>44.66673529411765</v>
      </c>
      <c r="R1463" t="s">
        <v>8332</v>
      </c>
      <c r="S1463" t="s">
        <v>8348</v>
      </c>
      <c r="T1463" s="9">
        <f t="shared" si="113"/>
        <v>41899.645300925928</v>
      </c>
      <c r="U1463" s="9">
        <f t="shared" si="114"/>
        <v>41933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f t="shared" si="110"/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111"/>
        <v>340.69999999999982</v>
      </c>
      <c r="Q1464">
        <f t="shared" si="112"/>
        <v>28.937999999999999</v>
      </c>
      <c r="R1464" t="s">
        <v>8332</v>
      </c>
      <c r="S1464" t="s">
        <v>8348</v>
      </c>
      <c r="T1464" s="9">
        <f t="shared" si="113"/>
        <v>41344.662858796299</v>
      </c>
      <c r="U1464" s="9">
        <f t="shared" si="114"/>
        <v>41374.662858796299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f t="shared" si="110"/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111"/>
        <v>286</v>
      </c>
      <c r="Q1465">
        <f t="shared" si="112"/>
        <v>35.44</v>
      </c>
      <c r="R1465" t="s">
        <v>8332</v>
      </c>
      <c r="S1465" t="s">
        <v>8348</v>
      </c>
      <c r="T1465" s="9">
        <f t="shared" si="113"/>
        <v>41326.911319444444</v>
      </c>
      <c r="U1465" s="9">
        <f t="shared" si="114"/>
        <v>41371.869652777779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f t="shared" si="110"/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111"/>
        <v>3160</v>
      </c>
      <c r="Q1466">
        <f t="shared" si="112"/>
        <v>34.871794871794869</v>
      </c>
      <c r="R1466" t="s">
        <v>8332</v>
      </c>
      <c r="S1466" t="s">
        <v>8348</v>
      </c>
      <c r="T1466" s="9">
        <f t="shared" si="113"/>
        <v>41291.661550925928</v>
      </c>
      <c r="U1466" s="9">
        <f t="shared" si="114"/>
        <v>41321.661550925928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f t="shared" si="110"/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111"/>
        <v>106924.35</v>
      </c>
      <c r="Q1467">
        <f t="shared" si="112"/>
        <v>52.622732513451197</v>
      </c>
      <c r="R1467" t="s">
        <v>8332</v>
      </c>
      <c r="S1467" t="s">
        <v>8348</v>
      </c>
      <c r="T1467" s="9">
        <f t="shared" si="113"/>
        <v>40959.734398148146</v>
      </c>
      <c r="U1467" s="9">
        <f t="shared" si="114"/>
        <v>40990.125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f t="shared" si="110"/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111"/>
        <v>1260.369999999999</v>
      </c>
      <c r="Q1468">
        <f t="shared" si="112"/>
        <v>69.598266129032254</v>
      </c>
      <c r="R1468" t="s">
        <v>8332</v>
      </c>
      <c r="S1468" t="s">
        <v>8348</v>
      </c>
      <c r="T1468" s="9">
        <f t="shared" si="113"/>
        <v>42340.172060185185</v>
      </c>
      <c r="U1468" s="9">
        <f t="shared" si="114"/>
        <v>42381.208333333328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f t="shared" si="110"/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111"/>
        <v>6032</v>
      </c>
      <c r="Q1469">
        <f t="shared" si="112"/>
        <v>76.72</v>
      </c>
      <c r="R1469" t="s">
        <v>8332</v>
      </c>
      <c r="S1469" t="s">
        <v>8348</v>
      </c>
      <c r="T1469" s="9">
        <f t="shared" si="113"/>
        <v>40933.80190972222</v>
      </c>
      <c r="U1469" s="9">
        <f t="shared" si="114"/>
        <v>40993.760243055556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f t="shared" si="110"/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111"/>
        <v>225</v>
      </c>
      <c r="Q1470">
        <f t="shared" si="112"/>
        <v>33.191126279863482</v>
      </c>
      <c r="R1470" t="s">
        <v>8332</v>
      </c>
      <c r="S1470" t="s">
        <v>8348</v>
      </c>
      <c r="T1470" s="9">
        <f t="shared" si="113"/>
        <v>40646.014456018522</v>
      </c>
      <c r="U1470" s="9">
        <f t="shared" si="114"/>
        <v>40706.014456018522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f t="shared" si="110"/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111"/>
        <v>3728</v>
      </c>
      <c r="Q1471">
        <f t="shared" si="112"/>
        <v>149.46417445482865</v>
      </c>
      <c r="R1471" t="s">
        <v>8332</v>
      </c>
      <c r="S1471" t="s">
        <v>8348</v>
      </c>
      <c r="T1471" s="9">
        <f t="shared" si="113"/>
        <v>41290.598483796297</v>
      </c>
      <c r="U1471" s="9">
        <f t="shared" si="114"/>
        <v>41320.598483796297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f t="shared" si="110"/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111"/>
        <v>377</v>
      </c>
      <c r="Q1472">
        <f t="shared" si="112"/>
        <v>23.172839506172838</v>
      </c>
      <c r="R1472" t="s">
        <v>8332</v>
      </c>
      <c r="S1472" t="s">
        <v>8348</v>
      </c>
      <c r="T1472" s="9">
        <f t="shared" si="113"/>
        <v>41250.827118055553</v>
      </c>
      <c r="U1472" s="9">
        <f t="shared" si="114"/>
        <v>41271.827118055553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f t="shared" si="110"/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111"/>
        <v>1229</v>
      </c>
      <c r="Q1473">
        <f t="shared" si="112"/>
        <v>96.877551020408163</v>
      </c>
      <c r="R1473" t="s">
        <v>8332</v>
      </c>
      <c r="S1473" t="s">
        <v>8348</v>
      </c>
      <c r="T1473" s="9">
        <f t="shared" si="113"/>
        <v>42073.957569444443</v>
      </c>
      <c r="U1473" s="9">
        <f t="shared" si="114"/>
        <v>42103.957569444443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f t="shared" si="110"/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111"/>
        <v>9676</v>
      </c>
      <c r="Q1474">
        <f t="shared" si="112"/>
        <v>103.20238095238095</v>
      </c>
      <c r="R1474" t="s">
        <v>8332</v>
      </c>
      <c r="S1474" t="s">
        <v>8348</v>
      </c>
      <c r="T1474" s="9">
        <f t="shared" si="113"/>
        <v>41533.542858796296</v>
      </c>
      <c r="U1474" s="9">
        <f t="shared" si="114"/>
        <v>41563.542858796296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f t="shared" ref="E1475:E1538" si="115">IF(G1475="successful",D1475,"")</f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116">F1475-D1475</f>
        <v>307.74</v>
      </c>
      <c r="Q1475">
        <f t="shared" ref="Q1475:Q1538" si="117">F1475/M1475</f>
        <v>38.462553191489363</v>
      </c>
      <c r="R1475" t="s">
        <v>8332</v>
      </c>
      <c r="S1475" t="s">
        <v>8348</v>
      </c>
      <c r="T1475" s="9">
        <f t="shared" ref="T1475:T1538" si="118">(((K1475/60)/60)/24)+DATE(1970,1,1)</f>
        <v>40939.979618055557</v>
      </c>
      <c r="U1475" s="9">
        <f t="shared" ref="U1475:U1538" si="119">(((J1475/60)/60)/24)+DATE(1970,1,1)</f>
        <v>40969.979618055557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f t="shared" si="115"/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116"/>
        <v>368</v>
      </c>
      <c r="Q1476">
        <f t="shared" si="117"/>
        <v>44.315789473684212</v>
      </c>
      <c r="R1476" t="s">
        <v>8332</v>
      </c>
      <c r="S1476" t="s">
        <v>8348</v>
      </c>
      <c r="T1476" s="9">
        <f t="shared" si="118"/>
        <v>41500.727916666663</v>
      </c>
      <c r="U1476" s="9">
        <f t="shared" si="119"/>
        <v>41530.727916666663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f t="shared" si="115"/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116"/>
        <v>13300.45</v>
      </c>
      <c r="Q1477">
        <f t="shared" si="117"/>
        <v>64.173356009070289</v>
      </c>
      <c r="R1477" t="s">
        <v>8332</v>
      </c>
      <c r="S1477" t="s">
        <v>8348</v>
      </c>
      <c r="T1477" s="9">
        <f t="shared" si="118"/>
        <v>41960.722951388889</v>
      </c>
      <c r="U1477" s="9">
        <f t="shared" si="119"/>
        <v>41993.207638888889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f t="shared" si="115"/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116"/>
        <v>33693.279999999999</v>
      </c>
      <c r="Q1478">
        <f t="shared" si="117"/>
        <v>43.333275109170302</v>
      </c>
      <c r="R1478" t="s">
        <v>8332</v>
      </c>
      <c r="S1478" t="s">
        <v>8348</v>
      </c>
      <c r="T1478" s="9">
        <f t="shared" si="118"/>
        <v>40766.041921296295</v>
      </c>
      <c r="U1478" s="9">
        <f t="shared" si="119"/>
        <v>40796.041921296295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f t="shared" si="115"/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116"/>
        <v>3393</v>
      </c>
      <c r="Q1479">
        <f t="shared" si="117"/>
        <v>90.495934959349597</v>
      </c>
      <c r="R1479" t="s">
        <v>8332</v>
      </c>
      <c r="S1479" t="s">
        <v>8348</v>
      </c>
      <c r="T1479" s="9">
        <f t="shared" si="118"/>
        <v>40840.615787037037</v>
      </c>
      <c r="U1479" s="9">
        <f t="shared" si="119"/>
        <v>40900.125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f t="shared" si="115"/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116"/>
        <v>540807.11</v>
      </c>
      <c r="Q1480">
        <f t="shared" si="117"/>
        <v>29.187190495010373</v>
      </c>
      <c r="R1480" t="s">
        <v>8332</v>
      </c>
      <c r="S1480" t="s">
        <v>8348</v>
      </c>
      <c r="T1480" s="9">
        <f t="shared" si="118"/>
        <v>41394.871678240743</v>
      </c>
      <c r="U1480" s="9">
        <f t="shared" si="119"/>
        <v>41408.871678240743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f t="shared" si="115"/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116"/>
        <v>598</v>
      </c>
      <c r="Q1481">
        <f t="shared" si="117"/>
        <v>30.95774647887324</v>
      </c>
      <c r="R1481" t="s">
        <v>8332</v>
      </c>
      <c r="S1481" t="s">
        <v>8348</v>
      </c>
      <c r="T1481" s="9">
        <f t="shared" si="118"/>
        <v>41754.745243055557</v>
      </c>
      <c r="U1481" s="9">
        <f t="shared" si="119"/>
        <v>41769.165972222225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f t="shared" si="115"/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116"/>
        <v>8520.1999999999971</v>
      </c>
      <c r="Q1482">
        <f t="shared" si="117"/>
        <v>92.157795275590544</v>
      </c>
      <c r="R1482" t="s">
        <v>8332</v>
      </c>
      <c r="S1482" t="s">
        <v>8348</v>
      </c>
      <c r="T1482" s="9">
        <f t="shared" si="118"/>
        <v>41464.934016203704</v>
      </c>
      <c r="U1482" s="9">
        <f t="shared" si="119"/>
        <v>41481.708333333336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 t="str">
        <f t="shared" si="115"/>
        <v/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116"/>
        <v>-4895</v>
      </c>
      <c r="Q1483">
        <f t="shared" si="117"/>
        <v>17.5</v>
      </c>
      <c r="R1483" t="s">
        <v>8332</v>
      </c>
      <c r="S1483" t="s">
        <v>8310</v>
      </c>
      <c r="T1483" s="9">
        <f t="shared" si="118"/>
        <v>41550.922974537039</v>
      </c>
      <c r="U1483" s="9">
        <f t="shared" si="119"/>
        <v>41580.922974537039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 t="str">
        <f t="shared" si="115"/>
        <v/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116"/>
        <v>-4995</v>
      </c>
      <c r="Q1484">
        <f t="shared" si="117"/>
        <v>5</v>
      </c>
      <c r="R1484" t="s">
        <v>8332</v>
      </c>
      <c r="S1484" t="s">
        <v>8310</v>
      </c>
      <c r="T1484" s="9">
        <f t="shared" si="118"/>
        <v>41136.85805555556</v>
      </c>
      <c r="U1484" s="9">
        <f t="shared" si="119"/>
        <v>41159.32708333333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 t="str">
        <f t="shared" si="115"/>
        <v/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116"/>
        <v>-6950</v>
      </c>
      <c r="Q1485">
        <f t="shared" si="117"/>
        <v>25</v>
      </c>
      <c r="R1485" t="s">
        <v>8332</v>
      </c>
      <c r="S1485" t="s">
        <v>8310</v>
      </c>
      <c r="T1485" s="9">
        <f t="shared" si="118"/>
        <v>42548.192997685182</v>
      </c>
      <c r="U1485" s="9">
        <f t="shared" si="119"/>
        <v>42573.192997685182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 t="str">
        <f t="shared" si="115"/>
        <v/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>
        <f t="shared" si="116"/>
        <v>-2000</v>
      </c>
      <c r="Q1486" t="e">
        <f t="shared" si="117"/>
        <v>#DIV/0!</v>
      </c>
      <c r="R1486" t="s">
        <v>8332</v>
      </c>
      <c r="S1486" t="s">
        <v>8310</v>
      </c>
      <c r="T1486" s="9">
        <f t="shared" si="118"/>
        <v>41053.200960648144</v>
      </c>
      <c r="U1486" s="9">
        <f t="shared" si="119"/>
        <v>41111.618750000001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 t="str">
        <f t="shared" si="115"/>
        <v/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116"/>
        <v>-6550</v>
      </c>
      <c r="Q1487">
        <f t="shared" si="117"/>
        <v>50</v>
      </c>
      <c r="R1487" t="s">
        <v>8332</v>
      </c>
      <c r="S1487" t="s">
        <v>8310</v>
      </c>
      <c r="T1487" s="9">
        <f t="shared" si="118"/>
        <v>42130.795983796299</v>
      </c>
      <c r="U1487" s="9">
        <f t="shared" si="119"/>
        <v>42175.795983796299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 t="str">
        <f t="shared" si="115"/>
        <v/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116"/>
        <v>-19952</v>
      </c>
      <c r="Q1488">
        <f t="shared" si="117"/>
        <v>16</v>
      </c>
      <c r="R1488" t="s">
        <v>8332</v>
      </c>
      <c r="S1488" t="s">
        <v>8310</v>
      </c>
      <c r="T1488" s="9">
        <f t="shared" si="118"/>
        <v>42032.168530092589</v>
      </c>
      <c r="U1488" s="9">
        <f t="shared" si="119"/>
        <v>42062.168530092589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 t="str">
        <f t="shared" si="115"/>
        <v/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>
        <f t="shared" si="116"/>
        <v>-10000</v>
      </c>
      <c r="Q1489" t="e">
        <f t="shared" si="117"/>
        <v>#DIV/0!</v>
      </c>
      <c r="R1489" t="s">
        <v>8332</v>
      </c>
      <c r="S1489" t="s">
        <v>8310</v>
      </c>
      <c r="T1489" s="9">
        <f t="shared" si="118"/>
        <v>42554.917488425926</v>
      </c>
      <c r="U1489" s="9">
        <f t="shared" si="119"/>
        <v>42584.917488425926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 t="str">
        <f t="shared" si="115"/>
        <v/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116"/>
        <v>-14640</v>
      </c>
      <c r="Q1490">
        <f t="shared" si="117"/>
        <v>60</v>
      </c>
      <c r="R1490" t="s">
        <v>8332</v>
      </c>
      <c r="S1490" t="s">
        <v>8310</v>
      </c>
      <c r="T1490" s="9">
        <f t="shared" si="118"/>
        <v>41614.563194444447</v>
      </c>
      <c r="U1490" s="9">
        <f t="shared" si="119"/>
        <v>41644.563194444447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 t="str">
        <f t="shared" si="115"/>
        <v/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>
        <f t="shared" si="116"/>
        <v>-5000</v>
      </c>
      <c r="Q1491" t="e">
        <f t="shared" si="117"/>
        <v>#DIV/0!</v>
      </c>
      <c r="R1491" t="s">
        <v>8332</v>
      </c>
      <c r="S1491" t="s">
        <v>8310</v>
      </c>
      <c r="T1491" s="9">
        <f t="shared" si="118"/>
        <v>41198.611712962964</v>
      </c>
      <c r="U1491" s="9">
        <f t="shared" si="119"/>
        <v>41228.653379629628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 t="str">
        <f t="shared" si="115"/>
        <v/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116"/>
        <v>-2005</v>
      </c>
      <c r="Q1492">
        <f t="shared" si="117"/>
        <v>47.10526315789474</v>
      </c>
      <c r="R1492" t="s">
        <v>8332</v>
      </c>
      <c r="S1492" t="s">
        <v>8310</v>
      </c>
      <c r="T1492" s="9">
        <f t="shared" si="118"/>
        <v>41520.561041666668</v>
      </c>
      <c r="U1492" s="9">
        <f t="shared" si="119"/>
        <v>41549.561041666668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 t="str">
        <f t="shared" si="115"/>
        <v/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116"/>
        <v>-1100</v>
      </c>
      <c r="Q1493">
        <f t="shared" si="117"/>
        <v>100</v>
      </c>
      <c r="R1493" t="s">
        <v>8332</v>
      </c>
      <c r="S1493" t="s">
        <v>8310</v>
      </c>
      <c r="T1493" s="9">
        <f t="shared" si="118"/>
        <v>41991.713460648149</v>
      </c>
      <c r="U1493" s="9">
        <f t="shared" si="119"/>
        <v>42050.651388888888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 t="str">
        <f t="shared" si="115"/>
        <v/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116"/>
        <v>-3970</v>
      </c>
      <c r="Q1494">
        <f t="shared" si="117"/>
        <v>15</v>
      </c>
      <c r="R1494" t="s">
        <v>8332</v>
      </c>
      <c r="S1494" t="s">
        <v>8310</v>
      </c>
      <c r="T1494" s="9">
        <f t="shared" si="118"/>
        <v>40682.884791666671</v>
      </c>
      <c r="U1494" s="9">
        <f t="shared" si="119"/>
        <v>40712.884791666671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 t="str">
        <f t="shared" si="115"/>
        <v/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>
        <f t="shared" si="116"/>
        <v>-2400</v>
      </c>
      <c r="Q1495" t="e">
        <f t="shared" si="117"/>
        <v>#DIV/0!</v>
      </c>
      <c r="R1495" t="s">
        <v>8332</v>
      </c>
      <c r="S1495" t="s">
        <v>8310</v>
      </c>
      <c r="T1495" s="9">
        <f t="shared" si="118"/>
        <v>41411.866608796299</v>
      </c>
      <c r="U1495" s="9">
        <f t="shared" si="119"/>
        <v>41441.866608796299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 t="str">
        <f t="shared" si="115"/>
        <v/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116"/>
        <v>-4555</v>
      </c>
      <c r="Q1496">
        <f t="shared" si="117"/>
        <v>40.454545454545453</v>
      </c>
      <c r="R1496" t="s">
        <v>8332</v>
      </c>
      <c r="S1496" t="s">
        <v>8310</v>
      </c>
      <c r="T1496" s="9">
        <f t="shared" si="118"/>
        <v>42067.722372685181</v>
      </c>
      <c r="U1496" s="9">
        <f t="shared" si="119"/>
        <v>42097.651388888888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 t="str">
        <f t="shared" si="115"/>
        <v/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>
        <f t="shared" si="116"/>
        <v>-2000</v>
      </c>
      <c r="Q1497" t="e">
        <f t="shared" si="117"/>
        <v>#DIV/0!</v>
      </c>
      <c r="R1497" t="s">
        <v>8332</v>
      </c>
      <c r="S1497" t="s">
        <v>8310</v>
      </c>
      <c r="T1497" s="9">
        <f t="shared" si="118"/>
        <v>40752.789710648147</v>
      </c>
      <c r="U1497" s="9">
        <f t="shared" si="119"/>
        <v>40782.789710648147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 t="str">
        <f t="shared" si="115"/>
        <v/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>
        <f t="shared" si="116"/>
        <v>-1500</v>
      </c>
      <c r="Q1498" t="e">
        <f t="shared" si="117"/>
        <v>#DIV/0!</v>
      </c>
      <c r="R1498" t="s">
        <v>8332</v>
      </c>
      <c r="S1498" t="s">
        <v>8310</v>
      </c>
      <c r="T1498" s="9">
        <f t="shared" si="118"/>
        <v>41838.475219907406</v>
      </c>
      <c r="U1498" s="9">
        <f t="shared" si="119"/>
        <v>41898.475219907406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 t="str">
        <f t="shared" si="115"/>
        <v/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116"/>
        <v>-14999</v>
      </c>
      <c r="Q1499">
        <f t="shared" si="117"/>
        <v>1</v>
      </c>
      <c r="R1499" t="s">
        <v>8332</v>
      </c>
      <c r="S1499" t="s">
        <v>8310</v>
      </c>
      <c r="T1499" s="9">
        <f t="shared" si="118"/>
        <v>41444.64261574074</v>
      </c>
      <c r="U1499" s="9">
        <f t="shared" si="119"/>
        <v>41486.821527777778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 t="str">
        <f t="shared" si="115"/>
        <v/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116"/>
        <v>-2943</v>
      </c>
      <c r="Q1500">
        <f t="shared" si="117"/>
        <v>19</v>
      </c>
      <c r="R1500" t="s">
        <v>8332</v>
      </c>
      <c r="S1500" t="s">
        <v>8310</v>
      </c>
      <c r="T1500" s="9">
        <f t="shared" si="118"/>
        <v>41840.983541666668</v>
      </c>
      <c r="U1500" s="9">
        <f t="shared" si="119"/>
        <v>41885.983541666668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 t="str">
        <f t="shared" si="115"/>
        <v/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116"/>
        <v>-1995</v>
      </c>
      <c r="Q1501">
        <f t="shared" si="117"/>
        <v>5</v>
      </c>
      <c r="R1501" t="s">
        <v>8332</v>
      </c>
      <c r="S1501" t="s">
        <v>8310</v>
      </c>
      <c r="T1501" s="9">
        <f t="shared" si="118"/>
        <v>42527.007326388892</v>
      </c>
      <c r="U1501" s="9">
        <f t="shared" si="119"/>
        <v>42587.007326388892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 t="str">
        <f t="shared" si="115"/>
        <v/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116"/>
        <v>-2099</v>
      </c>
      <c r="Q1502">
        <f t="shared" si="117"/>
        <v>46.733333333333334</v>
      </c>
      <c r="R1502" t="s">
        <v>8332</v>
      </c>
      <c r="S1502" t="s">
        <v>8310</v>
      </c>
      <c r="T1502" s="9">
        <f t="shared" si="118"/>
        <v>41365.904594907406</v>
      </c>
      <c r="U1502" s="9">
        <f t="shared" si="119"/>
        <v>41395.904594907406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f t="shared" si="115"/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116"/>
        <v>34492</v>
      </c>
      <c r="Q1503">
        <f t="shared" si="117"/>
        <v>97.731073446327684</v>
      </c>
      <c r="R1503" t="s">
        <v>8344</v>
      </c>
      <c r="S1503" t="s">
        <v>8345</v>
      </c>
      <c r="T1503" s="9">
        <f t="shared" si="118"/>
        <v>42163.583599537036</v>
      </c>
      <c r="U1503" s="9">
        <f t="shared" si="119"/>
        <v>42193.583599537036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f t="shared" si="115"/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116"/>
        <v>318</v>
      </c>
      <c r="Q1504">
        <f t="shared" si="117"/>
        <v>67.835866261398181</v>
      </c>
      <c r="R1504" t="s">
        <v>8344</v>
      </c>
      <c r="S1504" t="s">
        <v>8345</v>
      </c>
      <c r="T1504" s="9">
        <f t="shared" si="118"/>
        <v>42426.542592592596</v>
      </c>
      <c r="U1504" s="9">
        <f t="shared" si="119"/>
        <v>42454.916666666672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f t="shared" si="115"/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116"/>
        <v>295.92999999999984</v>
      </c>
      <c r="Q1505">
        <f t="shared" si="117"/>
        <v>56.98492957746479</v>
      </c>
      <c r="R1505" t="s">
        <v>8344</v>
      </c>
      <c r="S1505" t="s">
        <v>8345</v>
      </c>
      <c r="T1505" s="9">
        <f t="shared" si="118"/>
        <v>42606.347233796296</v>
      </c>
      <c r="U1505" s="9">
        <f t="shared" si="119"/>
        <v>42666.347233796296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f t="shared" si="115"/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116"/>
        <v>11566</v>
      </c>
      <c r="Q1506">
        <f t="shared" si="117"/>
        <v>67.159851301115239</v>
      </c>
      <c r="R1506" t="s">
        <v>8344</v>
      </c>
      <c r="S1506" t="s">
        <v>8345</v>
      </c>
      <c r="T1506" s="9">
        <f t="shared" si="118"/>
        <v>41772.657685185186</v>
      </c>
      <c r="U1506" s="9">
        <f t="shared" si="119"/>
        <v>41800.356249999997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f t="shared" si="115"/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116"/>
        <v>573</v>
      </c>
      <c r="Q1507">
        <f t="shared" si="117"/>
        <v>48.037681159420288</v>
      </c>
      <c r="R1507" t="s">
        <v>8344</v>
      </c>
      <c r="S1507" t="s">
        <v>8345</v>
      </c>
      <c r="T1507" s="9">
        <f t="shared" si="118"/>
        <v>42414.44332175926</v>
      </c>
      <c r="U1507" s="9">
        <f t="shared" si="119"/>
        <v>42451.834027777775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f t="shared" si="115"/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116"/>
        <v>171</v>
      </c>
      <c r="Q1508">
        <f t="shared" si="117"/>
        <v>38.860465116279073</v>
      </c>
      <c r="R1508" t="s">
        <v>8344</v>
      </c>
      <c r="S1508" t="s">
        <v>8345</v>
      </c>
      <c r="T1508" s="9">
        <f t="shared" si="118"/>
        <v>41814.785925925928</v>
      </c>
      <c r="U1508" s="9">
        <f t="shared" si="119"/>
        <v>41844.785925925928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f t="shared" si="115"/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116"/>
        <v>1380</v>
      </c>
      <c r="Q1509">
        <f t="shared" si="117"/>
        <v>78.181818181818187</v>
      </c>
      <c r="R1509" t="s">
        <v>8344</v>
      </c>
      <c r="S1509" t="s">
        <v>8345</v>
      </c>
      <c r="T1509" s="9">
        <f t="shared" si="118"/>
        <v>40254.450335648151</v>
      </c>
      <c r="U1509" s="9">
        <f t="shared" si="119"/>
        <v>40313.340277777781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f t="shared" si="115"/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116"/>
        <v>1991</v>
      </c>
      <c r="Q1510">
        <f t="shared" si="117"/>
        <v>97.113744075829388</v>
      </c>
      <c r="R1510" t="s">
        <v>8344</v>
      </c>
      <c r="S1510" t="s">
        <v>8345</v>
      </c>
      <c r="T1510" s="9">
        <f t="shared" si="118"/>
        <v>41786.614363425928</v>
      </c>
      <c r="U1510" s="9">
        <f t="shared" si="119"/>
        <v>41817.614363425928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f t="shared" si="115"/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116"/>
        <v>4137.2200000000012</v>
      </c>
      <c r="Q1511">
        <f t="shared" si="117"/>
        <v>110.39397959183674</v>
      </c>
      <c r="R1511" t="s">
        <v>8344</v>
      </c>
      <c r="S1511" t="s">
        <v>8345</v>
      </c>
      <c r="T1511" s="9">
        <f t="shared" si="118"/>
        <v>42751.533391203702</v>
      </c>
      <c r="U1511" s="9">
        <f t="shared" si="119"/>
        <v>42780.957638888889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f t="shared" si="115"/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116"/>
        <v>165.60000000000036</v>
      </c>
      <c r="Q1512">
        <f t="shared" si="117"/>
        <v>39.91506172839506</v>
      </c>
      <c r="R1512" t="s">
        <v>8344</v>
      </c>
      <c r="S1512" t="s">
        <v>8345</v>
      </c>
      <c r="T1512" s="9">
        <f t="shared" si="118"/>
        <v>41809.385162037033</v>
      </c>
      <c r="U1512" s="9">
        <f t="shared" si="119"/>
        <v>41839.385162037033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f t="shared" si="115"/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116"/>
        <v>1651</v>
      </c>
      <c r="Q1513">
        <f t="shared" si="117"/>
        <v>75.975728155339809</v>
      </c>
      <c r="R1513" t="s">
        <v>8344</v>
      </c>
      <c r="S1513" t="s">
        <v>8345</v>
      </c>
      <c r="T1513" s="9">
        <f t="shared" si="118"/>
        <v>42296.583379629628</v>
      </c>
      <c r="U1513" s="9">
        <f t="shared" si="119"/>
        <v>42326.625046296293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f t="shared" si="115"/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116"/>
        <v>16057</v>
      </c>
      <c r="Q1514">
        <f t="shared" si="117"/>
        <v>58.379104477611939</v>
      </c>
      <c r="R1514" t="s">
        <v>8344</v>
      </c>
      <c r="S1514" t="s">
        <v>8345</v>
      </c>
      <c r="T1514" s="9">
        <f t="shared" si="118"/>
        <v>42741.684479166666</v>
      </c>
      <c r="U1514" s="9">
        <f t="shared" si="119"/>
        <v>42771.684479166666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f t="shared" si="115"/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116"/>
        <v>4001.5</v>
      </c>
      <c r="Q1515">
        <f t="shared" si="117"/>
        <v>55.82093023255814</v>
      </c>
      <c r="R1515" t="s">
        <v>8344</v>
      </c>
      <c r="S1515" t="s">
        <v>8345</v>
      </c>
      <c r="T1515" s="9">
        <f t="shared" si="118"/>
        <v>41806.637337962966</v>
      </c>
      <c r="U1515" s="9">
        <f t="shared" si="119"/>
        <v>41836.637337962966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f t="shared" si="115"/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116"/>
        <v>1619</v>
      </c>
      <c r="Q1516">
        <f t="shared" si="117"/>
        <v>151.24431818181819</v>
      </c>
      <c r="R1516" t="s">
        <v>8344</v>
      </c>
      <c r="S1516" t="s">
        <v>8345</v>
      </c>
      <c r="T1516" s="9">
        <f t="shared" si="118"/>
        <v>42234.597685185188</v>
      </c>
      <c r="U1516" s="9">
        <f t="shared" si="119"/>
        <v>42274.597685185188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f t="shared" si="115"/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116"/>
        <v>171567</v>
      </c>
      <c r="Q1517">
        <f t="shared" si="117"/>
        <v>849.67027027027029</v>
      </c>
      <c r="R1517" t="s">
        <v>8344</v>
      </c>
      <c r="S1517" t="s">
        <v>8345</v>
      </c>
      <c r="T1517" s="9">
        <f t="shared" si="118"/>
        <v>42415.253437499996</v>
      </c>
      <c r="U1517" s="9">
        <f t="shared" si="119"/>
        <v>42445.211770833332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f t="shared" si="115"/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116"/>
        <v>1472</v>
      </c>
      <c r="Q1518">
        <f t="shared" si="117"/>
        <v>159.24137931034483</v>
      </c>
      <c r="R1518" t="s">
        <v>8344</v>
      </c>
      <c r="S1518" t="s">
        <v>8345</v>
      </c>
      <c r="T1518" s="9">
        <f t="shared" si="118"/>
        <v>42619.466342592597</v>
      </c>
      <c r="U1518" s="9">
        <f t="shared" si="119"/>
        <v>42649.583333333328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f t="shared" si="115"/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116"/>
        <v>9297</v>
      </c>
      <c r="Q1519">
        <f t="shared" si="117"/>
        <v>39.507317073170732</v>
      </c>
      <c r="R1519" t="s">
        <v>8344</v>
      </c>
      <c r="S1519" t="s">
        <v>8345</v>
      </c>
      <c r="T1519" s="9">
        <f t="shared" si="118"/>
        <v>41948.56658564815</v>
      </c>
      <c r="U1519" s="9">
        <f t="shared" si="119"/>
        <v>41979.25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f t="shared" si="115"/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116"/>
        <v>15805</v>
      </c>
      <c r="Q1520">
        <f t="shared" si="117"/>
        <v>130.52966101694915</v>
      </c>
      <c r="R1520" t="s">
        <v>8344</v>
      </c>
      <c r="S1520" t="s">
        <v>8345</v>
      </c>
      <c r="T1520" s="9">
        <f t="shared" si="118"/>
        <v>41760.8200462963</v>
      </c>
      <c r="U1520" s="9">
        <f t="shared" si="119"/>
        <v>41790.8200462963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f t="shared" si="115"/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116"/>
        <v>302.75</v>
      </c>
      <c r="Q1521">
        <f t="shared" si="117"/>
        <v>64.156896551724131</v>
      </c>
      <c r="R1521" t="s">
        <v>8344</v>
      </c>
      <c r="S1521" t="s">
        <v>8345</v>
      </c>
      <c r="T1521" s="9">
        <f t="shared" si="118"/>
        <v>41782.741701388892</v>
      </c>
      <c r="U1521" s="9">
        <f t="shared" si="119"/>
        <v>41810.915972222225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f t="shared" si="115"/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116"/>
        <v>625</v>
      </c>
      <c r="Q1522">
        <f t="shared" si="117"/>
        <v>111.52694610778443</v>
      </c>
      <c r="R1522" t="s">
        <v>8344</v>
      </c>
      <c r="S1522" t="s">
        <v>8345</v>
      </c>
      <c r="T1522" s="9">
        <f t="shared" si="118"/>
        <v>41955.857789351852</v>
      </c>
      <c r="U1522" s="9">
        <f t="shared" si="119"/>
        <v>41992.166666666672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f t="shared" si="115"/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116"/>
        <v>2555</v>
      </c>
      <c r="Q1523">
        <f t="shared" si="117"/>
        <v>170.44680851063831</v>
      </c>
      <c r="R1523" t="s">
        <v>8344</v>
      </c>
      <c r="S1523" t="s">
        <v>8345</v>
      </c>
      <c r="T1523" s="9">
        <f t="shared" si="118"/>
        <v>42493.167719907404</v>
      </c>
      <c r="U1523" s="9">
        <f t="shared" si="119"/>
        <v>42528.167719907404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f t="shared" si="115"/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116"/>
        <v>16950.099999999999</v>
      </c>
      <c r="Q1524">
        <f t="shared" si="117"/>
        <v>133.7391592920354</v>
      </c>
      <c r="R1524" t="s">
        <v>8344</v>
      </c>
      <c r="S1524" t="s">
        <v>8345</v>
      </c>
      <c r="T1524" s="9">
        <f t="shared" si="118"/>
        <v>41899.830312500002</v>
      </c>
      <c r="U1524" s="9">
        <f t="shared" si="119"/>
        <v>41929.830312500002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f t="shared" si="115"/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116"/>
        <v>4596</v>
      </c>
      <c r="Q1525">
        <f t="shared" si="117"/>
        <v>95.834024896265561</v>
      </c>
      <c r="R1525" t="s">
        <v>8344</v>
      </c>
      <c r="S1525" t="s">
        <v>8345</v>
      </c>
      <c r="T1525" s="9">
        <f t="shared" si="118"/>
        <v>41964.751342592594</v>
      </c>
      <c r="U1525" s="9">
        <f t="shared" si="119"/>
        <v>41996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f t="shared" si="115"/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116"/>
        <v>3210</v>
      </c>
      <c r="Q1526">
        <f t="shared" si="117"/>
        <v>221.78571428571428</v>
      </c>
      <c r="R1526" t="s">
        <v>8344</v>
      </c>
      <c r="S1526" t="s">
        <v>8345</v>
      </c>
      <c r="T1526" s="9">
        <f t="shared" si="118"/>
        <v>42756.501041666663</v>
      </c>
      <c r="U1526" s="9">
        <f t="shared" si="119"/>
        <v>42786.501041666663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f t="shared" si="115"/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116"/>
        <v>1924.1499999999996</v>
      </c>
      <c r="Q1527">
        <f t="shared" si="117"/>
        <v>32.315357142857138</v>
      </c>
      <c r="R1527" t="s">
        <v>8344</v>
      </c>
      <c r="S1527" t="s">
        <v>8345</v>
      </c>
      <c r="T1527" s="9">
        <f t="shared" si="118"/>
        <v>42570.702986111108</v>
      </c>
      <c r="U1527" s="9">
        <f t="shared" si="119"/>
        <v>42600.702986111108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f t="shared" si="115"/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116"/>
        <v>4675</v>
      </c>
      <c r="Q1528">
        <f t="shared" si="117"/>
        <v>98.839285714285708</v>
      </c>
      <c r="R1528" t="s">
        <v>8344</v>
      </c>
      <c r="S1528" t="s">
        <v>8345</v>
      </c>
      <c r="T1528" s="9">
        <f t="shared" si="118"/>
        <v>42339.276006944448</v>
      </c>
      <c r="U1528" s="9">
        <f t="shared" si="119"/>
        <v>42388.276006944448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f t="shared" si="115"/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116"/>
        <v>365.55000000000018</v>
      </c>
      <c r="Q1529">
        <f t="shared" si="117"/>
        <v>55.222142857142863</v>
      </c>
      <c r="R1529" t="s">
        <v>8344</v>
      </c>
      <c r="S1529" t="s">
        <v>8345</v>
      </c>
      <c r="T1529" s="9">
        <f t="shared" si="118"/>
        <v>42780.600532407407</v>
      </c>
      <c r="U1529" s="9">
        <f t="shared" si="119"/>
        <v>42808.558865740735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f t="shared" si="115"/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116"/>
        <v>5447</v>
      </c>
      <c r="Q1530">
        <f t="shared" si="117"/>
        <v>52.793750000000003</v>
      </c>
      <c r="R1530" t="s">
        <v>8344</v>
      </c>
      <c r="S1530" t="s">
        <v>8345</v>
      </c>
      <c r="T1530" s="9">
        <f t="shared" si="118"/>
        <v>42736.732893518521</v>
      </c>
      <c r="U1530" s="9">
        <f t="shared" si="119"/>
        <v>42767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f t="shared" si="115"/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116"/>
        <v>129</v>
      </c>
      <c r="Q1531">
        <f t="shared" si="117"/>
        <v>135.66666666666666</v>
      </c>
      <c r="R1531" t="s">
        <v>8344</v>
      </c>
      <c r="S1531" t="s">
        <v>8345</v>
      </c>
      <c r="T1531" s="9">
        <f t="shared" si="118"/>
        <v>42052.628703703704</v>
      </c>
      <c r="U1531" s="9">
        <f t="shared" si="119"/>
        <v>42082.587037037039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f t="shared" si="115"/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116"/>
        <v>12189</v>
      </c>
      <c r="Q1532">
        <f t="shared" si="117"/>
        <v>53.991990846681922</v>
      </c>
      <c r="R1532" t="s">
        <v>8344</v>
      </c>
      <c r="S1532" t="s">
        <v>8345</v>
      </c>
      <c r="T1532" s="9">
        <f t="shared" si="118"/>
        <v>42275.767303240747</v>
      </c>
      <c r="U1532" s="9">
        <f t="shared" si="119"/>
        <v>42300.767303240747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f t="shared" si="115"/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116"/>
        <v>1785</v>
      </c>
      <c r="Q1533">
        <f t="shared" si="117"/>
        <v>56.643835616438359</v>
      </c>
      <c r="R1533" t="s">
        <v>8344</v>
      </c>
      <c r="S1533" t="s">
        <v>8345</v>
      </c>
      <c r="T1533" s="9">
        <f t="shared" si="118"/>
        <v>41941.802384259259</v>
      </c>
      <c r="U1533" s="9">
        <f t="shared" si="119"/>
        <v>41974.125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f t="shared" si="115"/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116"/>
        <v>19201</v>
      </c>
      <c r="Q1534">
        <f t="shared" si="117"/>
        <v>82.316326530612244</v>
      </c>
      <c r="R1534" t="s">
        <v>8344</v>
      </c>
      <c r="S1534" t="s">
        <v>8345</v>
      </c>
      <c r="T1534" s="9">
        <f t="shared" si="118"/>
        <v>42391.475289351853</v>
      </c>
      <c r="U1534" s="9">
        <f t="shared" si="119"/>
        <v>42415.625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f t="shared" si="115"/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116"/>
        <v>20313</v>
      </c>
      <c r="Q1535">
        <f t="shared" si="117"/>
        <v>88.26081081081081</v>
      </c>
      <c r="R1535" t="s">
        <v>8344</v>
      </c>
      <c r="S1535" t="s">
        <v>8345</v>
      </c>
      <c r="T1535" s="9">
        <f t="shared" si="118"/>
        <v>42443.00204861111</v>
      </c>
      <c r="U1535" s="9">
        <f t="shared" si="119"/>
        <v>42492.165972222225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f t="shared" si="115"/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116"/>
        <v>23830</v>
      </c>
      <c r="Q1536">
        <f t="shared" si="117"/>
        <v>84.905149051490511</v>
      </c>
      <c r="R1536" t="s">
        <v>8344</v>
      </c>
      <c r="S1536" t="s">
        <v>8345</v>
      </c>
      <c r="T1536" s="9">
        <f t="shared" si="118"/>
        <v>42221.67432870371</v>
      </c>
      <c r="U1536" s="9">
        <f t="shared" si="119"/>
        <v>42251.67432870371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f t="shared" si="115"/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116"/>
        <v>1297</v>
      </c>
      <c r="Q1537">
        <f t="shared" si="117"/>
        <v>48.154545454545456</v>
      </c>
      <c r="R1537" t="s">
        <v>8344</v>
      </c>
      <c r="S1537" t="s">
        <v>8345</v>
      </c>
      <c r="T1537" s="9">
        <f t="shared" si="118"/>
        <v>42484.829062500001</v>
      </c>
      <c r="U1537" s="9">
        <f t="shared" si="119"/>
        <v>42513.916666666672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f t="shared" si="115"/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116"/>
        <v>18037.009999999998</v>
      </c>
      <c r="Q1538">
        <f t="shared" si="117"/>
        <v>66.015406593406595</v>
      </c>
      <c r="R1538" t="s">
        <v>8344</v>
      </c>
      <c r="S1538" t="s">
        <v>8345</v>
      </c>
      <c r="T1538" s="9">
        <f t="shared" si="118"/>
        <v>42213.802199074074</v>
      </c>
      <c r="U1538" s="9">
        <f t="shared" si="119"/>
        <v>42243.802199074074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f t="shared" ref="E1539:E1602" si="120">IF(G1539="successful",D1539,"")</f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121">F1539-D1539</f>
        <v>9588</v>
      </c>
      <c r="Q1539">
        <f t="shared" ref="Q1539:Q1602" si="122">F1539/M1539</f>
        <v>96.375</v>
      </c>
      <c r="R1539" t="s">
        <v>8344</v>
      </c>
      <c r="S1539" t="s">
        <v>8345</v>
      </c>
      <c r="T1539" s="9">
        <f t="shared" ref="T1539:T1602" si="123">(((K1539/60)/60)/24)+DATE(1970,1,1)</f>
        <v>42552.315127314811</v>
      </c>
      <c r="U1539" s="9">
        <f t="shared" ref="U1539:U1602" si="124">(((J1539/60)/60)/24)+DATE(1970,1,1)</f>
        <v>42588.75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f t="shared" si="120"/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121"/>
        <v>184</v>
      </c>
      <c r="Q1540">
        <f t="shared" si="122"/>
        <v>156.17391304347825</v>
      </c>
      <c r="R1540" t="s">
        <v>8344</v>
      </c>
      <c r="S1540" t="s">
        <v>8345</v>
      </c>
      <c r="T1540" s="9">
        <f t="shared" si="123"/>
        <v>41981.782060185185</v>
      </c>
      <c r="U1540" s="9">
        <f t="shared" si="124"/>
        <v>42026.782060185185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f t="shared" si="120"/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121"/>
        <v>7197.2200000000012</v>
      </c>
      <c r="Q1541">
        <f t="shared" si="122"/>
        <v>95.764859154929582</v>
      </c>
      <c r="R1541" t="s">
        <v>8344</v>
      </c>
      <c r="S1541" t="s">
        <v>8345</v>
      </c>
      <c r="T1541" s="9">
        <f t="shared" si="123"/>
        <v>42705.919201388882</v>
      </c>
      <c r="U1541" s="9">
        <f t="shared" si="124"/>
        <v>42738.919201388882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f t="shared" si="120"/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121"/>
        <v>2680</v>
      </c>
      <c r="Q1542">
        <f t="shared" si="122"/>
        <v>180.40816326530611</v>
      </c>
      <c r="R1542" t="s">
        <v>8344</v>
      </c>
      <c r="S1542" t="s">
        <v>8345</v>
      </c>
      <c r="T1542" s="9">
        <f t="shared" si="123"/>
        <v>41939.00712962963</v>
      </c>
      <c r="U1542" s="9">
        <f t="shared" si="124"/>
        <v>41969.052083333328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 t="str">
        <f t="shared" si="120"/>
        <v/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121"/>
        <v>-17994</v>
      </c>
      <c r="Q1543">
        <f t="shared" si="122"/>
        <v>3</v>
      </c>
      <c r="R1543" t="s">
        <v>8344</v>
      </c>
      <c r="S1543" t="s">
        <v>8349</v>
      </c>
      <c r="T1543" s="9">
        <f t="shared" si="123"/>
        <v>41974.712245370371</v>
      </c>
      <c r="U1543" s="9">
        <f t="shared" si="124"/>
        <v>42004.712245370371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 t="str">
        <f t="shared" si="120"/>
        <v/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121"/>
        <v>-480</v>
      </c>
      <c r="Q1544">
        <f t="shared" si="122"/>
        <v>20</v>
      </c>
      <c r="R1544" t="s">
        <v>8344</v>
      </c>
      <c r="S1544" t="s">
        <v>8349</v>
      </c>
      <c r="T1544" s="9">
        <f t="shared" si="123"/>
        <v>42170.996527777781</v>
      </c>
      <c r="U1544" s="9">
        <f t="shared" si="124"/>
        <v>42185.996527777781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 t="str">
        <f t="shared" si="120"/>
        <v/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121"/>
        <v>-2240</v>
      </c>
      <c r="Q1545">
        <f t="shared" si="122"/>
        <v>10</v>
      </c>
      <c r="R1545" t="s">
        <v>8344</v>
      </c>
      <c r="S1545" t="s">
        <v>8349</v>
      </c>
      <c r="T1545" s="9">
        <f t="shared" si="123"/>
        <v>41935.509652777779</v>
      </c>
      <c r="U1545" s="9">
        <f t="shared" si="124"/>
        <v>41965.551319444443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 t="str">
        <f t="shared" si="120"/>
        <v/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>
        <f t="shared" si="121"/>
        <v>-1000</v>
      </c>
      <c r="Q1546" t="e">
        <f t="shared" si="122"/>
        <v>#DIV/0!</v>
      </c>
      <c r="R1546" t="s">
        <v>8344</v>
      </c>
      <c r="S1546" t="s">
        <v>8349</v>
      </c>
      <c r="T1546" s="9">
        <f t="shared" si="123"/>
        <v>42053.051203703704</v>
      </c>
      <c r="U1546" s="9">
        <f t="shared" si="124"/>
        <v>42095.012499999997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 t="str">
        <f t="shared" si="120"/>
        <v/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121"/>
        <v>-2999</v>
      </c>
      <c r="Q1547">
        <f t="shared" si="122"/>
        <v>1</v>
      </c>
      <c r="R1547" t="s">
        <v>8344</v>
      </c>
      <c r="S1547" t="s">
        <v>8349</v>
      </c>
      <c r="T1547" s="9">
        <f t="shared" si="123"/>
        <v>42031.884652777779</v>
      </c>
      <c r="U1547" s="9">
        <f t="shared" si="124"/>
        <v>42065.886111111111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 t="str">
        <f t="shared" si="120"/>
        <v/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121"/>
        <v>-711</v>
      </c>
      <c r="Q1548">
        <f t="shared" si="122"/>
        <v>26.272727272727273</v>
      </c>
      <c r="R1548" t="s">
        <v>8344</v>
      </c>
      <c r="S1548" t="s">
        <v>8349</v>
      </c>
      <c r="T1548" s="9">
        <f t="shared" si="123"/>
        <v>41839.212951388887</v>
      </c>
      <c r="U1548" s="9">
        <f t="shared" si="124"/>
        <v>41899.212951388887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 t="str">
        <f t="shared" si="120"/>
        <v/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>
        <f t="shared" si="121"/>
        <v>-20</v>
      </c>
      <c r="Q1549" t="e">
        <f t="shared" si="122"/>
        <v>#DIV/0!</v>
      </c>
      <c r="R1549" t="s">
        <v>8344</v>
      </c>
      <c r="S1549" t="s">
        <v>8349</v>
      </c>
      <c r="T1549" s="9">
        <f t="shared" si="123"/>
        <v>42782.426875000005</v>
      </c>
      <c r="U1549" s="9">
        <f t="shared" si="124"/>
        <v>42789.426875000005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 t="str">
        <f t="shared" si="120"/>
        <v/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121"/>
        <v>-640</v>
      </c>
      <c r="Q1550">
        <f t="shared" si="122"/>
        <v>60</v>
      </c>
      <c r="R1550" t="s">
        <v>8344</v>
      </c>
      <c r="S1550" t="s">
        <v>8349</v>
      </c>
      <c r="T1550" s="9">
        <f t="shared" si="123"/>
        <v>42286.88217592593</v>
      </c>
      <c r="U1550" s="9">
        <f t="shared" si="124"/>
        <v>42316.923842592587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 t="str">
        <f t="shared" si="120"/>
        <v/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121"/>
        <v>-330</v>
      </c>
      <c r="Q1551">
        <f t="shared" si="122"/>
        <v>28.333333333333332</v>
      </c>
      <c r="R1551" t="s">
        <v>8344</v>
      </c>
      <c r="S1551" t="s">
        <v>8349</v>
      </c>
      <c r="T1551" s="9">
        <f t="shared" si="123"/>
        <v>42281.136099537034</v>
      </c>
      <c r="U1551" s="9">
        <f t="shared" si="124"/>
        <v>42311.177766203706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 t="str">
        <f t="shared" si="120"/>
        <v/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121"/>
        <v>-649</v>
      </c>
      <c r="Q1552">
        <f t="shared" si="122"/>
        <v>14.428571428571429</v>
      </c>
      <c r="R1552" t="s">
        <v>8344</v>
      </c>
      <c r="S1552" t="s">
        <v>8349</v>
      </c>
      <c r="T1552" s="9">
        <f t="shared" si="123"/>
        <v>42472.449467592596</v>
      </c>
      <c r="U1552" s="9">
        <f t="shared" si="124"/>
        <v>42502.449467592596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 t="str">
        <f t="shared" si="120"/>
        <v/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>
        <f t="shared" si="121"/>
        <v>-3500</v>
      </c>
      <c r="Q1553" t="e">
        <f t="shared" si="122"/>
        <v>#DIV/0!</v>
      </c>
      <c r="R1553" t="s">
        <v>8344</v>
      </c>
      <c r="S1553" t="s">
        <v>8349</v>
      </c>
      <c r="T1553" s="9">
        <f t="shared" si="123"/>
        <v>42121.824525462958</v>
      </c>
      <c r="U1553" s="9">
        <f t="shared" si="124"/>
        <v>42151.824525462958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 t="str">
        <f t="shared" si="120"/>
        <v/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121"/>
        <v>-2185</v>
      </c>
      <c r="Q1554">
        <f t="shared" si="122"/>
        <v>132.1875</v>
      </c>
      <c r="R1554" t="s">
        <v>8344</v>
      </c>
      <c r="S1554" t="s">
        <v>8349</v>
      </c>
      <c r="T1554" s="9">
        <f t="shared" si="123"/>
        <v>41892.688750000001</v>
      </c>
      <c r="U1554" s="9">
        <f t="shared" si="124"/>
        <v>41913.165972222225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 t="str">
        <f t="shared" si="120"/>
        <v/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>
        <f t="shared" si="121"/>
        <v>-6000</v>
      </c>
      <c r="Q1555" t="e">
        <f t="shared" si="122"/>
        <v>#DIV/0!</v>
      </c>
      <c r="R1555" t="s">
        <v>8344</v>
      </c>
      <c r="S1555" t="s">
        <v>8349</v>
      </c>
      <c r="T1555" s="9">
        <f t="shared" si="123"/>
        <v>42219.282951388886</v>
      </c>
      <c r="U1555" s="9">
        <f t="shared" si="124"/>
        <v>42249.282951388886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 t="str">
        <f t="shared" si="120"/>
        <v/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>
        <f t="shared" si="121"/>
        <v>-20000</v>
      </c>
      <c r="Q1556" t="e">
        <f t="shared" si="122"/>
        <v>#DIV/0!</v>
      </c>
      <c r="R1556" t="s">
        <v>8344</v>
      </c>
      <c r="S1556" t="s">
        <v>8349</v>
      </c>
      <c r="T1556" s="9">
        <f t="shared" si="123"/>
        <v>42188.252199074079</v>
      </c>
      <c r="U1556" s="9">
        <f t="shared" si="124"/>
        <v>42218.252199074079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 t="str">
        <f t="shared" si="120"/>
        <v/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>
        <f t="shared" si="121"/>
        <v>-750</v>
      </c>
      <c r="Q1557" t="e">
        <f t="shared" si="122"/>
        <v>#DIV/0!</v>
      </c>
      <c r="R1557" t="s">
        <v>8344</v>
      </c>
      <c r="S1557" t="s">
        <v>8349</v>
      </c>
      <c r="T1557" s="9">
        <f t="shared" si="123"/>
        <v>42241.613796296297</v>
      </c>
      <c r="U1557" s="9">
        <f t="shared" si="124"/>
        <v>42264.708333333328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 t="str">
        <f t="shared" si="120"/>
        <v/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121"/>
        <v>-823</v>
      </c>
      <c r="Q1558">
        <f t="shared" si="122"/>
        <v>56.416666666666664</v>
      </c>
      <c r="R1558" t="s">
        <v>8344</v>
      </c>
      <c r="S1558" t="s">
        <v>8349</v>
      </c>
      <c r="T1558" s="9">
        <f t="shared" si="123"/>
        <v>42525.153055555551</v>
      </c>
      <c r="U1558" s="9">
        <f t="shared" si="124"/>
        <v>42555.153055555551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 t="str">
        <f t="shared" si="120"/>
        <v/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121"/>
        <v>-2400</v>
      </c>
      <c r="Q1559">
        <f t="shared" si="122"/>
        <v>100</v>
      </c>
      <c r="R1559" t="s">
        <v>8344</v>
      </c>
      <c r="S1559" t="s">
        <v>8349</v>
      </c>
      <c r="T1559" s="9">
        <f t="shared" si="123"/>
        <v>41871.65315972222</v>
      </c>
      <c r="U1559" s="9">
        <f t="shared" si="124"/>
        <v>41902.65315972222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 t="str">
        <f t="shared" si="120"/>
        <v/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121"/>
        <v>-715</v>
      </c>
      <c r="Q1560">
        <f t="shared" si="122"/>
        <v>11.666666666666666</v>
      </c>
      <c r="R1560" t="s">
        <v>8344</v>
      </c>
      <c r="S1560" t="s">
        <v>8349</v>
      </c>
      <c r="T1560" s="9">
        <f t="shared" si="123"/>
        <v>42185.397673611107</v>
      </c>
      <c r="U1560" s="9">
        <f t="shared" si="124"/>
        <v>42244.508333333331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 t="str">
        <f t="shared" si="120"/>
        <v/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121"/>
        <v>-14950</v>
      </c>
      <c r="Q1561">
        <f t="shared" si="122"/>
        <v>50</v>
      </c>
      <c r="R1561" t="s">
        <v>8344</v>
      </c>
      <c r="S1561" t="s">
        <v>8349</v>
      </c>
      <c r="T1561" s="9">
        <f t="shared" si="123"/>
        <v>42108.05322916666</v>
      </c>
      <c r="U1561" s="9">
        <f t="shared" si="124"/>
        <v>42123.05322916666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 t="str">
        <f t="shared" si="120"/>
        <v/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121"/>
        <v>-2406</v>
      </c>
      <c r="Q1562">
        <f t="shared" si="122"/>
        <v>23.5</v>
      </c>
      <c r="R1562" t="s">
        <v>8344</v>
      </c>
      <c r="S1562" t="s">
        <v>8349</v>
      </c>
      <c r="T1562" s="9">
        <f t="shared" si="123"/>
        <v>41936.020752314813</v>
      </c>
      <c r="U1562" s="9">
        <f t="shared" si="124"/>
        <v>41956.062418981484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 t="str">
        <f t="shared" si="120"/>
        <v/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121"/>
        <v>-9933</v>
      </c>
      <c r="Q1563">
        <f t="shared" si="122"/>
        <v>67</v>
      </c>
      <c r="R1563" t="s">
        <v>8332</v>
      </c>
      <c r="S1563" t="s">
        <v>8350</v>
      </c>
      <c r="T1563" s="9">
        <f t="shared" si="123"/>
        <v>41555.041701388887</v>
      </c>
      <c r="U1563" s="9">
        <f t="shared" si="124"/>
        <v>41585.083368055559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 t="str">
        <f t="shared" si="120"/>
        <v/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>
        <f t="shared" si="121"/>
        <v>-4000</v>
      </c>
      <c r="Q1564" t="e">
        <f t="shared" si="122"/>
        <v>#DIV/0!</v>
      </c>
      <c r="R1564" t="s">
        <v>8332</v>
      </c>
      <c r="S1564" t="s">
        <v>8350</v>
      </c>
      <c r="T1564" s="9">
        <f t="shared" si="123"/>
        <v>40079.566157407404</v>
      </c>
      <c r="U1564" s="9">
        <f t="shared" si="124"/>
        <v>40149.034722222219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 t="str">
        <f t="shared" si="120"/>
        <v/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121"/>
        <v>-5915</v>
      </c>
      <c r="Q1565">
        <f t="shared" si="122"/>
        <v>42.5</v>
      </c>
      <c r="R1565" t="s">
        <v>8332</v>
      </c>
      <c r="S1565" t="s">
        <v>8350</v>
      </c>
      <c r="T1565" s="9">
        <f t="shared" si="123"/>
        <v>41652.742488425924</v>
      </c>
      <c r="U1565" s="9">
        <f t="shared" si="124"/>
        <v>41712.700821759259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 t="str">
        <f t="shared" si="120"/>
        <v/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121"/>
        <v>-9990</v>
      </c>
      <c r="Q1566">
        <f t="shared" si="122"/>
        <v>10</v>
      </c>
      <c r="R1566" t="s">
        <v>8332</v>
      </c>
      <c r="S1566" t="s">
        <v>8350</v>
      </c>
      <c r="T1566" s="9">
        <f t="shared" si="123"/>
        <v>42121.367002314815</v>
      </c>
      <c r="U1566" s="9">
        <f t="shared" si="124"/>
        <v>42152.836805555555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 t="str">
        <f t="shared" si="120"/>
        <v/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121"/>
        <v>-3900</v>
      </c>
      <c r="Q1567">
        <f t="shared" si="122"/>
        <v>100</v>
      </c>
      <c r="R1567" t="s">
        <v>8332</v>
      </c>
      <c r="S1567" t="s">
        <v>8350</v>
      </c>
      <c r="T1567" s="9">
        <f t="shared" si="123"/>
        <v>40672.729872685188</v>
      </c>
      <c r="U1567" s="9">
        <f t="shared" si="124"/>
        <v>40702.729872685188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 t="str">
        <f t="shared" si="120"/>
        <v/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121"/>
        <v>-23625</v>
      </c>
      <c r="Q1568">
        <f t="shared" si="122"/>
        <v>108.05084745762711</v>
      </c>
      <c r="R1568" t="s">
        <v>8332</v>
      </c>
      <c r="S1568" t="s">
        <v>8350</v>
      </c>
      <c r="T1568" s="9">
        <f t="shared" si="123"/>
        <v>42549.916712962964</v>
      </c>
      <c r="U1568" s="9">
        <f t="shared" si="124"/>
        <v>42578.916666666672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 t="str">
        <f t="shared" si="120"/>
        <v/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121"/>
        <v>-8150</v>
      </c>
      <c r="Q1569">
        <f t="shared" si="122"/>
        <v>26.923076923076923</v>
      </c>
      <c r="R1569" t="s">
        <v>8332</v>
      </c>
      <c r="S1569" t="s">
        <v>8350</v>
      </c>
      <c r="T1569" s="9">
        <f t="shared" si="123"/>
        <v>41671.936863425923</v>
      </c>
      <c r="U1569" s="9">
        <f t="shared" si="124"/>
        <v>41687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 t="str">
        <f t="shared" si="120"/>
        <v/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121"/>
        <v>-21590</v>
      </c>
      <c r="Q1570">
        <f t="shared" si="122"/>
        <v>155</v>
      </c>
      <c r="R1570" t="s">
        <v>8332</v>
      </c>
      <c r="S1570" t="s">
        <v>8350</v>
      </c>
      <c r="T1570" s="9">
        <f t="shared" si="123"/>
        <v>41962.062326388885</v>
      </c>
      <c r="U1570" s="9">
        <f t="shared" si="124"/>
        <v>41997.062326388885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 t="str">
        <f t="shared" si="120"/>
        <v/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>
        <f t="shared" si="121"/>
        <v>-30000</v>
      </c>
      <c r="Q1571" t="e">
        <f t="shared" si="122"/>
        <v>#DIV/0!</v>
      </c>
      <c r="R1571" t="s">
        <v>8332</v>
      </c>
      <c r="S1571" t="s">
        <v>8350</v>
      </c>
      <c r="T1571" s="9">
        <f t="shared" si="123"/>
        <v>41389.679560185185</v>
      </c>
      <c r="U1571" s="9">
        <f t="shared" si="124"/>
        <v>41419.679560185185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 t="str">
        <f t="shared" si="120"/>
        <v/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121"/>
        <v>-3516</v>
      </c>
      <c r="Q1572">
        <f t="shared" si="122"/>
        <v>47.769230769230766</v>
      </c>
      <c r="R1572" t="s">
        <v>8332</v>
      </c>
      <c r="S1572" t="s">
        <v>8350</v>
      </c>
      <c r="T1572" s="9">
        <f t="shared" si="123"/>
        <v>42438.813449074078</v>
      </c>
      <c r="U1572" s="9">
        <f t="shared" si="124"/>
        <v>42468.771782407406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 t="str">
        <f t="shared" si="120"/>
        <v/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121"/>
        <v>-12020</v>
      </c>
      <c r="Q1573">
        <f t="shared" si="122"/>
        <v>20</v>
      </c>
      <c r="R1573" t="s">
        <v>8332</v>
      </c>
      <c r="S1573" t="s">
        <v>8350</v>
      </c>
      <c r="T1573" s="9">
        <f t="shared" si="123"/>
        <v>42144.769479166673</v>
      </c>
      <c r="U1573" s="9">
        <f t="shared" si="124"/>
        <v>42174.769479166673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 t="str">
        <f t="shared" si="120"/>
        <v/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121"/>
        <v>-2375</v>
      </c>
      <c r="Q1574">
        <f t="shared" si="122"/>
        <v>41.666666666666664</v>
      </c>
      <c r="R1574" t="s">
        <v>8332</v>
      </c>
      <c r="S1574" t="s">
        <v>8350</v>
      </c>
      <c r="T1574" s="9">
        <f t="shared" si="123"/>
        <v>42404.033090277779</v>
      </c>
      <c r="U1574" s="9">
        <f t="shared" si="124"/>
        <v>42428.999305555553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 t="str">
        <f t="shared" si="120"/>
        <v/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121"/>
        <v>-8777</v>
      </c>
      <c r="Q1575">
        <f t="shared" si="122"/>
        <v>74.333333333333329</v>
      </c>
      <c r="R1575" t="s">
        <v>8332</v>
      </c>
      <c r="S1575" t="s">
        <v>8350</v>
      </c>
      <c r="T1575" s="9">
        <f t="shared" si="123"/>
        <v>42786.000023148154</v>
      </c>
      <c r="U1575" s="9">
        <f t="shared" si="124"/>
        <v>42826.165972222225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 t="str">
        <f t="shared" si="120"/>
        <v/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121"/>
        <v>-9494</v>
      </c>
      <c r="Q1576">
        <f t="shared" si="122"/>
        <v>84.333333333333329</v>
      </c>
      <c r="R1576" t="s">
        <v>8332</v>
      </c>
      <c r="S1576" t="s">
        <v>8350</v>
      </c>
      <c r="T1576" s="9">
        <f t="shared" si="123"/>
        <v>42017.927418981482</v>
      </c>
      <c r="U1576" s="9">
        <f t="shared" si="124"/>
        <v>42052.927418981482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 t="str">
        <f t="shared" si="120"/>
        <v/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121"/>
        <v>-7709</v>
      </c>
      <c r="Q1577">
        <f t="shared" si="122"/>
        <v>65.457142857142856</v>
      </c>
      <c r="R1577" t="s">
        <v>8332</v>
      </c>
      <c r="S1577" t="s">
        <v>8350</v>
      </c>
      <c r="T1577" s="9">
        <f t="shared" si="123"/>
        <v>41799.524259259262</v>
      </c>
      <c r="U1577" s="9">
        <f t="shared" si="124"/>
        <v>41829.524259259262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 t="str">
        <f t="shared" si="120"/>
        <v/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121"/>
        <v>-4350</v>
      </c>
      <c r="Q1578">
        <f t="shared" si="122"/>
        <v>65</v>
      </c>
      <c r="R1578" t="s">
        <v>8332</v>
      </c>
      <c r="S1578" t="s">
        <v>8350</v>
      </c>
      <c r="T1578" s="9">
        <f t="shared" si="123"/>
        <v>42140.879259259258</v>
      </c>
      <c r="U1578" s="9">
        <f t="shared" si="124"/>
        <v>42185.879259259258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 t="str">
        <f t="shared" si="120"/>
        <v/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121"/>
        <v>-9945</v>
      </c>
      <c r="Q1579">
        <f t="shared" si="122"/>
        <v>27.5</v>
      </c>
      <c r="R1579" t="s">
        <v>8332</v>
      </c>
      <c r="S1579" t="s">
        <v>8350</v>
      </c>
      <c r="T1579" s="9">
        <f t="shared" si="123"/>
        <v>41054.847777777781</v>
      </c>
      <c r="U1579" s="9">
        <f t="shared" si="124"/>
        <v>41114.847777777781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 t="str">
        <f t="shared" si="120"/>
        <v/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121"/>
        <v>-1692</v>
      </c>
      <c r="Q1580">
        <f t="shared" si="122"/>
        <v>51.25</v>
      </c>
      <c r="R1580" t="s">
        <v>8332</v>
      </c>
      <c r="S1580" t="s">
        <v>8350</v>
      </c>
      <c r="T1580" s="9">
        <f t="shared" si="123"/>
        <v>40399.065868055557</v>
      </c>
      <c r="U1580" s="9">
        <f t="shared" si="124"/>
        <v>40423.083333333336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 t="str">
        <f t="shared" si="120"/>
        <v/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121"/>
        <v>-3305</v>
      </c>
      <c r="Q1581">
        <f t="shared" si="122"/>
        <v>14</v>
      </c>
      <c r="R1581" t="s">
        <v>8332</v>
      </c>
      <c r="S1581" t="s">
        <v>8350</v>
      </c>
      <c r="T1581" s="9">
        <f t="shared" si="123"/>
        <v>41481.996423611112</v>
      </c>
      <c r="U1581" s="9">
        <f t="shared" si="124"/>
        <v>41514.996423611112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 t="str">
        <f t="shared" si="120"/>
        <v/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>
        <f t="shared" si="121"/>
        <v>-1750</v>
      </c>
      <c r="Q1582" t="e">
        <f t="shared" si="122"/>
        <v>#DIV/0!</v>
      </c>
      <c r="R1582" t="s">
        <v>8332</v>
      </c>
      <c r="S1582" t="s">
        <v>8350</v>
      </c>
      <c r="T1582" s="9">
        <f t="shared" si="123"/>
        <v>40990.050069444449</v>
      </c>
      <c r="U1582" s="9">
        <f t="shared" si="124"/>
        <v>41050.050069444449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 t="str">
        <f t="shared" si="120"/>
        <v/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121"/>
        <v>-995</v>
      </c>
      <c r="Q1583">
        <f t="shared" si="122"/>
        <v>5</v>
      </c>
      <c r="R1583" t="s">
        <v>8344</v>
      </c>
      <c r="S1583" t="s">
        <v>8351</v>
      </c>
      <c r="T1583" s="9">
        <f t="shared" si="123"/>
        <v>42325.448958333334</v>
      </c>
      <c r="U1583" s="9">
        <f t="shared" si="124"/>
        <v>42357.448958333334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 t="str">
        <f t="shared" si="120"/>
        <v/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121"/>
        <v>-907</v>
      </c>
      <c r="Q1584">
        <f t="shared" si="122"/>
        <v>31</v>
      </c>
      <c r="R1584" t="s">
        <v>8344</v>
      </c>
      <c r="S1584" t="s">
        <v>8351</v>
      </c>
      <c r="T1584" s="9">
        <f t="shared" si="123"/>
        <v>42246.789965277778</v>
      </c>
      <c r="U1584" s="9">
        <f t="shared" si="124"/>
        <v>42303.888888888891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 t="str">
        <f t="shared" si="120"/>
        <v/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121"/>
        <v>-19985</v>
      </c>
      <c r="Q1585">
        <f t="shared" si="122"/>
        <v>15</v>
      </c>
      <c r="R1585" t="s">
        <v>8344</v>
      </c>
      <c r="S1585" t="s">
        <v>8351</v>
      </c>
      <c r="T1585" s="9">
        <f t="shared" si="123"/>
        <v>41877.904988425929</v>
      </c>
      <c r="U1585" s="9">
        <f t="shared" si="124"/>
        <v>41907.904988425929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 t="str">
        <f t="shared" si="120"/>
        <v/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>
        <f t="shared" si="121"/>
        <v>-1200</v>
      </c>
      <c r="Q1586" t="e">
        <f t="shared" si="122"/>
        <v>#DIV/0!</v>
      </c>
      <c r="R1586" t="s">
        <v>8344</v>
      </c>
      <c r="S1586" t="s">
        <v>8351</v>
      </c>
      <c r="T1586" s="9">
        <f t="shared" si="123"/>
        <v>41779.649317129632</v>
      </c>
      <c r="U1586" s="9">
        <f t="shared" si="124"/>
        <v>41789.649317129632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 t="str">
        <f t="shared" si="120"/>
        <v/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121"/>
        <v>-420</v>
      </c>
      <c r="Q1587">
        <f t="shared" si="122"/>
        <v>131.66666666666666</v>
      </c>
      <c r="R1587" t="s">
        <v>8344</v>
      </c>
      <c r="S1587" t="s">
        <v>8351</v>
      </c>
      <c r="T1587" s="9">
        <f t="shared" si="123"/>
        <v>42707.895462962959</v>
      </c>
      <c r="U1587" s="9">
        <f t="shared" si="124"/>
        <v>42729.458333333328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 t="str">
        <f t="shared" si="120"/>
        <v/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>
        <f t="shared" si="121"/>
        <v>-1500</v>
      </c>
      <c r="Q1588" t="e">
        <f t="shared" si="122"/>
        <v>#DIV/0!</v>
      </c>
      <c r="R1588" t="s">
        <v>8344</v>
      </c>
      <c r="S1588" t="s">
        <v>8351</v>
      </c>
      <c r="T1588" s="9">
        <f t="shared" si="123"/>
        <v>42069.104421296302</v>
      </c>
      <c r="U1588" s="9">
        <f t="shared" si="124"/>
        <v>42099.062754629631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 t="str">
        <f t="shared" si="120"/>
        <v/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121"/>
        <v>-7499</v>
      </c>
      <c r="Q1589">
        <f t="shared" si="122"/>
        <v>1</v>
      </c>
      <c r="R1589" t="s">
        <v>8344</v>
      </c>
      <c r="S1589" t="s">
        <v>8351</v>
      </c>
      <c r="T1589" s="9">
        <f t="shared" si="123"/>
        <v>41956.950983796298</v>
      </c>
      <c r="U1589" s="9">
        <f t="shared" si="124"/>
        <v>41986.950983796298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 t="str">
        <f t="shared" si="120"/>
        <v/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>
        <f t="shared" si="121"/>
        <v>-516</v>
      </c>
      <c r="Q1590" t="e">
        <f t="shared" si="122"/>
        <v>#DIV/0!</v>
      </c>
      <c r="R1590" t="s">
        <v>8344</v>
      </c>
      <c r="S1590" t="s">
        <v>8351</v>
      </c>
      <c r="T1590" s="9">
        <f t="shared" si="123"/>
        <v>42005.24998842593</v>
      </c>
      <c r="U1590" s="9">
        <f t="shared" si="124"/>
        <v>42035.841666666667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 t="str">
        <f t="shared" si="120"/>
        <v/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>
        <f t="shared" si="121"/>
        <v>-1200</v>
      </c>
      <c r="Q1591" t="e">
        <f t="shared" si="122"/>
        <v>#DIV/0!</v>
      </c>
      <c r="R1591" t="s">
        <v>8344</v>
      </c>
      <c r="S1591" t="s">
        <v>8351</v>
      </c>
      <c r="T1591" s="9">
        <f t="shared" si="123"/>
        <v>42256.984791666662</v>
      </c>
      <c r="U1591" s="9">
        <f t="shared" si="124"/>
        <v>42286.984791666662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 t="str">
        <f t="shared" si="120"/>
        <v/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121"/>
        <v>-58980</v>
      </c>
      <c r="Q1592">
        <f t="shared" si="122"/>
        <v>510</v>
      </c>
      <c r="R1592" t="s">
        <v>8344</v>
      </c>
      <c r="S1592" t="s">
        <v>8351</v>
      </c>
      <c r="T1592" s="9">
        <f t="shared" si="123"/>
        <v>42240.857222222221</v>
      </c>
      <c r="U1592" s="9">
        <f t="shared" si="124"/>
        <v>42270.857222222221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 t="str">
        <f t="shared" si="120"/>
        <v/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121"/>
        <v>-9908</v>
      </c>
      <c r="Q1593">
        <f t="shared" si="122"/>
        <v>44.478260869565219</v>
      </c>
      <c r="R1593" t="s">
        <v>8344</v>
      </c>
      <c r="S1593" t="s">
        <v>8351</v>
      </c>
      <c r="T1593" s="9">
        <f t="shared" si="123"/>
        <v>42433.726168981477</v>
      </c>
      <c r="U1593" s="9">
        <f t="shared" si="124"/>
        <v>42463.68450231482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 t="str">
        <f t="shared" si="120"/>
        <v/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>
        <f t="shared" si="121"/>
        <v>-25</v>
      </c>
      <c r="Q1594" t="e">
        <f t="shared" si="122"/>
        <v>#DIV/0!</v>
      </c>
      <c r="R1594" t="s">
        <v>8344</v>
      </c>
      <c r="S1594" t="s">
        <v>8351</v>
      </c>
      <c r="T1594" s="9">
        <f t="shared" si="123"/>
        <v>42046.072743055556</v>
      </c>
      <c r="U1594" s="9">
        <f t="shared" si="124"/>
        <v>42091.031076388885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 t="str">
        <f t="shared" si="120"/>
        <v/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121"/>
        <v>-21997</v>
      </c>
      <c r="Q1595">
        <f t="shared" si="122"/>
        <v>1</v>
      </c>
      <c r="R1595" t="s">
        <v>8344</v>
      </c>
      <c r="S1595" t="s">
        <v>8351</v>
      </c>
      <c r="T1595" s="9">
        <f t="shared" si="123"/>
        <v>42033.845543981486</v>
      </c>
      <c r="U1595" s="9">
        <f t="shared" si="124"/>
        <v>42063.845543981486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 t="str">
        <f t="shared" si="120"/>
        <v/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121"/>
        <v>-795</v>
      </c>
      <c r="Q1596">
        <f t="shared" si="122"/>
        <v>20.5</v>
      </c>
      <c r="R1596" t="s">
        <v>8344</v>
      </c>
      <c r="S1596" t="s">
        <v>8351</v>
      </c>
      <c r="T1596" s="9">
        <f t="shared" si="123"/>
        <v>42445.712754629625</v>
      </c>
      <c r="U1596" s="9">
        <f t="shared" si="124"/>
        <v>42505.681249999994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 t="str">
        <f t="shared" si="120"/>
        <v/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121"/>
        <v>-99720</v>
      </c>
      <c r="Q1597">
        <f t="shared" si="122"/>
        <v>40</v>
      </c>
      <c r="R1597" t="s">
        <v>8344</v>
      </c>
      <c r="S1597" t="s">
        <v>8351</v>
      </c>
      <c r="T1597" s="9">
        <f t="shared" si="123"/>
        <v>41780.050092592595</v>
      </c>
      <c r="U1597" s="9">
        <f t="shared" si="124"/>
        <v>41808.842361111114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 t="str">
        <f t="shared" si="120"/>
        <v/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121"/>
        <v>-3175</v>
      </c>
      <c r="Q1598">
        <f t="shared" si="122"/>
        <v>25</v>
      </c>
      <c r="R1598" t="s">
        <v>8344</v>
      </c>
      <c r="S1598" t="s">
        <v>8351</v>
      </c>
      <c r="T1598" s="9">
        <f t="shared" si="123"/>
        <v>41941.430196759262</v>
      </c>
      <c r="U1598" s="9">
        <f t="shared" si="124"/>
        <v>41986.471863425926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 t="str">
        <f t="shared" si="120"/>
        <v/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>
        <f t="shared" si="121"/>
        <v>-15000</v>
      </c>
      <c r="Q1599" t="e">
        <f t="shared" si="122"/>
        <v>#DIV/0!</v>
      </c>
      <c r="R1599" t="s">
        <v>8344</v>
      </c>
      <c r="S1599" t="s">
        <v>8351</v>
      </c>
      <c r="T1599" s="9">
        <f t="shared" si="123"/>
        <v>42603.354131944448</v>
      </c>
      <c r="U1599" s="9">
        <f t="shared" si="124"/>
        <v>42633.354131944448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 t="str">
        <f t="shared" si="120"/>
        <v/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121"/>
        <v>-799</v>
      </c>
      <c r="Q1600">
        <f t="shared" si="122"/>
        <v>1</v>
      </c>
      <c r="R1600" t="s">
        <v>8344</v>
      </c>
      <c r="S1600" t="s">
        <v>8351</v>
      </c>
      <c r="T1600" s="9">
        <f t="shared" si="123"/>
        <v>42151.667337962965</v>
      </c>
      <c r="U1600" s="9">
        <f t="shared" si="124"/>
        <v>42211.667337962965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 t="str">
        <f t="shared" si="120"/>
        <v/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>
        <f t="shared" si="121"/>
        <v>-500</v>
      </c>
      <c r="Q1601" t="e">
        <f t="shared" si="122"/>
        <v>#DIV/0!</v>
      </c>
      <c r="R1601" t="s">
        <v>8344</v>
      </c>
      <c r="S1601" t="s">
        <v>8351</v>
      </c>
      <c r="T1601" s="9">
        <f t="shared" si="123"/>
        <v>42438.53907407407</v>
      </c>
      <c r="U1601" s="9">
        <f t="shared" si="124"/>
        <v>42468.497407407413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 t="str">
        <f t="shared" si="120"/>
        <v/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121"/>
        <v>-4633</v>
      </c>
      <c r="Q1602">
        <f t="shared" si="122"/>
        <v>40.777777777777779</v>
      </c>
      <c r="R1602" t="s">
        <v>8344</v>
      </c>
      <c r="S1602" t="s">
        <v>8351</v>
      </c>
      <c r="T1602" s="9">
        <f t="shared" si="123"/>
        <v>41791.057314814818</v>
      </c>
      <c r="U1602" s="9">
        <f t="shared" si="124"/>
        <v>41835.21597222222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f t="shared" ref="E1603:E1666" si="125">IF(G1603="successful",D1603,"")</f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26">F1603-D1603</f>
        <v>206.23000000000002</v>
      </c>
      <c r="Q1603">
        <f t="shared" ref="Q1603:Q1666" si="127">F1603/M1603</f>
        <v>48.325535714285714</v>
      </c>
      <c r="R1603" t="s">
        <v>8312</v>
      </c>
      <c r="S1603" t="s">
        <v>8311</v>
      </c>
      <c r="T1603" s="9">
        <f t="shared" ref="T1603:T1666" si="128">(((K1603/60)/60)/24)+DATE(1970,1,1)</f>
        <v>40638.092974537038</v>
      </c>
      <c r="U1603" s="9">
        <f t="shared" ref="U1603:U1666" si="129">(((J1603/60)/60)/24)+DATE(1970,1,1)</f>
        <v>40668.092974537038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f t="shared" si="125"/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26"/>
        <v>2.5</v>
      </c>
      <c r="Q1604">
        <f t="shared" si="127"/>
        <v>46.953125</v>
      </c>
      <c r="R1604" t="s">
        <v>8312</v>
      </c>
      <c r="S1604" t="s">
        <v>8311</v>
      </c>
      <c r="T1604" s="9">
        <f t="shared" si="128"/>
        <v>40788.297650462962</v>
      </c>
      <c r="U1604" s="9">
        <f t="shared" si="129"/>
        <v>40830.958333333336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f t="shared" si="125"/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26"/>
        <v>0.66000000000008185</v>
      </c>
      <c r="Q1605">
        <f t="shared" si="127"/>
        <v>66.688666666666663</v>
      </c>
      <c r="R1605" t="s">
        <v>8312</v>
      </c>
      <c r="S1605" t="s">
        <v>8311</v>
      </c>
      <c r="T1605" s="9">
        <f t="shared" si="128"/>
        <v>40876.169664351852</v>
      </c>
      <c r="U1605" s="9">
        <f t="shared" si="129"/>
        <v>40936.169664351852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f t="shared" si="125"/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26"/>
        <v>619</v>
      </c>
      <c r="Q1606">
        <f t="shared" si="127"/>
        <v>48.842857142857142</v>
      </c>
      <c r="R1606" t="s">
        <v>8312</v>
      </c>
      <c r="S1606" t="s">
        <v>8311</v>
      </c>
      <c r="T1606" s="9">
        <f t="shared" si="128"/>
        <v>40945.845312500001</v>
      </c>
      <c r="U1606" s="9">
        <f t="shared" si="129"/>
        <v>40985.80364583333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f t="shared" si="125"/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26"/>
        <v>41.600000000000364</v>
      </c>
      <c r="Q1607">
        <f t="shared" si="127"/>
        <v>137.30909090909091</v>
      </c>
      <c r="R1607" t="s">
        <v>8312</v>
      </c>
      <c r="S1607" t="s">
        <v>8311</v>
      </c>
      <c r="T1607" s="9">
        <f t="shared" si="128"/>
        <v>40747.012881944444</v>
      </c>
      <c r="U1607" s="9">
        <f t="shared" si="129"/>
        <v>40756.291666666664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f t="shared" si="125"/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26"/>
        <v>80.329999999999927</v>
      </c>
      <c r="Q1608">
        <f t="shared" si="127"/>
        <v>87.829673913043479</v>
      </c>
      <c r="R1608" t="s">
        <v>8312</v>
      </c>
      <c r="S1608" t="s">
        <v>8311</v>
      </c>
      <c r="T1608" s="9">
        <f t="shared" si="128"/>
        <v>40536.111550925925</v>
      </c>
      <c r="U1608" s="9">
        <f t="shared" si="129"/>
        <v>40626.069884259261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f t="shared" si="125"/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26"/>
        <v>4511</v>
      </c>
      <c r="Q1609">
        <f t="shared" si="127"/>
        <v>70.785365853658533</v>
      </c>
      <c r="R1609" t="s">
        <v>8312</v>
      </c>
      <c r="S1609" t="s">
        <v>8311</v>
      </c>
      <c r="T1609" s="9">
        <f t="shared" si="128"/>
        <v>41053.80846064815</v>
      </c>
      <c r="U1609" s="9">
        <f t="shared" si="129"/>
        <v>41074.80846064815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f t="shared" si="125"/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26"/>
        <v>15</v>
      </c>
      <c r="Q1610">
        <f t="shared" si="127"/>
        <v>52.826086956521742</v>
      </c>
      <c r="R1610" t="s">
        <v>8312</v>
      </c>
      <c r="S1610" t="s">
        <v>8311</v>
      </c>
      <c r="T1610" s="9">
        <f t="shared" si="128"/>
        <v>41607.83085648148</v>
      </c>
      <c r="U1610" s="9">
        <f t="shared" si="129"/>
        <v>41640.226388888892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f t="shared" si="125"/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26"/>
        <v>275</v>
      </c>
      <c r="Q1611">
        <f t="shared" si="127"/>
        <v>443.75</v>
      </c>
      <c r="R1611" t="s">
        <v>8312</v>
      </c>
      <c r="S1611" t="s">
        <v>8311</v>
      </c>
      <c r="T1611" s="9">
        <f t="shared" si="128"/>
        <v>40796.001261574071</v>
      </c>
      <c r="U1611" s="9">
        <f t="shared" si="129"/>
        <v>40849.333333333336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f t="shared" si="125"/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26"/>
        <v>3437</v>
      </c>
      <c r="Q1612">
        <f t="shared" si="127"/>
        <v>48.544642857142854</v>
      </c>
      <c r="R1612" t="s">
        <v>8312</v>
      </c>
      <c r="S1612" t="s">
        <v>8311</v>
      </c>
      <c r="T1612" s="9">
        <f t="shared" si="128"/>
        <v>41228.924884259257</v>
      </c>
      <c r="U1612" s="9">
        <f t="shared" si="129"/>
        <v>41258.924884259257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f t="shared" si="125"/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26"/>
        <v>201</v>
      </c>
      <c r="Q1613">
        <f t="shared" si="127"/>
        <v>37.074074074074076</v>
      </c>
      <c r="R1613" t="s">
        <v>8312</v>
      </c>
      <c r="S1613" t="s">
        <v>8311</v>
      </c>
      <c r="T1613" s="9">
        <f t="shared" si="128"/>
        <v>41409.00037037037</v>
      </c>
      <c r="U1613" s="9">
        <f t="shared" si="129"/>
        <v>41430.00037037037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f t="shared" si="125"/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26"/>
        <v>50</v>
      </c>
      <c r="Q1614">
        <f t="shared" si="127"/>
        <v>50</v>
      </c>
      <c r="R1614" t="s">
        <v>8312</v>
      </c>
      <c r="S1614" t="s">
        <v>8311</v>
      </c>
      <c r="T1614" s="9">
        <f t="shared" si="128"/>
        <v>41246.874814814815</v>
      </c>
      <c r="U1614" s="9">
        <f t="shared" si="129"/>
        <v>41276.874814814815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f t="shared" si="125"/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26"/>
        <v>15</v>
      </c>
      <c r="Q1615">
        <f t="shared" si="127"/>
        <v>39.03846153846154</v>
      </c>
      <c r="R1615" t="s">
        <v>8312</v>
      </c>
      <c r="S1615" t="s">
        <v>8311</v>
      </c>
      <c r="T1615" s="9">
        <f t="shared" si="128"/>
        <v>41082.069467592592</v>
      </c>
      <c r="U1615" s="9">
        <f t="shared" si="129"/>
        <v>41112.069467592592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f t="shared" si="125"/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26"/>
        <v>135</v>
      </c>
      <c r="Q1616">
        <f t="shared" si="127"/>
        <v>66.688311688311686</v>
      </c>
      <c r="R1616" t="s">
        <v>8312</v>
      </c>
      <c r="S1616" t="s">
        <v>8311</v>
      </c>
      <c r="T1616" s="9">
        <f t="shared" si="128"/>
        <v>41794.981122685182</v>
      </c>
      <c r="U1616" s="9">
        <f t="shared" si="129"/>
        <v>41854.708333333336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f t="shared" si="125"/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26"/>
        <v>1130</v>
      </c>
      <c r="Q1617">
        <f t="shared" si="127"/>
        <v>67.132352941176464</v>
      </c>
      <c r="R1617" t="s">
        <v>8312</v>
      </c>
      <c r="S1617" t="s">
        <v>8311</v>
      </c>
      <c r="T1617" s="9">
        <f t="shared" si="128"/>
        <v>40845.050879629627</v>
      </c>
      <c r="U1617" s="9">
        <f t="shared" si="129"/>
        <v>40890.092546296299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f t="shared" si="125"/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26"/>
        <v>420</v>
      </c>
      <c r="Q1618">
        <f t="shared" si="127"/>
        <v>66.369426751592357</v>
      </c>
      <c r="R1618" t="s">
        <v>8312</v>
      </c>
      <c r="S1618" t="s">
        <v>8311</v>
      </c>
      <c r="T1618" s="9">
        <f t="shared" si="128"/>
        <v>41194.715520833335</v>
      </c>
      <c r="U1618" s="9">
        <f t="shared" si="129"/>
        <v>41235.916666666664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f t="shared" si="125"/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26"/>
        <v>3210</v>
      </c>
      <c r="Q1619">
        <f t="shared" si="127"/>
        <v>64.620253164556956</v>
      </c>
      <c r="R1619" t="s">
        <v>8312</v>
      </c>
      <c r="S1619" t="s">
        <v>8311</v>
      </c>
      <c r="T1619" s="9">
        <f t="shared" si="128"/>
        <v>41546.664212962962</v>
      </c>
      <c r="U1619" s="9">
        <f t="shared" si="129"/>
        <v>41579.791666666664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f t="shared" si="125"/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26"/>
        <v>76</v>
      </c>
      <c r="Q1620">
        <f t="shared" si="127"/>
        <v>58.370370370370374</v>
      </c>
      <c r="R1620" t="s">
        <v>8312</v>
      </c>
      <c r="S1620" t="s">
        <v>8311</v>
      </c>
      <c r="T1620" s="9">
        <f t="shared" si="128"/>
        <v>41301.654340277775</v>
      </c>
      <c r="U1620" s="9">
        <f t="shared" si="129"/>
        <v>41341.654340277775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f t="shared" si="125"/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26"/>
        <v>500</v>
      </c>
      <c r="Q1621">
        <f t="shared" si="127"/>
        <v>86.956521739130437</v>
      </c>
      <c r="R1621" t="s">
        <v>8312</v>
      </c>
      <c r="S1621" t="s">
        <v>8311</v>
      </c>
      <c r="T1621" s="9">
        <f t="shared" si="128"/>
        <v>41876.18618055556</v>
      </c>
      <c r="U1621" s="9">
        <f t="shared" si="129"/>
        <v>41897.18618055556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f t="shared" si="125"/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26"/>
        <v>130</v>
      </c>
      <c r="Q1622">
        <f t="shared" si="127"/>
        <v>66.470588235294116</v>
      </c>
      <c r="R1622" t="s">
        <v>8312</v>
      </c>
      <c r="S1622" t="s">
        <v>8311</v>
      </c>
      <c r="T1622" s="9">
        <f t="shared" si="128"/>
        <v>41321.339583333334</v>
      </c>
      <c r="U1622" s="9">
        <f t="shared" si="129"/>
        <v>41328.339583333334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f t="shared" si="125"/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26"/>
        <v>1060</v>
      </c>
      <c r="Q1623">
        <f t="shared" si="127"/>
        <v>163.78378378378378</v>
      </c>
      <c r="R1623" t="s">
        <v>8312</v>
      </c>
      <c r="S1623" t="s">
        <v>8311</v>
      </c>
      <c r="T1623" s="9">
        <f t="shared" si="128"/>
        <v>41003.60665509259</v>
      </c>
      <c r="U1623" s="9">
        <f t="shared" si="129"/>
        <v>41057.165972222225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f t="shared" si="125"/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26"/>
        <v>119</v>
      </c>
      <c r="Q1624">
        <f t="shared" si="127"/>
        <v>107.98461538461538</v>
      </c>
      <c r="R1624" t="s">
        <v>8312</v>
      </c>
      <c r="S1624" t="s">
        <v>8311</v>
      </c>
      <c r="T1624" s="9">
        <f t="shared" si="128"/>
        <v>41950.29483796296</v>
      </c>
      <c r="U1624" s="9">
        <f t="shared" si="129"/>
        <v>41990.332638888889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f t="shared" si="125"/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26"/>
        <v>8</v>
      </c>
      <c r="Q1625">
        <f t="shared" si="127"/>
        <v>42.111111111111114</v>
      </c>
      <c r="R1625" t="s">
        <v>8312</v>
      </c>
      <c r="S1625" t="s">
        <v>8311</v>
      </c>
      <c r="T1625" s="9">
        <f t="shared" si="128"/>
        <v>41453.688530092593</v>
      </c>
      <c r="U1625" s="9">
        <f t="shared" si="129"/>
        <v>41513.688530092593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f t="shared" si="125"/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26"/>
        <v>180</v>
      </c>
      <c r="Q1626">
        <f t="shared" si="127"/>
        <v>47.2</v>
      </c>
      <c r="R1626" t="s">
        <v>8312</v>
      </c>
      <c r="S1626" t="s">
        <v>8311</v>
      </c>
      <c r="T1626" s="9">
        <f t="shared" si="128"/>
        <v>41243.367303240739</v>
      </c>
      <c r="U1626" s="9">
        <f t="shared" si="129"/>
        <v>41283.367303240739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f t="shared" si="125"/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26"/>
        <v>4150</v>
      </c>
      <c r="Q1627">
        <f t="shared" si="127"/>
        <v>112.01923076923077</v>
      </c>
      <c r="R1627" t="s">
        <v>8312</v>
      </c>
      <c r="S1627" t="s">
        <v>8311</v>
      </c>
      <c r="T1627" s="9">
        <f t="shared" si="128"/>
        <v>41135.699687500004</v>
      </c>
      <c r="U1627" s="9">
        <f t="shared" si="129"/>
        <v>41163.699687500004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f t="shared" si="125"/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26"/>
        <v>95</v>
      </c>
      <c r="Q1628">
        <f t="shared" si="127"/>
        <v>74.953703703703709</v>
      </c>
      <c r="R1628" t="s">
        <v>8312</v>
      </c>
      <c r="S1628" t="s">
        <v>8311</v>
      </c>
      <c r="T1628" s="9">
        <f t="shared" si="128"/>
        <v>41579.847997685189</v>
      </c>
      <c r="U1628" s="9">
        <f t="shared" si="129"/>
        <v>41609.889664351853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f t="shared" si="125"/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26"/>
        <v>340</v>
      </c>
      <c r="Q1629">
        <f t="shared" si="127"/>
        <v>61.578947368421055</v>
      </c>
      <c r="R1629" t="s">
        <v>8312</v>
      </c>
      <c r="S1629" t="s">
        <v>8311</v>
      </c>
      <c r="T1629" s="9">
        <f t="shared" si="128"/>
        <v>41205.707048611112</v>
      </c>
      <c r="U1629" s="9">
        <f t="shared" si="129"/>
        <v>41239.207638888889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f t="shared" si="125"/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26"/>
        <v>37</v>
      </c>
      <c r="Q1630">
        <f t="shared" si="127"/>
        <v>45.875</v>
      </c>
      <c r="R1630" t="s">
        <v>8312</v>
      </c>
      <c r="S1630" t="s">
        <v>8311</v>
      </c>
      <c r="T1630" s="9">
        <f t="shared" si="128"/>
        <v>41774.737060185187</v>
      </c>
      <c r="U1630" s="9">
        <f t="shared" si="129"/>
        <v>41807.737060185187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f t="shared" si="125"/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26"/>
        <v>220</v>
      </c>
      <c r="Q1631">
        <f t="shared" si="127"/>
        <v>75.853658536585371</v>
      </c>
      <c r="R1631" t="s">
        <v>8312</v>
      </c>
      <c r="S1631" t="s">
        <v>8311</v>
      </c>
      <c r="T1631" s="9">
        <f t="shared" si="128"/>
        <v>41645.867280092592</v>
      </c>
      <c r="U1631" s="9">
        <f t="shared" si="129"/>
        <v>41690.867280092592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f t="shared" si="125"/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26"/>
        <v>6610</v>
      </c>
      <c r="Q1632">
        <f t="shared" si="127"/>
        <v>84.206349206349202</v>
      </c>
      <c r="R1632" t="s">
        <v>8312</v>
      </c>
      <c r="S1632" t="s">
        <v>8311</v>
      </c>
      <c r="T1632" s="9">
        <f t="shared" si="128"/>
        <v>40939.837673611109</v>
      </c>
      <c r="U1632" s="9">
        <f t="shared" si="129"/>
        <v>40970.290972222225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f t="shared" si="125"/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26"/>
        <v>5591</v>
      </c>
      <c r="Q1633">
        <f t="shared" si="127"/>
        <v>117.22556390977444</v>
      </c>
      <c r="R1633" t="s">
        <v>8312</v>
      </c>
      <c r="S1633" t="s">
        <v>8311</v>
      </c>
      <c r="T1633" s="9">
        <f t="shared" si="128"/>
        <v>41164.859502314815</v>
      </c>
      <c r="U1633" s="9">
        <f t="shared" si="129"/>
        <v>41194.859502314815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f t="shared" si="125"/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26"/>
        <v>65</v>
      </c>
      <c r="Q1634">
        <f t="shared" si="127"/>
        <v>86.489361702127653</v>
      </c>
      <c r="R1634" t="s">
        <v>8312</v>
      </c>
      <c r="S1634" t="s">
        <v>8311</v>
      </c>
      <c r="T1634" s="9">
        <f t="shared" si="128"/>
        <v>40750.340902777774</v>
      </c>
      <c r="U1634" s="9">
        <f t="shared" si="129"/>
        <v>40810.340902777774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f t="shared" si="125"/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26"/>
        <v>0</v>
      </c>
      <c r="Q1635">
        <f t="shared" si="127"/>
        <v>172.41379310344828</v>
      </c>
      <c r="R1635" t="s">
        <v>8312</v>
      </c>
      <c r="S1635" t="s">
        <v>8311</v>
      </c>
      <c r="T1635" s="9">
        <f t="shared" si="128"/>
        <v>40896.883750000001</v>
      </c>
      <c r="U1635" s="9">
        <f t="shared" si="129"/>
        <v>40924.208333333336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f t="shared" si="125"/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26"/>
        <v>10</v>
      </c>
      <c r="Q1636">
        <f t="shared" si="127"/>
        <v>62.8125</v>
      </c>
      <c r="R1636" t="s">
        <v>8312</v>
      </c>
      <c r="S1636" t="s">
        <v>8311</v>
      </c>
      <c r="T1636" s="9">
        <f t="shared" si="128"/>
        <v>40658.189826388887</v>
      </c>
      <c r="U1636" s="9">
        <f t="shared" si="129"/>
        <v>40696.249305555553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f t="shared" si="125"/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26"/>
        <v>506</v>
      </c>
      <c r="Q1637">
        <f t="shared" si="127"/>
        <v>67.729729729729726</v>
      </c>
      <c r="R1637" t="s">
        <v>8312</v>
      </c>
      <c r="S1637" t="s">
        <v>8311</v>
      </c>
      <c r="T1637" s="9">
        <f t="shared" si="128"/>
        <v>42502.868761574078</v>
      </c>
      <c r="U1637" s="9">
        <f t="shared" si="129"/>
        <v>42562.868761574078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f t="shared" si="125"/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26"/>
        <v>160</v>
      </c>
      <c r="Q1638">
        <f t="shared" si="127"/>
        <v>53.5632183908046</v>
      </c>
      <c r="R1638" t="s">
        <v>8312</v>
      </c>
      <c r="S1638" t="s">
        <v>8311</v>
      </c>
      <c r="T1638" s="9">
        <f t="shared" si="128"/>
        <v>40663.08666666667</v>
      </c>
      <c r="U1638" s="9">
        <f t="shared" si="129"/>
        <v>40706.166666666664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f t="shared" si="125"/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26"/>
        <v>19</v>
      </c>
      <c r="Q1639">
        <f t="shared" si="127"/>
        <v>34.6</v>
      </c>
      <c r="R1639" t="s">
        <v>8312</v>
      </c>
      <c r="S1639" t="s">
        <v>8311</v>
      </c>
      <c r="T1639" s="9">
        <f t="shared" si="128"/>
        <v>40122.751620370371</v>
      </c>
      <c r="U1639" s="9">
        <f t="shared" si="129"/>
        <v>40178.98541666667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f t="shared" si="125"/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26"/>
        <v>50</v>
      </c>
      <c r="Q1640">
        <f t="shared" si="127"/>
        <v>38.888888888888886</v>
      </c>
      <c r="R1640" t="s">
        <v>8312</v>
      </c>
      <c r="S1640" t="s">
        <v>8311</v>
      </c>
      <c r="T1640" s="9">
        <f t="shared" si="128"/>
        <v>41288.68712962963</v>
      </c>
      <c r="U1640" s="9">
        <f t="shared" si="129"/>
        <v>41333.892361111109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f t="shared" si="125"/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26"/>
        <v>0</v>
      </c>
      <c r="Q1641">
        <f t="shared" si="127"/>
        <v>94.736842105263165</v>
      </c>
      <c r="R1641" t="s">
        <v>8312</v>
      </c>
      <c r="S1641" t="s">
        <v>8311</v>
      </c>
      <c r="T1641" s="9">
        <f t="shared" si="128"/>
        <v>40941.652372685188</v>
      </c>
      <c r="U1641" s="9">
        <f t="shared" si="129"/>
        <v>40971.652372685188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f t="shared" si="125"/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26"/>
        <v>279.44000000000005</v>
      </c>
      <c r="Q1642">
        <f t="shared" si="127"/>
        <v>39.967058823529413</v>
      </c>
      <c r="R1642" t="s">
        <v>8312</v>
      </c>
      <c r="S1642" t="s">
        <v>8311</v>
      </c>
      <c r="T1642" s="9">
        <f t="shared" si="128"/>
        <v>40379.23096064815</v>
      </c>
      <c r="U1642" s="9">
        <f t="shared" si="129"/>
        <v>40393.082638888889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f t="shared" si="125"/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26"/>
        <v>35</v>
      </c>
      <c r="Q1643">
        <f t="shared" si="127"/>
        <v>97.5</v>
      </c>
      <c r="R1643" t="s">
        <v>8312</v>
      </c>
      <c r="S1643" t="s">
        <v>8352</v>
      </c>
      <c r="T1643" s="9">
        <f t="shared" si="128"/>
        <v>41962.596574074079</v>
      </c>
      <c r="U1643" s="9">
        <f t="shared" si="129"/>
        <v>41992.596574074079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f t="shared" si="125"/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26"/>
        <v>0</v>
      </c>
      <c r="Q1644">
        <f t="shared" si="127"/>
        <v>42.857142857142854</v>
      </c>
      <c r="R1644" t="s">
        <v>8312</v>
      </c>
      <c r="S1644" t="s">
        <v>8352</v>
      </c>
      <c r="T1644" s="9">
        <f t="shared" si="128"/>
        <v>40688.024618055555</v>
      </c>
      <c r="U1644" s="9">
        <f t="shared" si="129"/>
        <v>40708.024618055555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f t="shared" si="125"/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26"/>
        <v>1235</v>
      </c>
      <c r="Q1645">
        <f t="shared" si="127"/>
        <v>168.51351351351352</v>
      </c>
      <c r="R1645" t="s">
        <v>8312</v>
      </c>
      <c r="S1645" t="s">
        <v>8352</v>
      </c>
      <c r="T1645" s="9">
        <f t="shared" si="128"/>
        <v>41146.824212962965</v>
      </c>
      <c r="U1645" s="9">
        <f t="shared" si="129"/>
        <v>41176.824212962965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f t="shared" si="125"/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26"/>
        <v>950</v>
      </c>
      <c r="Q1646">
        <f t="shared" si="127"/>
        <v>85.546875</v>
      </c>
      <c r="R1646" t="s">
        <v>8312</v>
      </c>
      <c r="S1646" t="s">
        <v>8352</v>
      </c>
      <c r="T1646" s="9">
        <f t="shared" si="128"/>
        <v>41175.05972222222</v>
      </c>
      <c r="U1646" s="9">
        <f t="shared" si="129"/>
        <v>41235.101388888892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f t="shared" si="125"/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26"/>
        <v>540</v>
      </c>
      <c r="Q1647">
        <f t="shared" si="127"/>
        <v>554</v>
      </c>
      <c r="R1647" t="s">
        <v>8312</v>
      </c>
      <c r="S1647" t="s">
        <v>8352</v>
      </c>
      <c r="T1647" s="9">
        <f t="shared" si="128"/>
        <v>41521.617361111108</v>
      </c>
      <c r="U1647" s="9">
        <f t="shared" si="129"/>
        <v>41535.617361111108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f t="shared" si="125"/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26"/>
        <v>204</v>
      </c>
      <c r="Q1648">
        <f t="shared" si="127"/>
        <v>26.554216867469879</v>
      </c>
      <c r="R1648" t="s">
        <v>8312</v>
      </c>
      <c r="S1648" t="s">
        <v>8352</v>
      </c>
      <c r="T1648" s="9">
        <f t="shared" si="128"/>
        <v>41833.450266203705</v>
      </c>
      <c r="U1648" s="9">
        <f t="shared" si="129"/>
        <v>41865.757638888892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f t="shared" si="125"/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26"/>
        <v>236</v>
      </c>
      <c r="Q1649">
        <f t="shared" si="127"/>
        <v>113.82608695652173</v>
      </c>
      <c r="R1649" t="s">
        <v>8312</v>
      </c>
      <c r="S1649" t="s">
        <v>8352</v>
      </c>
      <c r="T1649" s="9">
        <f t="shared" si="128"/>
        <v>41039.409456018519</v>
      </c>
      <c r="U1649" s="9">
        <f t="shared" si="129"/>
        <v>41069.409456018519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f t="shared" si="125"/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26"/>
        <v>581</v>
      </c>
      <c r="Q1650">
        <f t="shared" si="127"/>
        <v>32.011111111111113</v>
      </c>
      <c r="R1650" t="s">
        <v>8312</v>
      </c>
      <c r="S1650" t="s">
        <v>8352</v>
      </c>
      <c r="T1650" s="9">
        <f t="shared" si="128"/>
        <v>40592.704652777778</v>
      </c>
      <c r="U1650" s="9">
        <f t="shared" si="129"/>
        <v>40622.662986111114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f t="shared" si="125"/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26"/>
        <v>22.329999999999927</v>
      </c>
      <c r="Q1651">
        <f t="shared" si="127"/>
        <v>47.189259259259259</v>
      </c>
      <c r="R1651" t="s">
        <v>8312</v>
      </c>
      <c r="S1651" t="s">
        <v>8352</v>
      </c>
      <c r="T1651" s="9">
        <f t="shared" si="128"/>
        <v>41737.684664351851</v>
      </c>
      <c r="U1651" s="9">
        <f t="shared" si="129"/>
        <v>41782.684664351851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f t="shared" si="125"/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26"/>
        <v>831</v>
      </c>
      <c r="Q1652">
        <f t="shared" si="127"/>
        <v>88.46875</v>
      </c>
      <c r="R1652" t="s">
        <v>8312</v>
      </c>
      <c r="S1652" t="s">
        <v>8352</v>
      </c>
      <c r="T1652" s="9">
        <f t="shared" si="128"/>
        <v>41526.435613425929</v>
      </c>
      <c r="U1652" s="9">
        <f t="shared" si="129"/>
        <v>41556.435613425929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f t="shared" si="125"/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26"/>
        <v>15</v>
      </c>
      <c r="Q1653">
        <f t="shared" si="127"/>
        <v>100.75</v>
      </c>
      <c r="R1653" t="s">
        <v>8312</v>
      </c>
      <c r="S1653" t="s">
        <v>8352</v>
      </c>
      <c r="T1653" s="9">
        <f t="shared" si="128"/>
        <v>40625.900694444441</v>
      </c>
      <c r="U1653" s="9">
        <f t="shared" si="129"/>
        <v>40659.290972222225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f t="shared" si="125"/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26"/>
        <v>30</v>
      </c>
      <c r="Q1654">
        <f t="shared" si="127"/>
        <v>64.714285714285708</v>
      </c>
      <c r="R1654" t="s">
        <v>8312</v>
      </c>
      <c r="S1654" t="s">
        <v>8352</v>
      </c>
      <c r="T1654" s="9">
        <f t="shared" si="128"/>
        <v>41572.492974537039</v>
      </c>
      <c r="U1654" s="9">
        <f t="shared" si="129"/>
        <v>41602.534641203703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f t="shared" si="125"/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26"/>
        <v>3711.5200000000004</v>
      </c>
      <c r="Q1655">
        <f t="shared" si="127"/>
        <v>51.854285714285716</v>
      </c>
      <c r="R1655" t="s">
        <v>8312</v>
      </c>
      <c r="S1655" t="s">
        <v>8352</v>
      </c>
      <c r="T1655" s="9">
        <f t="shared" si="128"/>
        <v>40626.834444444445</v>
      </c>
      <c r="U1655" s="9">
        <f t="shared" si="129"/>
        <v>40657.834444444445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f t="shared" si="125"/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26"/>
        <v>219</v>
      </c>
      <c r="Q1656">
        <f t="shared" si="127"/>
        <v>38.794117647058826</v>
      </c>
      <c r="R1656" t="s">
        <v>8312</v>
      </c>
      <c r="S1656" t="s">
        <v>8352</v>
      </c>
      <c r="T1656" s="9">
        <f t="shared" si="128"/>
        <v>40987.890740740739</v>
      </c>
      <c r="U1656" s="9">
        <f t="shared" si="129"/>
        <v>41017.890740740739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f t="shared" si="125"/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26"/>
        <v>643</v>
      </c>
      <c r="Q1657">
        <f t="shared" si="127"/>
        <v>44.645833333333336</v>
      </c>
      <c r="R1657" t="s">
        <v>8312</v>
      </c>
      <c r="S1657" t="s">
        <v>8352</v>
      </c>
      <c r="T1657" s="9">
        <f t="shared" si="128"/>
        <v>40974.791898148149</v>
      </c>
      <c r="U1657" s="9">
        <f t="shared" si="129"/>
        <v>41004.750231481477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f t="shared" si="125"/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26"/>
        <v>25.119999999999891</v>
      </c>
      <c r="Q1658">
        <f t="shared" si="127"/>
        <v>156.77333333333334</v>
      </c>
      <c r="R1658" t="s">
        <v>8312</v>
      </c>
      <c r="S1658" t="s">
        <v>8352</v>
      </c>
      <c r="T1658" s="9">
        <f t="shared" si="128"/>
        <v>41226.928842592592</v>
      </c>
      <c r="U1658" s="9">
        <f t="shared" si="129"/>
        <v>41256.928842592592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f t="shared" si="125"/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26"/>
        <v>1233.4500000000007</v>
      </c>
      <c r="Q1659">
        <f t="shared" si="127"/>
        <v>118.70339366515837</v>
      </c>
      <c r="R1659" t="s">
        <v>8312</v>
      </c>
      <c r="S1659" t="s">
        <v>8352</v>
      </c>
      <c r="T1659" s="9">
        <f t="shared" si="128"/>
        <v>41023.782037037039</v>
      </c>
      <c r="U1659" s="9">
        <f t="shared" si="129"/>
        <v>41053.782037037039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f t="shared" si="125"/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26"/>
        <v>1934</v>
      </c>
      <c r="Q1660">
        <f t="shared" si="127"/>
        <v>74.149532710280369</v>
      </c>
      <c r="R1660" t="s">
        <v>8312</v>
      </c>
      <c r="S1660" t="s">
        <v>8352</v>
      </c>
      <c r="T1660" s="9">
        <f t="shared" si="128"/>
        <v>41223.22184027778</v>
      </c>
      <c r="U1660" s="9">
        <f t="shared" si="129"/>
        <v>41261.597222222219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f t="shared" si="125"/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26"/>
        <v>64</v>
      </c>
      <c r="Q1661">
        <f t="shared" si="127"/>
        <v>12.533333333333333</v>
      </c>
      <c r="R1661" t="s">
        <v>8312</v>
      </c>
      <c r="S1661" t="s">
        <v>8352</v>
      </c>
      <c r="T1661" s="9">
        <f t="shared" si="128"/>
        <v>41596.913437499999</v>
      </c>
      <c r="U1661" s="9">
        <f t="shared" si="129"/>
        <v>41625.5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f t="shared" si="125"/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26"/>
        <v>923</v>
      </c>
      <c r="Q1662">
        <f t="shared" si="127"/>
        <v>27.861111111111111</v>
      </c>
      <c r="R1662" t="s">
        <v>8312</v>
      </c>
      <c r="S1662" t="s">
        <v>8352</v>
      </c>
      <c r="T1662" s="9">
        <f t="shared" si="128"/>
        <v>42459.693865740745</v>
      </c>
      <c r="U1662" s="9">
        <f t="shared" si="129"/>
        <v>42490.915972222225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f t="shared" si="125"/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26"/>
        <v>198</v>
      </c>
      <c r="Q1663">
        <f t="shared" si="127"/>
        <v>80.178217821782184</v>
      </c>
      <c r="R1663" t="s">
        <v>8312</v>
      </c>
      <c r="S1663" t="s">
        <v>8352</v>
      </c>
      <c r="T1663" s="9">
        <f t="shared" si="128"/>
        <v>42343.998043981483</v>
      </c>
      <c r="U1663" s="9">
        <f t="shared" si="129"/>
        <v>42386.875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f t="shared" si="125"/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26"/>
        <v>211</v>
      </c>
      <c r="Q1664">
        <f t="shared" si="127"/>
        <v>132.43548387096774</v>
      </c>
      <c r="R1664" t="s">
        <v>8312</v>
      </c>
      <c r="S1664" t="s">
        <v>8352</v>
      </c>
      <c r="T1664" s="9">
        <f t="shared" si="128"/>
        <v>40848.198333333334</v>
      </c>
      <c r="U1664" s="9">
        <f t="shared" si="129"/>
        <v>40908.239999999998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f t="shared" si="125"/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26"/>
        <v>80</v>
      </c>
      <c r="Q1665">
        <f t="shared" si="127"/>
        <v>33.75</v>
      </c>
      <c r="R1665" t="s">
        <v>8312</v>
      </c>
      <c r="S1665" t="s">
        <v>8352</v>
      </c>
      <c r="T1665" s="9">
        <f t="shared" si="128"/>
        <v>42006.02207175926</v>
      </c>
      <c r="U1665" s="9">
        <f t="shared" si="129"/>
        <v>42036.02207175926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f t="shared" si="125"/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26"/>
        <v>560.2199999999998</v>
      </c>
      <c r="Q1666">
        <f t="shared" si="127"/>
        <v>34.384494382022467</v>
      </c>
      <c r="R1666" t="s">
        <v>8312</v>
      </c>
      <c r="S1666" t="s">
        <v>8352</v>
      </c>
      <c r="T1666" s="9">
        <f t="shared" si="128"/>
        <v>40939.761782407404</v>
      </c>
      <c r="U1666" s="9">
        <f t="shared" si="129"/>
        <v>40984.165972222225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f t="shared" ref="E1667:E1730" si="130">IF(G1667="successful",D1667,"")</f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31">F1667-D1667</f>
        <v>681</v>
      </c>
      <c r="Q1667">
        <f t="shared" ref="Q1667:Q1730" si="132">F1667/M1667</f>
        <v>44.956989247311824</v>
      </c>
      <c r="R1667" t="s">
        <v>8312</v>
      </c>
      <c r="S1667" t="s">
        <v>8352</v>
      </c>
      <c r="T1667" s="9">
        <f t="shared" ref="T1667:T1730" si="133">(((K1667/60)/60)/24)+DATE(1970,1,1)</f>
        <v>40564.649456018517</v>
      </c>
      <c r="U1667" s="9">
        <f t="shared" ref="U1667:U1730" si="134">(((J1667/60)/60)/24)+DATE(1970,1,1)</f>
        <v>40596.125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f t="shared" si="130"/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31"/>
        <v>1522</v>
      </c>
      <c r="Q1668">
        <f t="shared" si="132"/>
        <v>41.04081632653061</v>
      </c>
      <c r="R1668" t="s">
        <v>8312</v>
      </c>
      <c r="S1668" t="s">
        <v>8352</v>
      </c>
      <c r="T1668" s="9">
        <f t="shared" si="133"/>
        <v>41331.253159722226</v>
      </c>
      <c r="U1668" s="9">
        <f t="shared" si="134"/>
        <v>41361.211493055554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f t="shared" si="130"/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31"/>
        <v>913</v>
      </c>
      <c r="Q1669">
        <f t="shared" si="132"/>
        <v>52.597560975609753</v>
      </c>
      <c r="R1669" t="s">
        <v>8312</v>
      </c>
      <c r="S1669" t="s">
        <v>8352</v>
      </c>
      <c r="T1669" s="9">
        <f t="shared" si="133"/>
        <v>41682.0705787037</v>
      </c>
      <c r="U1669" s="9">
        <f t="shared" si="134"/>
        <v>41709.290972222225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f t="shared" si="130"/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31"/>
        <v>211</v>
      </c>
      <c r="Q1670">
        <f t="shared" si="132"/>
        <v>70.784482758620683</v>
      </c>
      <c r="R1670" t="s">
        <v>8312</v>
      </c>
      <c r="S1670" t="s">
        <v>8352</v>
      </c>
      <c r="T1670" s="9">
        <f t="shared" si="133"/>
        <v>40845.14975694444</v>
      </c>
      <c r="U1670" s="9">
        <f t="shared" si="134"/>
        <v>40875.191423611112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f t="shared" si="130"/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31"/>
        <v>795</v>
      </c>
      <c r="Q1671">
        <f t="shared" si="132"/>
        <v>53.75</v>
      </c>
      <c r="R1671" t="s">
        <v>8312</v>
      </c>
      <c r="S1671" t="s">
        <v>8352</v>
      </c>
      <c r="T1671" s="9">
        <f t="shared" si="133"/>
        <v>42461.885138888887</v>
      </c>
      <c r="U1671" s="9">
        <f t="shared" si="134"/>
        <v>42521.885138888887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f t="shared" si="130"/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31"/>
        <v>26</v>
      </c>
      <c r="Q1672">
        <f t="shared" si="132"/>
        <v>44.608695652173914</v>
      </c>
      <c r="R1672" t="s">
        <v>8312</v>
      </c>
      <c r="S1672" t="s">
        <v>8352</v>
      </c>
      <c r="T1672" s="9">
        <f t="shared" si="133"/>
        <v>40313.930543981485</v>
      </c>
      <c r="U1672" s="9">
        <f t="shared" si="134"/>
        <v>40364.166666666664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f t="shared" si="130"/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31"/>
        <v>13.470000000000027</v>
      </c>
      <c r="Q1673">
        <f t="shared" si="132"/>
        <v>26.148961038961041</v>
      </c>
      <c r="R1673" t="s">
        <v>8312</v>
      </c>
      <c r="S1673" t="s">
        <v>8352</v>
      </c>
      <c r="T1673" s="9">
        <f t="shared" si="133"/>
        <v>42553.54414351852</v>
      </c>
      <c r="U1673" s="9">
        <f t="shared" si="134"/>
        <v>42583.54414351852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f t="shared" si="130"/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31"/>
        <v>220</v>
      </c>
      <c r="Q1674">
        <f t="shared" si="132"/>
        <v>39.183673469387756</v>
      </c>
      <c r="R1674" t="s">
        <v>8312</v>
      </c>
      <c r="S1674" t="s">
        <v>8352</v>
      </c>
      <c r="T1674" s="9">
        <f t="shared" si="133"/>
        <v>41034.656597222223</v>
      </c>
      <c r="U1674" s="9">
        <f t="shared" si="134"/>
        <v>41064.656597222223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f t="shared" si="130"/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31"/>
        <v>590</v>
      </c>
      <c r="Q1675">
        <f t="shared" si="132"/>
        <v>45.593220338983052</v>
      </c>
      <c r="R1675" t="s">
        <v>8312</v>
      </c>
      <c r="S1675" t="s">
        <v>8352</v>
      </c>
      <c r="T1675" s="9">
        <f t="shared" si="133"/>
        <v>42039.878379629634</v>
      </c>
      <c r="U1675" s="9">
        <f t="shared" si="134"/>
        <v>42069.878379629634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f t="shared" si="130"/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31"/>
        <v>5085</v>
      </c>
      <c r="Q1676">
        <f t="shared" si="132"/>
        <v>89.247787610619469</v>
      </c>
      <c r="R1676" t="s">
        <v>8312</v>
      </c>
      <c r="S1676" t="s">
        <v>8352</v>
      </c>
      <c r="T1676" s="9">
        <f t="shared" si="133"/>
        <v>42569.605393518519</v>
      </c>
      <c r="U1676" s="9">
        <f t="shared" si="134"/>
        <v>42600.290972222225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f t="shared" si="130"/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31"/>
        <v>374.16000000000008</v>
      </c>
      <c r="Q1677">
        <f t="shared" si="132"/>
        <v>40.416470588235299</v>
      </c>
      <c r="R1677" t="s">
        <v>8312</v>
      </c>
      <c r="S1677" t="s">
        <v>8352</v>
      </c>
      <c r="T1677" s="9">
        <f t="shared" si="133"/>
        <v>40802.733101851853</v>
      </c>
      <c r="U1677" s="9">
        <f t="shared" si="134"/>
        <v>40832.918749999997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f t="shared" si="130"/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31"/>
        <v>460</v>
      </c>
      <c r="Q1678">
        <f t="shared" si="132"/>
        <v>82.38095238095238</v>
      </c>
      <c r="R1678" t="s">
        <v>8312</v>
      </c>
      <c r="S1678" t="s">
        <v>8352</v>
      </c>
      <c r="T1678" s="9">
        <f t="shared" si="133"/>
        <v>40973.72623842593</v>
      </c>
      <c r="U1678" s="9">
        <f t="shared" si="134"/>
        <v>41020.165972222225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f t="shared" si="130"/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31"/>
        <v>700</v>
      </c>
      <c r="Q1679">
        <f t="shared" si="132"/>
        <v>159.52380952380952</v>
      </c>
      <c r="R1679" t="s">
        <v>8312</v>
      </c>
      <c r="S1679" t="s">
        <v>8352</v>
      </c>
      <c r="T1679" s="9">
        <f t="shared" si="133"/>
        <v>42416.407129629632</v>
      </c>
      <c r="U1679" s="9">
        <f t="shared" si="134"/>
        <v>42476.249305555553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f t="shared" si="130"/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31"/>
        <v>276</v>
      </c>
      <c r="Q1680">
        <f t="shared" si="132"/>
        <v>36.244897959183675</v>
      </c>
      <c r="R1680" t="s">
        <v>8312</v>
      </c>
      <c r="S1680" t="s">
        <v>8352</v>
      </c>
      <c r="T1680" s="9">
        <f t="shared" si="133"/>
        <v>41662.854988425926</v>
      </c>
      <c r="U1680" s="9">
        <f t="shared" si="134"/>
        <v>41676.854988425926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f t="shared" si="130"/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31"/>
        <v>1500</v>
      </c>
      <c r="Q1681">
        <f t="shared" si="132"/>
        <v>62.5</v>
      </c>
      <c r="R1681" t="s">
        <v>8312</v>
      </c>
      <c r="S1681" t="s">
        <v>8352</v>
      </c>
      <c r="T1681" s="9">
        <f t="shared" si="133"/>
        <v>40723.068807870368</v>
      </c>
      <c r="U1681" s="9">
        <f t="shared" si="134"/>
        <v>40746.068807870368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f t="shared" si="130"/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31"/>
        <v>175</v>
      </c>
      <c r="Q1682">
        <f t="shared" si="132"/>
        <v>47</v>
      </c>
      <c r="R1682" t="s">
        <v>8312</v>
      </c>
      <c r="S1682" t="s">
        <v>8352</v>
      </c>
      <c r="T1682" s="9">
        <f t="shared" si="133"/>
        <v>41802.757719907408</v>
      </c>
      <c r="U1682" s="9">
        <f t="shared" si="134"/>
        <v>41832.757719907408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 t="str">
        <f t="shared" si="130"/>
        <v/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31"/>
        <v>924.38000000000466</v>
      </c>
      <c r="Q1683">
        <f t="shared" si="132"/>
        <v>74.575090497737563</v>
      </c>
      <c r="R1683" t="s">
        <v>8312</v>
      </c>
      <c r="S1683" t="s">
        <v>8353</v>
      </c>
      <c r="T1683" s="9">
        <f t="shared" si="133"/>
        <v>42774.121342592596</v>
      </c>
      <c r="U1683" s="9">
        <f t="shared" si="134"/>
        <v>42823.083333333328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 t="str">
        <f t="shared" si="130"/>
        <v/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>
        <f t="shared" si="131"/>
        <v>-6000</v>
      </c>
      <c r="Q1684" t="e">
        <f t="shared" si="132"/>
        <v>#DIV/0!</v>
      </c>
      <c r="R1684" t="s">
        <v>8312</v>
      </c>
      <c r="S1684" t="s">
        <v>8353</v>
      </c>
      <c r="T1684" s="9">
        <f t="shared" si="133"/>
        <v>42779.21365740741</v>
      </c>
      <c r="U1684" s="9">
        <f t="shared" si="134"/>
        <v>42839.171990740739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 t="str">
        <f t="shared" si="130"/>
        <v/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31"/>
        <v>-2740</v>
      </c>
      <c r="Q1685">
        <f t="shared" si="132"/>
        <v>76</v>
      </c>
      <c r="R1685" t="s">
        <v>8312</v>
      </c>
      <c r="S1685" t="s">
        <v>8353</v>
      </c>
      <c r="T1685" s="9">
        <f t="shared" si="133"/>
        <v>42808.781689814816</v>
      </c>
      <c r="U1685" s="9">
        <f t="shared" si="134"/>
        <v>42832.781689814816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 t="str">
        <f t="shared" si="130"/>
        <v/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31"/>
        <v>730</v>
      </c>
      <c r="Q1686">
        <f t="shared" si="132"/>
        <v>86.43564356435644</v>
      </c>
      <c r="R1686" t="s">
        <v>8312</v>
      </c>
      <c r="S1686" t="s">
        <v>8353</v>
      </c>
      <c r="T1686" s="9">
        <f t="shared" si="133"/>
        <v>42783.815289351856</v>
      </c>
      <c r="U1686" s="9">
        <f t="shared" si="134"/>
        <v>42811.773622685185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 t="str">
        <f t="shared" si="130"/>
        <v/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31"/>
        <v>10</v>
      </c>
      <c r="Q1687">
        <f t="shared" si="132"/>
        <v>24</v>
      </c>
      <c r="R1687" t="s">
        <v>8312</v>
      </c>
      <c r="S1687" t="s">
        <v>8353</v>
      </c>
      <c r="T1687" s="9">
        <f t="shared" si="133"/>
        <v>42788.2502662037</v>
      </c>
      <c r="U1687" s="9">
        <f t="shared" si="134"/>
        <v>42818.208599537036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 t="str">
        <f t="shared" si="130"/>
        <v/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31"/>
        <v>-4982</v>
      </c>
      <c r="Q1688">
        <f t="shared" si="132"/>
        <v>18</v>
      </c>
      <c r="R1688" t="s">
        <v>8312</v>
      </c>
      <c r="S1688" t="s">
        <v>8353</v>
      </c>
      <c r="T1688" s="9">
        <f t="shared" si="133"/>
        <v>42792.843969907408</v>
      </c>
      <c r="U1688" s="9">
        <f t="shared" si="134"/>
        <v>42852.802303240736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 t="str">
        <f t="shared" si="130"/>
        <v/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31"/>
        <v>-6875</v>
      </c>
      <c r="Q1689">
        <f t="shared" si="132"/>
        <v>80.128205128205124</v>
      </c>
      <c r="R1689" t="s">
        <v>8312</v>
      </c>
      <c r="S1689" t="s">
        <v>8353</v>
      </c>
      <c r="T1689" s="9">
        <f t="shared" si="133"/>
        <v>42802.046817129631</v>
      </c>
      <c r="U1689" s="9">
        <f t="shared" si="134"/>
        <v>42835.84375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 t="str">
        <f t="shared" si="130"/>
        <v/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31"/>
        <v>-2228</v>
      </c>
      <c r="Q1690">
        <f t="shared" si="132"/>
        <v>253.14285714285714</v>
      </c>
      <c r="R1690" t="s">
        <v>8312</v>
      </c>
      <c r="S1690" t="s">
        <v>8353</v>
      </c>
      <c r="T1690" s="9">
        <f t="shared" si="133"/>
        <v>42804.534652777773</v>
      </c>
      <c r="U1690" s="9">
        <f t="shared" si="134"/>
        <v>42834.492986111116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 t="str">
        <f t="shared" si="130"/>
        <v/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31"/>
        <v>0</v>
      </c>
      <c r="Q1691">
        <f t="shared" si="132"/>
        <v>171.42857142857142</v>
      </c>
      <c r="R1691" t="s">
        <v>8312</v>
      </c>
      <c r="S1691" t="s">
        <v>8353</v>
      </c>
      <c r="T1691" s="9">
        <f t="shared" si="133"/>
        <v>42780.942476851851</v>
      </c>
      <c r="U1691" s="9">
        <f t="shared" si="134"/>
        <v>42810.900810185187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 t="str">
        <f t="shared" si="130"/>
        <v/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31"/>
        <v>-1865</v>
      </c>
      <c r="Q1692">
        <f t="shared" si="132"/>
        <v>57.727272727272727</v>
      </c>
      <c r="R1692" t="s">
        <v>8312</v>
      </c>
      <c r="S1692" t="s">
        <v>8353</v>
      </c>
      <c r="T1692" s="9">
        <f t="shared" si="133"/>
        <v>42801.43104166667</v>
      </c>
      <c r="U1692" s="9">
        <f t="shared" si="134"/>
        <v>42831.389374999999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 t="str">
        <f t="shared" si="130"/>
        <v/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31"/>
        <v>-19958</v>
      </c>
      <c r="Q1693">
        <f t="shared" si="132"/>
        <v>264.26315789473682</v>
      </c>
      <c r="R1693" t="s">
        <v>8312</v>
      </c>
      <c r="S1693" t="s">
        <v>8353</v>
      </c>
      <c r="T1693" s="9">
        <f t="shared" si="133"/>
        <v>42795.701481481476</v>
      </c>
      <c r="U1693" s="9">
        <f t="shared" si="134"/>
        <v>42828.041666666672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 t="str">
        <f t="shared" si="130"/>
        <v/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31"/>
        <v>-2610</v>
      </c>
      <c r="Q1694">
        <f t="shared" si="132"/>
        <v>159.33333333333334</v>
      </c>
      <c r="R1694" t="s">
        <v>8312</v>
      </c>
      <c r="S1694" t="s">
        <v>8353</v>
      </c>
      <c r="T1694" s="9">
        <f t="shared" si="133"/>
        <v>42788.151238425926</v>
      </c>
      <c r="U1694" s="9">
        <f t="shared" si="134"/>
        <v>42820.999305555553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 t="str">
        <f t="shared" si="130"/>
        <v/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31"/>
        <v>-2720</v>
      </c>
      <c r="Q1695">
        <f t="shared" si="132"/>
        <v>35</v>
      </c>
      <c r="R1695" t="s">
        <v>8312</v>
      </c>
      <c r="S1695" t="s">
        <v>8353</v>
      </c>
      <c r="T1695" s="9">
        <f t="shared" si="133"/>
        <v>42803.920277777783</v>
      </c>
      <c r="U1695" s="9">
        <f t="shared" si="134"/>
        <v>42834.833333333328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 t="str">
        <f t="shared" si="130"/>
        <v/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31"/>
        <v>-9995</v>
      </c>
      <c r="Q1696">
        <f t="shared" si="132"/>
        <v>5</v>
      </c>
      <c r="R1696" t="s">
        <v>8312</v>
      </c>
      <c r="S1696" t="s">
        <v>8353</v>
      </c>
      <c r="T1696" s="9">
        <f t="shared" si="133"/>
        <v>42791.669837962967</v>
      </c>
      <c r="U1696" s="9">
        <f t="shared" si="134"/>
        <v>42821.191666666666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 t="str">
        <f t="shared" si="130"/>
        <v/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31"/>
        <v>-10595</v>
      </c>
      <c r="Q1697">
        <f t="shared" si="132"/>
        <v>61.086956521739133</v>
      </c>
      <c r="R1697" t="s">
        <v>8312</v>
      </c>
      <c r="S1697" t="s">
        <v>8353</v>
      </c>
      <c r="T1697" s="9">
        <f t="shared" si="133"/>
        <v>42801.031412037039</v>
      </c>
      <c r="U1697" s="9">
        <f t="shared" si="134"/>
        <v>42835.041666666672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 t="str">
        <f t="shared" si="130"/>
        <v/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>
        <f t="shared" si="131"/>
        <v>-300000</v>
      </c>
      <c r="Q1698" t="e">
        <f t="shared" si="132"/>
        <v>#DIV/0!</v>
      </c>
      <c r="R1698" t="s">
        <v>8312</v>
      </c>
      <c r="S1698" t="s">
        <v>8353</v>
      </c>
      <c r="T1698" s="9">
        <f t="shared" si="133"/>
        <v>42796.069571759261</v>
      </c>
      <c r="U1698" s="9">
        <f t="shared" si="134"/>
        <v>42826.027905092589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 t="str">
        <f t="shared" si="130"/>
        <v/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31"/>
        <v>-9974</v>
      </c>
      <c r="Q1699">
        <f t="shared" si="132"/>
        <v>114.81818181818181</v>
      </c>
      <c r="R1699" t="s">
        <v>8312</v>
      </c>
      <c r="S1699" t="s">
        <v>8353</v>
      </c>
      <c r="T1699" s="9">
        <f t="shared" si="133"/>
        <v>42805.032962962956</v>
      </c>
      <c r="U1699" s="9">
        <f t="shared" si="134"/>
        <v>42834.991296296299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 t="str">
        <f t="shared" si="130"/>
        <v/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>
        <f t="shared" si="131"/>
        <v>-125000</v>
      </c>
      <c r="Q1700" t="e">
        <f t="shared" si="132"/>
        <v>#DIV/0!</v>
      </c>
      <c r="R1700" t="s">
        <v>8312</v>
      </c>
      <c r="S1700" t="s">
        <v>8353</v>
      </c>
      <c r="T1700" s="9">
        <f t="shared" si="133"/>
        <v>42796.207870370374</v>
      </c>
      <c r="U1700" s="9">
        <f t="shared" si="134"/>
        <v>42820.147916666669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 t="str">
        <f t="shared" si="130"/>
        <v/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31"/>
        <v>-4889</v>
      </c>
      <c r="Q1701">
        <f t="shared" si="132"/>
        <v>54</v>
      </c>
      <c r="R1701" t="s">
        <v>8312</v>
      </c>
      <c r="S1701" t="s">
        <v>8353</v>
      </c>
      <c r="T1701" s="9">
        <f t="shared" si="133"/>
        <v>42806.863946759258</v>
      </c>
      <c r="U1701" s="9">
        <f t="shared" si="134"/>
        <v>42836.863946759258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 t="str">
        <f t="shared" si="130"/>
        <v/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31"/>
        <v>-14788</v>
      </c>
      <c r="Q1702">
        <f t="shared" si="132"/>
        <v>65.974683544303801</v>
      </c>
      <c r="R1702" t="s">
        <v>8312</v>
      </c>
      <c r="S1702" t="s">
        <v>8353</v>
      </c>
      <c r="T1702" s="9">
        <f t="shared" si="133"/>
        <v>42796.071643518517</v>
      </c>
      <c r="U1702" s="9">
        <f t="shared" si="134"/>
        <v>42826.166666666672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 t="str">
        <f t="shared" si="130"/>
        <v/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31"/>
        <v>-5040</v>
      </c>
      <c r="Q1703">
        <f t="shared" si="132"/>
        <v>5</v>
      </c>
      <c r="R1703" t="s">
        <v>8312</v>
      </c>
      <c r="S1703" t="s">
        <v>8353</v>
      </c>
      <c r="T1703" s="9">
        <f t="shared" si="133"/>
        <v>41989.664409722223</v>
      </c>
      <c r="U1703" s="9">
        <f t="shared" si="134"/>
        <v>42019.664409722223</v>
      </c>
    </row>
    <row r="1704" spans="1:21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 t="str">
        <f t="shared" si="130"/>
        <v/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31"/>
        <v>-16499</v>
      </c>
      <c r="Q1704">
        <f t="shared" si="132"/>
        <v>1</v>
      </c>
      <c r="R1704" t="s">
        <v>8312</v>
      </c>
      <c r="S1704" t="s">
        <v>8353</v>
      </c>
      <c r="T1704" s="9">
        <f t="shared" si="133"/>
        <v>42063.869791666672</v>
      </c>
      <c r="U1704" s="9">
        <f t="shared" si="134"/>
        <v>42093.828125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 t="str">
        <f t="shared" si="130"/>
        <v/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31"/>
        <v>-4949</v>
      </c>
      <c r="Q1705">
        <f t="shared" si="132"/>
        <v>25.5</v>
      </c>
      <c r="R1705" t="s">
        <v>8312</v>
      </c>
      <c r="S1705" t="s">
        <v>8353</v>
      </c>
      <c r="T1705" s="9">
        <f t="shared" si="133"/>
        <v>42187.281678240746</v>
      </c>
      <c r="U1705" s="9">
        <f t="shared" si="134"/>
        <v>42247.281678240746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 t="str">
        <f t="shared" si="130"/>
        <v/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31"/>
        <v>-698</v>
      </c>
      <c r="Q1706">
        <f t="shared" si="132"/>
        <v>118.36363636363636</v>
      </c>
      <c r="R1706" t="s">
        <v>8312</v>
      </c>
      <c r="S1706" t="s">
        <v>8353</v>
      </c>
      <c r="T1706" s="9">
        <f t="shared" si="133"/>
        <v>42021.139733796299</v>
      </c>
      <c r="U1706" s="9">
        <f t="shared" si="134"/>
        <v>42051.139733796299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 t="str">
        <f t="shared" si="130"/>
        <v/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>
        <f t="shared" si="131"/>
        <v>-2000</v>
      </c>
      <c r="Q1707" t="e">
        <f t="shared" si="132"/>
        <v>#DIV/0!</v>
      </c>
      <c r="R1707" t="s">
        <v>8312</v>
      </c>
      <c r="S1707" t="s">
        <v>8353</v>
      </c>
      <c r="T1707" s="9">
        <f t="shared" si="133"/>
        <v>42245.016736111109</v>
      </c>
      <c r="U1707" s="9">
        <f t="shared" si="134"/>
        <v>42256.666666666672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 t="str">
        <f t="shared" si="130"/>
        <v/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>
        <f t="shared" si="131"/>
        <v>-5500</v>
      </c>
      <c r="Q1708" t="e">
        <f t="shared" si="132"/>
        <v>#DIV/0!</v>
      </c>
      <c r="R1708" t="s">
        <v>8312</v>
      </c>
      <c r="S1708" t="s">
        <v>8353</v>
      </c>
      <c r="T1708" s="9">
        <f t="shared" si="133"/>
        <v>42179.306388888886</v>
      </c>
      <c r="U1708" s="9">
        <f t="shared" si="134"/>
        <v>42239.306388888886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 t="str">
        <f t="shared" si="130"/>
        <v/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31"/>
        <v>-4513</v>
      </c>
      <c r="Q1709">
        <f t="shared" si="132"/>
        <v>54.111111111111114</v>
      </c>
      <c r="R1709" t="s">
        <v>8312</v>
      </c>
      <c r="S1709" t="s">
        <v>8353</v>
      </c>
      <c r="T1709" s="9">
        <f t="shared" si="133"/>
        <v>42427.721006944441</v>
      </c>
      <c r="U1709" s="9">
        <f t="shared" si="134"/>
        <v>42457.679340277777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 t="str">
        <f t="shared" si="130"/>
        <v/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>
        <f t="shared" si="131"/>
        <v>-7000</v>
      </c>
      <c r="Q1710" t="e">
        <f t="shared" si="132"/>
        <v>#DIV/0!</v>
      </c>
      <c r="R1710" t="s">
        <v>8312</v>
      </c>
      <c r="S1710" t="s">
        <v>8353</v>
      </c>
      <c r="T1710" s="9">
        <f t="shared" si="133"/>
        <v>42451.866967592592</v>
      </c>
      <c r="U1710" s="9">
        <f t="shared" si="134"/>
        <v>42491.866967592592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 t="str">
        <f t="shared" si="130"/>
        <v/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31"/>
        <v>-1665</v>
      </c>
      <c r="Q1711">
        <f t="shared" si="132"/>
        <v>21.25</v>
      </c>
      <c r="R1711" t="s">
        <v>8312</v>
      </c>
      <c r="S1711" t="s">
        <v>8353</v>
      </c>
      <c r="T1711" s="9">
        <f t="shared" si="133"/>
        <v>41841.56381944444</v>
      </c>
      <c r="U1711" s="9">
        <f t="shared" si="134"/>
        <v>41882.818749999999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 t="str">
        <f t="shared" si="130"/>
        <v/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31"/>
        <v>-4966</v>
      </c>
      <c r="Q1712">
        <f t="shared" si="132"/>
        <v>34</v>
      </c>
      <c r="R1712" t="s">
        <v>8312</v>
      </c>
      <c r="S1712" t="s">
        <v>8353</v>
      </c>
      <c r="T1712" s="9">
        <f t="shared" si="133"/>
        <v>42341.59129629629</v>
      </c>
      <c r="U1712" s="9">
        <f t="shared" si="134"/>
        <v>42387.541666666672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 t="str">
        <f t="shared" si="130"/>
        <v/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31"/>
        <v>-8950</v>
      </c>
      <c r="Q1713">
        <f t="shared" si="132"/>
        <v>525</v>
      </c>
      <c r="R1713" t="s">
        <v>8312</v>
      </c>
      <c r="S1713" t="s">
        <v>8353</v>
      </c>
      <c r="T1713" s="9">
        <f t="shared" si="133"/>
        <v>41852.646226851852</v>
      </c>
      <c r="U1713" s="9">
        <f t="shared" si="134"/>
        <v>41883.646226851852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 t="str">
        <f t="shared" si="130"/>
        <v/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>
        <f t="shared" si="131"/>
        <v>-5000</v>
      </c>
      <c r="Q1714" t="e">
        <f t="shared" si="132"/>
        <v>#DIV/0!</v>
      </c>
      <c r="R1714" t="s">
        <v>8312</v>
      </c>
      <c r="S1714" t="s">
        <v>8353</v>
      </c>
      <c r="T1714" s="9">
        <f t="shared" si="133"/>
        <v>42125.913807870369</v>
      </c>
      <c r="U1714" s="9">
        <f t="shared" si="134"/>
        <v>42185.913807870369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 t="str">
        <f t="shared" si="130"/>
        <v/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31"/>
        <v>-2950</v>
      </c>
      <c r="Q1715">
        <f t="shared" si="132"/>
        <v>50</v>
      </c>
      <c r="R1715" t="s">
        <v>8312</v>
      </c>
      <c r="S1715" t="s">
        <v>8353</v>
      </c>
      <c r="T1715" s="9">
        <f t="shared" si="133"/>
        <v>41887.801064814819</v>
      </c>
      <c r="U1715" s="9">
        <f t="shared" si="134"/>
        <v>41917.801064814819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 t="str">
        <f t="shared" si="130"/>
        <v/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31"/>
        <v>-23033</v>
      </c>
      <c r="Q1716">
        <f t="shared" si="132"/>
        <v>115.70588235294117</v>
      </c>
      <c r="R1716" t="s">
        <v>8312</v>
      </c>
      <c r="S1716" t="s">
        <v>8353</v>
      </c>
      <c r="T1716" s="9">
        <f t="shared" si="133"/>
        <v>42095.918530092589</v>
      </c>
      <c r="U1716" s="9">
        <f t="shared" si="134"/>
        <v>42125.918530092589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 t="str">
        <f t="shared" si="130"/>
        <v/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31"/>
        <v>-4989</v>
      </c>
      <c r="Q1717">
        <f t="shared" si="132"/>
        <v>5.5</v>
      </c>
      <c r="R1717" t="s">
        <v>8312</v>
      </c>
      <c r="S1717" t="s">
        <v>8353</v>
      </c>
      <c r="T1717" s="9">
        <f t="shared" si="133"/>
        <v>42064.217418981483</v>
      </c>
      <c r="U1717" s="9">
        <f t="shared" si="134"/>
        <v>42094.140277777777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 t="str">
        <f t="shared" si="130"/>
        <v/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31"/>
        <v>-1850</v>
      </c>
      <c r="Q1718">
        <f t="shared" si="132"/>
        <v>50</v>
      </c>
      <c r="R1718" t="s">
        <v>8312</v>
      </c>
      <c r="S1718" t="s">
        <v>8353</v>
      </c>
      <c r="T1718" s="9">
        <f t="shared" si="133"/>
        <v>42673.577534722222</v>
      </c>
      <c r="U1718" s="9">
        <f t="shared" si="134"/>
        <v>42713.619201388887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 t="str">
        <f t="shared" si="130"/>
        <v/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31"/>
        <v>-1870</v>
      </c>
      <c r="Q1719">
        <f t="shared" si="132"/>
        <v>34.024390243902438</v>
      </c>
      <c r="R1719" t="s">
        <v>8312</v>
      </c>
      <c r="S1719" t="s">
        <v>8353</v>
      </c>
      <c r="T1719" s="9">
        <f t="shared" si="133"/>
        <v>42460.98192129629</v>
      </c>
      <c r="U1719" s="9">
        <f t="shared" si="134"/>
        <v>42481.166666666672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 t="str">
        <f t="shared" si="130"/>
        <v/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31"/>
        <v>-34925</v>
      </c>
      <c r="Q1720">
        <f t="shared" si="132"/>
        <v>37.5</v>
      </c>
      <c r="R1720" t="s">
        <v>8312</v>
      </c>
      <c r="S1720" t="s">
        <v>8353</v>
      </c>
      <c r="T1720" s="9">
        <f t="shared" si="133"/>
        <v>42460.610520833332</v>
      </c>
      <c r="U1720" s="9">
        <f t="shared" si="134"/>
        <v>42504.207638888889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 t="str">
        <f t="shared" si="130"/>
        <v/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31"/>
        <v>-3965</v>
      </c>
      <c r="Q1721">
        <f t="shared" si="132"/>
        <v>11.666666666666666</v>
      </c>
      <c r="R1721" t="s">
        <v>8312</v>
      </c>
      <c r="S1721" t="s">
        <v>8353</v>
      </c>
      <c r="T1721" s="9">
        <f t="shared" si="133"/>
        <v>41869.534618055557</v>
      </c>
      <c r="U1721" s="9">
        <f t="shared" si="134"/>
        <v>41899.534618055557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 t="str">
        <f t="shared" si="130"/>
        <v/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31"/>
        <v>-3775</v>
      </c>
      <c r="Q1722">
        <f t="shared" si="132"/>
        <v>28.125</v>
      </c>
      <c r="R1722" t="s">
        <v>8312</v>
      </c>
      <c r="S1722" t="s">
        <v>8353</v>
      </c>
      <c r="T1722" s="9">
        <f t="shared" si="133"/>
        <v>41922.783229166671</v>
      </c>
      <c r="U1722" s="9">
        <f t="shared" si="134"/>
        <v>41952.824895833335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 t="str">
        <f t="shared" si="130"/>
        <v/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>
        <f t="shared" si="131"/>
        <v>-5000</v>
      </c>
      <c r="Q1723" t="e">
        <f t="shared" si="132"/>
        <v>#DIV/0!</v>
      </c>
      <c r="R1723" t="s">
        <v>8312</v>
      </c>
      <c r="S1723" t="s">
        <v>8353</v>
      </c>
      <c r="T1723" s="9">
        <f t="shared" si="133"/>
        <v>42319.461377314816</v>
      </c>
      <c r="U1723" s="9">
        <f t="shared" si="134"/>
        <v>42349.461377314816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 t="str">
        <f t="shared" si="130"/>
        <v/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31"/>
        <v>-2879</v>
      </c>
      <c r="Q1724">
        <f t="shared" si="132"/>
        <v>1</v>
      </c>
      <c r="R1724" t="s">
        <v>8312</v>
      </c>
      <c r="S1724" t="s">
        <v>8353</v>
      </c>
      <c r="T1724" s="9">
        <f t="shared" si="133"/>
        <v>42425.960983796293</v>
      </c>
      <c r="U1724" s="9">
        <f t="shared" si="134"/>
        <v>42463.006944444445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 t="str">
        <f t="shared" si="130"/>
        <v/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31"/>
        <v>-9350</v>
      </c>
      <c r="Q1725">
        <f t="shared" si="132"/>
        <v>216.66666666666666</v>
      </c>
      <c r="R1725" t="s">
        <v>8312</v>
      </c>
      <c r="S1725" t="s">
        <v>8353</v>
      </c>
      <c r="T1725" s="9">
        <f t="shared" si="133"/>
        <v>42129.82540509259</v>
      </c>
      <c r="U1725" s="9">
        <f t="shared" si="134"/>
        <v>42186.25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 t="str">
        <f t="shared" si="130"/>
        <v/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31"/>
        <v>-5965</v>
      </c>
      <c r="Q1726">
        <f t="shared" si="132"/>
        <v>8.75</v>
      </c>
      <c r="R1726" t="s">
        <v>8312</v>
      </c>
      <c r="S1726" t="s">
        <v>8353</v>
      </c>
      <c r="T1726" s="9">
        <f t="shared" si="133"/>
        <v>41912.932430555556</v>
      </c>
      <c r="U1726" s="9">
        <f t="shared" si="134"/>
        <v>41942.932430555556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 t="str">
        <f t="shared" si="130"/>
        <v/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31"/>
        <v>-4940</v>
      </c>
      <c r="Q1727">
        <f t="shared" si="132"/>
        <v>62.222222222222221</v>
      </c>
      <c r="R1727" t="s">
        <v>8312</v>
      </c>
      <c r="S1727" t="s">
        <v>8353</v>
      </c>
      <c r="T1727" s="9">
        <f t="shared" si="133"/>
        <v>41845.968159722222</v>
      </c>
      <c r="U1727" s="9">
        <f t="shared" si="134"/>
        <v>41875.968159722222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 t="str">
        <f t="shared" si="130"/>
        <v/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31"/>
        <v>-4304</v>
      </c>
      <c r="Q1728">
        <f t="shared" si="132"/>
        <v>137.25</v>
      </c>
      <c r="R1728" t="s">
        <v>8312</v>
      </c>
      <c r="S1728" t="s">
        <v>8353</v>
      </c>
      <c r="T1728" s="9">
        <f t="shared" si="133"/>
        <v>41788.919722222221</v>
      </c>
      <c r="U1728" s="9">
        <f t="shared" si="134"/>
        <v>41817.919722222221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 t="str">
        <f t="shared" si="130"/>
        <v/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31"/>
        <v>-2999</v>
      </c>
      <c r="Q1729">
        <f t="shared" si="132"/>
        <v>1</v>
      </c>
      <c r="R1729" t="s">
        <v>8312</v>
      </c>
      <c r="S1729" t="s">
        <v>8353</v>
      </c>
      <c r="T1729" s="9">
        <f t="shared" si="133"/>
        <v>42044.927974537044</v>
      </c>
      <c r="U1729" s="9">
        <f t="shared" si="134"/>
        <v>42099.458333333328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 t="str">
        <f t="shared" si="130"/>
        <v/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31"/>
        <v>-395</v>
      </c>
      <c r="Q1730">
        <f t="shared" si="132"/>
        <v>122.14285714285714</v>
      </c>
      <c r="R1730" t="s">
        <v>8312</v>
      </c>
      <c r="S1730" t="s">
        <v>8353</v>
      </c>
      <c r="T1730" s="9">
        <f t="shared" si="133"/>
        <v>42268.625856481478</v>
      </c>
      <c r="U1730" s="9">
        <f t="shared" si="134"/>
        <v>42298.625856481478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 t="str">
        <f t="shared" ref="E1731:E1794" si="135">IF(G1731="successful",D1731,"")</f>
        <v/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>
        <f t="shared" ref="P1731:P1794" si="136">F1731-D1731</f>
        <v>-10000</v>
      </c>
      <c r="Q1731" t="e">
        <f t="shared" ref="Q1731:Q1794" si="137">F1731/M1731</f>
        <v>#DIV/0!</v>
      </c>
      <c r="R1731" t="s">
        <v>8312</v>
      </c>
      <c r="S1731" t="s">
        <v>8353</v>
      </c>
      <c r="T1731" s="9">
        <f t="shared" ref="T1731:T1794" si="138">(((K1731/60)/60)/24)+DATE(1970,1,1)</f>
        <v>42471.052152777775</v>
      </c>
      <c r="U1731" s="9">
        <f t="shared" ref="U1731:U1794" si="139">(((J1731/60)/60)/24)+DATE(1970,1,1)</f>
        <v>42531.052152777775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 t="str">
        <f t="shared" si="135"/>
        <v/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>
        <f t="shared" si="136"/>
        <v>-3000</v>
      </c>
      <c r="Q1732" t="e">
        <f t="shared" si="137"/>
        <v>#DIV/0!</v>
      </c>
      <c r="R1732" t="s">
        <v>8312</v>
      </c>
      <c r="S1732" t="s">
        <v>8353</v>
      </c>
      <c r="T1732" s="9">
        <f t="shared" si="138"/>
        <v>42272.087766203709</v>
      </c>
      <c r="U1732" s="9">
        <f t="shared" si="139"/>
        <v>42302.087766203709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 t="str">
        <f t="shared" si="135"/>
        <v/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>
        <f t="shared" si="136"/>
        <v>-1000</v>
      </c>
      <c r="Q1733" t="e">
        <f t="shared" si="137"/>
        <v>#DIV/0!</v>
      </c>
      <c r="R1733" t="s">
        <v>8312</v>
      </c>
      <c r="S1733" t="s">
        <v>8353</v>
      </c>
      <c r="T1733" s="9">
        <f t="shared" si="138"/>
        <v>42152.906851851847</v>
      </c>
      <c r="U1733" s="9">
        <f t="shared" si="139"/>
        <v>42166.625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 t="str">
        <f t="shared" si="135"/>
        <v/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>
        <f t="shared" si="136"/>
        <v>-4000</v>
      </c>
      <c r="Q1734" t="e">
        <f t="shared" si="137"/>
        <v>#DIV/0!</v>
      </c>
      <c r="R1734" t="s">
        <v>8312</v>
      </c>
      <c r="S1734" t="s">
        <v>8353</v>
      </c>
      <c r="T1734" s="9">
        <f t="shared" si="138"/>
        <v>42325.683807870373</v>
      </c>
      <c r="U1734" s="9">
        <f t="shared" si="139"/>
        <v>42385.208333333328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 t="str">
        <f t="shared" si="135"/>
        <v/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>
        <f t="shared" si="136"/>
        <v>-10000</v>
      </c>
      <c r="Q1735" t="e">
        <f t="shared" si="137"/>
        <v>#DIV/0!</v>
      </c>
      <c r="R1735" t="s">
        <v>8312</v>
      </c>
      <c r="S1735" t="s">
        <v>8353</v>
      </c>
      <c r="T1735" s="9">
        <f t="shared" si="138"/>
        <v>42614.675625000003</v>
      </c>
      <c r="U1735" s="9">
        <f t="shared" si="139"/>
        <v>42626.895833333328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 t="str">
        <f t="shared" si="135"/>
        <v/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36"/>
        <v>-4499</v>
      </c>
      <c r="Q1736">
        <f t="shared" si="137"/>
        <v>1</v>
      </c>
      <c r="R1736" t="s">
        <v>8312</v>
      </c>
      <c r="S1736" t="s">
        <v>8353</v>
      </c>
      <c r="T1736" s="9">
        <f t="shared" si="138"/>
        <v>42102.036527777775</v>
      </c>
      <c r="U1736" s="9">
        <f t="shared" si="139"/>
        <v>42132.036527777775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 t="str">
        <f t="shared" si="135"/>
        <v/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36"/>
        <v>-890</v>
      </c>
      <c r="Q1737">
        <f t="shared" si="137"/>
        <v>55</v>
      </c>
      <c r="R1737" t="s">
        <v>8312</v>
      </c>
      <c r="S1737" t="s">
        <v>8353</v>
      </c>
      <c r="T1737" s="9">
        <f t="shared" si="138"/>
        <v>42559.814178240747</v>
      </c>
      <c r="U1737" s="9">
        <f t="shared" si="139"/>
        <v>42589.814178240747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 t="str">
        <f t="shared" si="135"/>
        <v/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36"/>
        <v>-2978</v>
      </c>
      <c r="Q1738">
        <f t="shared" si="137"/>
        <v>22</v>
      </c>
      <c r="R1738" t="s">
        <v>8312</v>
      </c>
      <c r="S1738" t="s">
        <v>8353</v>
      </c>
      <c r="T1738" s="9">
        <f t="shared" si="138"/>
        <v>42286.861493055556</v>
      </c>
      <c r="U1738" s="9">
        <f t="shared" si="139"/>
        <v>42316.90315972222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 t="str">
        <f t="shared" si="135"/>
        <v/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36"/>
        <v>-3150</v>
      </c>
      <c r="Q1739">
        <f t="shared" si="137"/>
        <v>56.666666666666664</v>
      </c>
      <c r="R1739" t="s">
        <v>8312</v>
      </c>
      <c r="S1739" t="s">
        <v>8353</v>
      </c>
      <c r="T1739" s="9">
        <f t="shared" si="138"/>
        <v>42175.948981481488</v>
      </c>
      <c r="U1739" s="9">
        <f t="shared" si="139"/>
        <v>42205.948981481488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 t="str">
        <f t="shared" si="135"/>
        <v/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36"/>
        <v>-4980</v>
      </c>
      <c r="Q1740">
        <f t="shared" si="137"/>
        <v>20</v>
      </c>
      <c r="R1740" t="s">
        <v>8312</v>
      </c>
      <c r="S1740" t="s">
        <v>8353</v>
      </c>
      <c r="T1740" s="9">
        <f t="shared" si="138"/>
        <v>41884.874328703707</v>
      </c>
      <c r="U1740" s="9">
        <f t="shared" si="139"/>
        <v>41914.874328703707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 t="str">
        <f t="shared" si="135"/>
        <v/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36"/>
        <v>-999</v>
      </c>
      <c r="Q1741">
        <f t="shared" si="137"/>
        <v>1</v>
      </c>
      <c r="R1741" t="s">
        <v>8312</v>
      </c>
      <c r="S1741" t="s">
        <v>8353</v>
      </c>
      <c r="T1741" s="9">
        <f t="shared" si="138"/>
        <v>42435.874212962968</v>
      </c>
      <c r="U1741" s="9">
        <f t="shared" si="139"/>
        <v>42494.832546296297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 t="str">
        <f t="shared" si="135"/>
        <v/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>
        <f t="shared" si="136"/>
        <v>-3000</v>
      </c>
      <c r="Q1742" t="e">
        <f t="shared" si="137"/>
        <v>#DIV/0!</v>
      </c>
      <c r="R1742" t="s">
        <v>8312</v>
      </c>
      <c r="S1742" t="s">
        <v>8353</v>
      </c>
      <c r="T1742" s="9">
        <f t="shared" si="138"/>
        <v>42171.817384259266</v>
      </c>
      <c r="U1742" s="9">
        <f t="shared" si="139"/>
        <v>42201.817384259266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f t="shared" si="135"/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36"/>
        <v>130</v>
      </c>
      <c r="Q1743">
        <f t="shared" si="137"/>
        <v>25.576923076923077</v>
      </c>
      <c r="R1743" t="s">
        <v>8344</v>
      </c>
      <c r="S1743" t="s">
        <v>8345</v>
      </c>
      <c r="T1743" s="9">
        <f t="shared" si="138"/>
        <v>42120.628136574072</v>
      </c>
      <c r="U1743" s="9">
        <f t="shared" si="139"/>
        <v>42165.628136574072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f t="shared" si="135"/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36"/>
        <v>175</v>
      </c>
      <c r="Q1744">
        <f t="shared" si="137"/>
        <v>63.970588235294116</v>
      </c>
      <c r="R1744" t="s">
        <v>8344</v>
      </c>
      <c r="S1744" t="s">
        <v>8345</v>
      </c>
      <c r="T1744" s="9">
        <f t="shared" si="138"/>
        <v>42710.876967592587</v>
      </c>
      <c r="U1744" s="9">
        <f t="shared" si="139"/>
        <v>42742.875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f t="shared" si="135"/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36"/>
        <v>25</v>
      </c>
      <c r="Q1745">
        <f t="shared" si="137"/>
        <v>89.925373134328353</v>
      </c>
      <c r="R1745" t="s">
        <v>8344</v>
      </c>
      <c r="S1745" t="s">
        <v>8345</v>
      </c>
      <c r="T1745" s="9">
        <f t="shared" si="138"/>
        <v>42586.925636574073</v>
      </c>
      <c r="U1745" s="9">
        <f t="shared" si="139"/>
        <v>42609.165972222225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f t="shared" si="135"/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36"/>
        <v>1015</v>
      </c>
      <c r="Q1746">
        <f t="shared" si="137"/>
        <v>93.071428571428569</v>
      </c>
      <c r="R1746" t="s">
        <v>8344</v>
      </c>
      <c r="S1746" t="s">
        <v>8345</v>
      </c>
      <c r="T1746" s="9">
        <f t="shared" si="138"/>
        <v>42026.605057870373</v>
      </c>
      <c r="U1746" s="9">
        <f t="shared" si="139"/>
        <v>42071.563391203701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f t="shared" si="135"/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36"/>
        <v>981</v>
      </c>
      <c r="Q1747">
        <f t="shared" si="137"/>
        <v>89.674157303370791</v>
      </c>
      <c r="R1747" t="s">
        <v>8344</v>
      </c>
      <c r="S1747" t="s">
        <v>8345</v>
      </c>
      <c r="T1747" s="9">
        <f t="shared" si="138"/>
        <v>42690.259699074071</v>
      </c>
      <c r="U1747" s="9">
        <f t="shared" si="139"/>
        <v>42726.083333333328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f t="shared" si="135"/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36"/>
        <v>7215</v>
      </c>
      <c r="Q1748">
        <f t="shared" si="137"/>
        <v>207.61682242990653</v>
      </c>
      <c r="R1748" t="s">
        <v>8344</v>
      </c>
      <c r="S1748" t="s">
        <v>8345</v>
      </c>
      <c r="T1748" s="9">
        <f t="shared" si="138"/>
        <v>42668.176701388889</v>
      </c>
      <c r="U1748" s="9">
        <f t="shared" si="139"/>
        <v>42698.083333333328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f t="shared" si="135"/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36"/>
        <v>446</v>
      </c>
      <c r="Q1749">
        <f t="shared" si="137"/>
        <v>59.408805031446541</v>
      </c>
      <c r="R1749" t="s">
        <v>8344</v>
      </c>
      <c r="S1749" t="s">
        <v>8345</v>
      </c>
      <c r="T1749" s="9">
        <f t="shared" si="138"/>
        <v>42292.435532407413</v>
      </c>
      <c r="U1749" s="9">
        <f t="shared" si="139"/>
        <v>42321.625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f t="shared" si="135"/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36"/>
        <v>14974</v>
      </c>
      <c r="Q1750">
        <f t="shared" si="137"/>
        <v>358.97237569060775</v>
      </c>
      <c r="R1750" t="s">
        <v>8344</v>
      </c>
      <c r="S1750" t="s">
        <v>8345</v>
      </c>
      <c r="T1750" s="9">
        <f t="shared" si="138"/>
        <v>42219.950729166667</v>
      </c>
      <c r="U1750" s="9">
        <f t="shared" si="139"/>
        <v>42249.950729166667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f t="shared" si="135"/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36"/>
        <v>2360.5</v>
      </c>
      <c r="Q1751">
        <f t="shared" si="137"/>
        <v>94.736641221374043</v>
      </c>
      <c r="R1751" t="s">
        <v>8344</v>
      </c>
      <c r="S1751" t="s">
        <v>8345</v>
      </c>
      <c r="T1751" s="9">
        <f t="shared" si="138"/>
        <v>42758.975937499999</v>
      </c>
      <c r="U1751" s="9">
        <f t="shared" si="139"/>
        <v>42795.791666666672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f t="shared" si="135"/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36"/>
        <v>5081</v>
      </c>
      <c r="Q1752">
        <f t="shared" si="137"/>
        <v>80.647999999999996</v>
      </c>
      <c r="R1752" t="s">
        <v>8344</v>
      </c>
      <c r="S1752" t="s">
        <v>8345</v>
      </c>
      <c r="T1752" s="9">
        <f t="shared" si="138"/>
        <v>42454.836851851855</v>
      </c>
      <c r="U1752" s="9">
        <f t="shared" si="139"/>
        <v>42479.836851851855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f t="shared" si="135"/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36"/>
        <v>290</v>
      </c>
      <c r="Q1753">
        <f t="shared" si="137"/>
        <v>168.68852459016392</v>
      </c>
      <c r="R1753" t="s">
        <v>8344</v>
      </c>
      <c r="S1753" t="s">
        <v>8345</v>
      </c>
      <c r="T1753" s="9">
        <f t="shared" si="138"/>
        <v>42052.7815162037</v>
      </c>
      <c r="U1753" s="9">
        <f t="shared" si="139"/>
        <v>42082.739849537036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f t="shared" si="135"/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36"/>
        <v>1922</v>
      </c>
      <c r="Q1754">
        <f t="shared" si="137"/>
        <v>34.68888888888889</v>
      </c>
      <c r="R1754" t="s">
        <v>8344</v>
      </c>
      <c r="S1754" t="s">
        <v>8345</v>
      </c>
      <c r="T1754" s="9">
        <f t="shared" si="138"/>
        <v>42627.253263888888</v>
      </c>
      <c r="U1754" s="9">
        <f t="shared" si="139"/>
        <v>42657.253263888888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f t="shared" si="135"/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36"/>
        <v>1200</v>
      </c>
      <c r="Q1755">
        <f t="shared" si="137"/>
        <v>462.85714285714283</v>
      </c>
      <c r="R1755" t="s">
        <v>8344</v>
      </c>
      <c r="S1755" t="s">
        <v>8345</v>
      </c>
      <c r="T1755" s="9">
        <f t="shared" si="138"/>
        <v>42420.74962962963</v>
      </c>
      <c r="U1755" s="9">
        <f t="shared" si="139"/>
        <v>42450.707962962959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f t="shared" si="135"/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36"/>
        <v>895</v>
      </c>
      <c r="Q1756">
        <f t="shared" si="137"/>
        <v>104.38888888888889</v>
      </c>
      <c r="R1756" t="s">
        <v>8344</v>
      </c>
      <c r="S1756" t="s">
        <v>8345</v>
      </c>
      <c r="T1756" s="9">
        <f t="shared" si="138"/>
        <v>42067.876770833333</v>
      </c>
      <c r="U1756" s="9">
        <f t="shared" si="139"/>
        <v>42097.835104166668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f t="shared" si="135"/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36"/>
        <v>5</v>
      </c>
      <c r="Q1757">
        <f t="shared" si="137"/>
        <v>7.5</v>
      </c>
      <c r="R1757" t="s">
        <v>8344</v>
      </c>
      <c r="S1757" t="s">
        <v>8345</v>
      </c>
      <c r="T1757" s="9">
        <f t="shared" si="138"/>
        <v>42252.788900462961</v>
      </c>
      <c r="U1757" s="9">
        <f t="shared" si="139"/>
        <v>42282.788900462961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f t="shared" si="135"/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36"/>
        <v>155.60000000000036</v>
      </c>
      <c r="Q1758">
        <f t="shared" si="137"/>
        <v>47.13</v>
      </c>
      <c r="R1758" t="s">
        <v>8344</v>
      </c>
      <c r="S1758" t="s">
        <v>8345</v>
      </c>
      <c r="T1758" s="9">
        <f t="shared" si="138"/>
        <v>42571.167465277773</v>
      </c>
      <c r="U1758" s="9">
        <f t="shared" si="139"/>
        <v>42611.167465277773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f t="shared" si="135"/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36"/>
        <v>800</v>
      </c>
      <c r="Q1759">
        <f t="shared" si="137"/>
        <v>414.28571428571428</v>
      </c>
      <c r="R1759" t="s">
        <v>8344</v>
      </c>
      <c r="S1759" t="s">
        <v>8345</v>
      </c>
      <c r="T1759" s="9">
        <f t="shared" si="138"/>
        <v>42733.827349537038</v>
      </c>
      <c r="U1759" s="9">
        <f t="shared" si="139"/>
        <v>42763.811805555553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f t="shared" si="135"/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36"/>
        <v>147</v>
      </c>
      <c r="Q1760">
        <f t="shared" si="137"/>
        <v>42.481481481481481</v>
      </c>
      <c r="R1760" t="s">
        <v>8344</v>
      </c>
      <c r="S1760" t="s">
        <v>8345</v>
      </c>
      <c r="T1760" s="9">
        <f t="shared" si="138"/>
        <v>42505.955925925926</v>
      </c>
      <c r="U1760" s="9">
        <f t="shared" si="139"/>
        <v>42565.955925925926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f t="shared" si="135"/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36"/>
        <v>330</v>
      </c>
      <c r="Q1761">
        <f t="shared" si="137"/>
        <v>108.77551020408163</v>
      </c>
      <c r="R1761" t="s">
        <v>8344</v>
      </c>
      <c r="S1761" t="s">
        <v>8345</v>
      </c>
      <c r="T1761" s="9">
        <f t="shared" si="138"/>
        <v>42068.829039351855</v>
      </c>
      <c r="U1761" s="9">
        <f t="shared" si="139"/>
        <v>42088.787372685183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f t="shared" si="135"/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36"/>
        <v>3272</v>
      </c>
      <c r="Q1762">
        <f t="shared" si="137"/>
        <v>81.098039215686271</v>
      </c>
      <c r="R1762" t="s">
        <v>8344</v>
      </c>
      <c r="S1762" t="s">
        <v>8345</v>
      </c>
      <c r="T1762" s="9">
        <f t="shared" si="138"/>
        <v>42405.67260416667</v>
      </c>
      <c r="U1762" s="9">
        <f t="shared" si="139"/>
        <v>42425.67260416667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f t="shared" si="135"/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36"/>
        <v>55</v>
      </c>
      <c r="Q1763">
        <f t="shared" si="137"/>
        <v>51.666666666666664</v>
      </c>
      <c r="R1763" t="s">
        <v>8344</v>
      </c>
      <c r="S1763" t="s">
        <v>8345</v>
      </c>
      <c r="T1763" s="9">
        <f t="shared" si="138"/>
        <v>42209.567824074074</v>
      </c>
      <c r="U1763" s="9">
        <f t="shared" si="139"/>
        <v>42259.567824074074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f t="shared" si="135"/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36"/>
        <v>785</v>
      </c>
      <c r="Q1764">
        <f t="shared" si="137"/>
        <v>35.4</v>
      </c>
      <c r="R1764" t="s">
        <v>8344</v>
      </c>
      <c r="S1764" t="s">
        <v>8345</v>
      </c>
      <c r="T1764" s="9">
        <f t="shared" si="138"/>
        <v>42410.982002314813</v>
      </c>
      <c r="U1764" s="9">
        <f t="shared" si="139"/>
        <v>42440.982002314813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f t="shared" si="135"/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36"/>
        <v>229</v>
      </c>
      <c r="Q1765">
        <f t="shared" si="137"/>
        <v>103.63559322033899</v>
      </c>
      <c r="R1765" t="s">
        <v>8344</v>
      </c>
      <c r="S1765" t="s">
        <v>8345</v>
      </c>
      <c r="T1765" s="9">
        <f t="shared" si="138"/>
        <v>42636.868518518517</v>
      </c>
      <c r="U1765" s="9">
        <f t="shared" si="139"/>
        <v>42666.868518518517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 t="str">
        <f t="shared" si="135"/>
        <v/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36"/>
        <v>-8844</v>
      </c>
      <c r="Q1766">
        <f t="shared" si="137"/>
        <v>55.282051282051285</v>
      </c>
      <c r="R1766" t="s">
        <v>8344</v>
      </c>
      <c r="S1766" t="s">
        <v>8345</v>
      </c>
      <c r="T1766" s="9">
        <f t="shared" si="138"/>
        <v>41825.485868055555</v>
      </c>
      <c r="U1766" s="9">
        <f t="shared" si="139"/>
        <v>41854.485868055555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 t="str">
        <f t="shared" si="135"/>
        <v/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36"/>
        <v>-5066.5200000000004</v>
      </c>
      <c r="Q1767">
        <f t="shared" si="137"/>
        <v>72.16970873786407</v>
      </c>
      <c r="R1767" t="s">
        <v>8344</v>
      </c>
      <c r="S1767" t="s">
        <v>8345</v>
      </c>
      <c r="T1767" s="9">
        <f t="shared" si="138"/>
        <v>41834.980462962965</v>
      </c>
      <c r="U1767" s="9">
        <f t="shared" si="139"/>
        <v>41864.980462962965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 t="str">
        <f t="shared" si="135"/>
        <v/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>
        <f t="shared" si="136"/>
        <v>-1500</v>
      </c>
      <c r="Q1768" t="e">
        <f t="shared" si="137"/>
        <v>#DIV/0!</v>
      </c>
      <c r="R1768" t="s">
        <v>8344</v>
      </c>
      <c r="S1768" t="s">
        <v>8345</v>
      </c>
      <c r="T1768" s="9">
        <f t="shared" si="138"/>
        <v>41855.859814814816</v>
      </c>
      <c r="U1768" s="9">
        <f t="shared" si="139"/>
        <v>41876.859814814816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 t="str">
        <f t="shared" si="135"/>
        <v/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36"/>
        <v>-2714</v>
      </c>
      <c r="Q1769">
        <f t="shared" si="137"/>
        <v>58.615384615384613</v>
      </c>
      <c r="R1769" t="s">
        <v>8344</v>
      </c>
      <c r="S1769" t="s">
        <v>8345</v>
      </c>
      <c r="T1769" s="9">
        <f t="shared" si="138"/>
        <v>41824.658379629633</v>
      </c>
      <c r="U1769" s="9">
        <f t="shared" si="139"/>
        <v>41854.658379629633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 t="str">
        <f t="shared" si="135"/>
        <v/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36"/>
        <v>-4813</v>
      </c>
      <c r="Q1770">
        <f t="shared" si="137"/>
        <v>12.466666666666667</v>
      </c>
      <c r="R1770" t="s">
        <v>8344</v>
      </c>
      <c r="S1770" t="s">
        <v>8345</v>
      </c>
      <c r="T1770" s="9">
        <f t="shared" si="138"/>
        <v>41849.560694444444</v>
      </c>
      <c r="U1770" s="9">
        <f t="shared" si="139"/>
        <v>41909.560694444444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 t="str">
        <f t="shared" si="135"/>
        <v/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36"/>
        <v>-38919</v>
      </c>
      <c r="Q1771">
        <f t="shared" si="137"/>
        <v>49.136363636363633</v>
      </c>
      <c r="R1771" t="s">
        <v>8344</v>
      </c>
      <c r="S1771" t="s">
        <v>8345</v>
      </c>
      <c r="T1771" s="9">
        <f t="shared" si="138"/>
        <v>41987.818969907406</v>
      </c>
      <c r="U1771" s="9">
        <f t="shared" si="139"/>
        <v>42017.818969907406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 t="str">
        <f t="shared" si="135"/>
        <v/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36"/>
        <v>-10654</v>
      </c>
      <c r="Q1772">
        <f t="shared" si="137"/>
        <v>150.5</v>
      </c>
      <c r="R1772" t="s">
        <v>8344</v>
      </c>
      <c r="S1772" t="s">
        <v>8345</v>
      </c>
      <c r="T1772" s="9">
        <f t="shared" si="138"/>
        <v>41891.780023148152</v>
      </c>
      <c r="U1772" s="9">
        <f t="shared" si="139"/>
        <v>41926.780023148152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 t="str">
        <f t="shared" si="135"/>
        <v/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36"/>
        <v>-3305</v>
      </c>
      <c r="Q1773">
        <f t="shared" si="137"/>
        <v>35.799999999999997</v>
      </c>
      <c r="R1773" t="s">
        <v>8344</v>
      </c>
      <c r="S1773" t="s">
        <v>8345</v>
      </c>
      <c r="T1773" s="9">
        <f t="shared" si="138"/>
        <v>41905.979629629634</v>
      </c>
      <c r="U1773" s="9">
        <f t="shared" si="139"/>
        <v>41935.979629629634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 t="str">
        <f t="shared" si="135"/>
        <v/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36"/>
        <v>-4642</v>
      </c>
      <c r="Q1774">
        <f t="shared" si="137"/>
        <v>45.157894736842103</v>
      </c>
      <c r="R1774" t="s">
        <v>8344</v>
      </c>
      <c r="S1774" t="s">
        <v>8345</v>
      </c>
      <c r="T1774" s="9">
        <f t="shared" si="138"/>
        <v>41766.718009259261</v>
      </c>
      <c r="U1774" s="9">
        <f t="shared" si="139"/>
        <v>41826.718009259261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 t="str">
        <f t="shared" si="135"/>
        <v/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36"/>
        <v>-28123</v>
      </c>
      <c r="Q1775">
        <f t="shared" si="137"/>
        <v>98.78947368421052</v>
      </c>
      <c r="R1775" t="s">
        <v>8344</v>
      </c>
      <c r="S1775" t="s">
        <v>8345</v>
      </c>
      <c r="T1775" s="9">
        <f t="shared" si="138"/>
        <v>41978.760393518518</v>
      </c>
      <c r="U1775" s="9">
        <f t="shared" si="139"/>
        <v>42023.760393518518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 t="str">
        <f t="shared" si="135"/>
        <v/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36"/>
        <v>-1352</v>
      </c>
      <c r="Q1776">
        <f t="shared" si="137"/>
        <v>88.307692307692307</v>
      </c>
      <c r="R1776" t="s">
        <v>8344</v>
      </c>
      <c r="S1776" t="s">
        <v>8345</v>
      </c>
      <c r="T1776" s="9">
        <f t="shared" si="138"/>
        <v>41930.218657407408</v>
      </c>
      <c r="U1776" s="9">
        <f t="shared" si="139"/>
        <v>41972.624305555553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 t="str">
        <f t="shared" si="135"/>
        <v/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36"/>
        <v>-11342</v>
      </c>
      <c r="Q1777">
        <f t="shared" si="137"/>
        <v>170.62903225806451</v>
      </c>
      <c r="R1777" t="s">
        <v>8344</v>
      </c>
      <c r="S1777" t="s">
        <v>8345</v>
      </c>
      <c r="T1777" s="9">
        <f t="shared" si="138"/>
        <v>41891.976388888892</v>
      </c>
      <c r="U1777" s="9">
        <f t="shared" si="139"/>
        <v>41936.976388888892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 t="str">
        <f t="shared" si="135"/>
        <v/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36"/>
        <v>-4665</v>
      </c>
      <c r="Q1778">
        <f t="shared" si="137"/>
        <v>83.75</v>
      </c>
      <c r="R1778" t="s">
        <v>8344</v>
      </c>
      <c r="S1778" t="s">
        <v>8345</v>
      </c>
      <c r="T1778" s="9">
        <f t="shared" si="138"/>
        <v>41905.95684027778</v>
      </c>
      <c r="U1778" s="9">
        <f t="shared" si="139"/>
        <v>41941.95684027778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 t="str">
        <f t="shared" si="135"/>
        <v/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36"/>
        <v>-4149</v>
      </c>
      <c r="Q1779">
        <f t="shared" si="137"/>
        <v>65.099999999999994</v>
      </c>
      <c r="R1779" t="s">
        <v>8344</v>
      </c>
      <c r="S1779" t="s">
        <v>8345</v>
      </c>
      <c r="T1779" s="9">
        <f t="shared" si="138"/>
        <v>42025.357094907406</v>
      </c>
      <c r="U1779" s="9">
        <f t="shared" si="139"/>
        <v>42055.357094907406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 t="str">
        <f t="shared" si="135"/>
        <v/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36"/>
        <v>-49005</v>
      </c>
      <c r="Q1780">
        <f t="shared" si="137"/>
        <v>66.333333333333329</v>
      </c>
      <c r="R1780" t="s">
        <v>8344</v>
      </c>
      <c r="S1780" t="s">
        <v>8345</v>
      </c>
      <c r="T1780" s="9">
        <f t="shared" si="138"/>
        <v>42045.86336805555</v>
      </c>
      <c r="U1780" s="9">
        <f t="shared" si="139"/>
        <v>42090.821701388893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 t="str">
        <f t="shared" si="135"/>
        <v/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36"/>
        <v>-7014</v>
      </c>
      <c r="Q1781">
        <f t="shared" si="137"/>
        <v>104.89473684210526</v>
      </c>
      <c r="R1781" t="s">
        <v>8344</v>
      </c>
      <c r="S1781" t="s">
        <v>8345</v>
      </c>
      <c r="T1781" s="9">
        <f t="shared" si="138"/>
        <v>42585.691898148143</v>
      </c>
      <c r="U1781" s="9">
        <f t="shared" si="139"/>
        <v>42615.691898148143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 t="str">
        <f t="shared" si="135"/>
        <v/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36"/>
        <v>-18077</v>
      </c>
      <c r="Q1782">
        <f t="shared" si="137"/>
        <v>78.440789473684205</v>
      </c>
      <c r="R1782" t="s">
        <v>8344</v>
      </c>
      <c r="S1782" t="s">
        <v>8345</v>
      </c>
      <c r="T1782" s="9">
        <f t="shared" si="138"/>
        <v>42493.600810185191</v>
      </c>
      <c r="U1782" s="9">
        <f t="shared" si="139"/>
        <v>42553.600810185191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 t="str">
        <f t="shared" si="135"/>
        <v/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36"/>
        <v>-4083</v>
      </c>
      <c r="Q1783">
        <f t="shared" si="137"/>
        <v>59.041666666666664</v>
      </c>
      <c r="R1783" t="s">
        <v>8344</v>
      </c>
      <c r="S1783" t="s">
        <v>8345</v>
      </c>
      <c r="T1783" s="9">
        <f t="shared" si="138"/>
        <v>42597.617418981477</v>
      </c>
      <c r="U1783" s="9">
        <f t="shared" si="139"/>
        <v>42628.617418981477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 t="str">
        <f t="shared" si="135"/>
        <v/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36"/>
        <v>-29578</v>
      </c>
      <c r="Q1784">
        <f t="shared" si="137"/>
        <v>71.34210526315789</v>
      </c>
      <c r="R1784" t="s">
        <v>8344</v>
      </c>
      <c r="S1784" t="s">
        <v>8345</v>
      </c>
      <c r="T1784" s="9">
        <f t="shared" si="138"/>
        <v>42388.575104166666</v>
      </c>
      <c r="U1784" s="9">
        <f t="shared" si="139"/>
        <v>42421.575104166666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 t="str">
        <f t="shared" si="135"/>
        <v/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36"/>
        <v>-30523</v>
      </c>
      <c r="Q1785">
        <f t="shared" si="137"/>
        <v>51.227027027027027</v>
      </c>
      <c r="R1785" t="s">
        <v>8344</v>
      </c>
      <c r="S1785" t="s">
        <v>8345</v>
      </c>
      <c r="T1785" s="9">
        <f t="shared" si="138"/>
        <v>42115.949976851851</v>
      </c>
      <c r="U1785" s="9">
        <f t="shared" si="139"/>
        <v>42145.949976851851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 t="str">
        <f t="shared" si="135"/>
        <v/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36"/>
        <v>-3012</v>
      </c>
      <c r="Q1786">
        <f t="shared" si="137"/>
        <v>60.242424242424242</v>
      </c>
      <c r="R1786" t="s">
        <v>8344</v>
      </c>
      <c r="S1786" t="s">
        <v>8345</v>
      </c>
      <c r="T1786" s="9">
        <f t="shared" si="138"/>
        <v>42003.655555555553</v>
      </c>
      <c r="U1786" s="9">
        <f t="shared" si="139"/>
        <v>42035.142361111109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 t="str">
        <f t="shared" si="135"/>
        <v/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36"/>
        <v>-19147</v>
      </c>
      <c r="Q1787">
        <f t="shared" si="137"/>
        <v>44.935185185185183</v>
      </c>
      <c r="R1787" t="s">
        <v>8344</v>
      </c>
      <c r="S1787" t="s">
        <v>8345</v>
      </c>
      <c r="T1787" s="9">
        <f t="shared" si="138"/>
        <v>41897.134895833333</v>
      </c>
      <c r="U1787" s="9">
        <f t="shared" si="139"/>
        <v>41928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 t="str">
        <f t="shared" si="135"/>
        <v/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36"/>
        <v>-995</v>
      </c>
      <c r="Q1788">
        <f t="shared" si="137"/>
        <v>31.206896551724139</v>
      </c>
      <c r="R1788" t="s">
        <v>8344</v>
      </c>
      <c r="S1788" t="s">
        <v>8345</v>
      </c>
      <c r="T1788" s="9">
        <f t="shared" si="138"/>
        <v>41958.550659722227</v>
      </c>
      <c r="U1788" s="9">
        <f t="shared" si="139"/>
        <v>41988.550659722227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 t="str">
        <f t="shared" si="135"/>
        <v/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36"/>
        <v>-8467</v>
      </c>
      <c r="Q1789">
        <f t="shared" si="137"/>
        <v>63.875</v>
      </c>
      <c r="R1789" t="s">
        <v>8344</v>
      </c>
      <c r="S1789" t="s">
        <v>8345</v>
      </c>
      <c r="T1789" s="9">
        <f t="shared" si="138"/>
        <v>42068.65552083333</v>
      </c>
      <c r="U1789" s="9">
        <f t="shared" si="139"/>
        <v>42098.613854166666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 t="str">
        <f t="shared" si="135"/>
        <v/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36"/>
        <v>-5424</v>
      </c>
      <c r="Q1790">
        <f t="shared" si="137"/>
        <v>19</v>
      </c>
      <c r="R1790" t="s">
        <v>8344</v>
      </c>
      <c r="S1790" t="s">
        <v>8345</v>
      </c>
      <c r="T1790" s="9">
        <f t="shared" si="138"/>
        <v>41913.94840277778</v>
      </c>
      <c r="U1790" s="9">
        <f t="shared" si="139"/>
        <v>41943.94840277778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 t="str">
        <f t="shared" si="135"/>
        <v/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36"/>
        <v>-7960</v>
      </c>
      <c r="Q1791">
        <f t="shared" si="137"/>
        <v>10</v>
      </c>
      <c r="R1791" t="s">
        <v>8344</v>
      </c>
      <c r="S1791" t="s">
        <v>8345</v>
      </c>
      <c r="T1791" s="9">
        <f t="shared" si="138"/>
        <v>41956.250034722223</v>
      </c>
      <c r="U1791" s="9">
        <f t="shared" si="139"/>
        <v>42016.250034722223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 t="str">
        <f t="shared" si="135"/>
        <v/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36"/>
        <v>-31364</v>
      </c>
      <c r="Q1792">
        <f t="shared" si="137"/>
        <v>109.06666666666666</v>
      </c>
      <c r="R1792" t="s">
        <v>8344</v>
      </c>
      <c r="S1792" t="s">
        <v>8345</v>
      </c>
      <c r="T1792" s="9">
        <f t="shared" si="138"/>
        <v>42010.674513888895</v>
      </c>
      <c r="U1792" s="9">
        <f t="shared" si="139"/>
        <v>42040.674513888895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 t="str">
        <f t="shared" si="135"/>
        <v/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36"/>
        <v>-2893</v>
      </c>
      <c r="Q1793">
        <f t="shared" si="137"/>
        <v>26.75</v>
      </c>
      <c r="R1793" t="s">
        <v>8344</v>
      </c>
      <c r="S1793" t="s">
        <v>8345</v>
      </c>
      <c r="T1793" s="9">
        <f t="shared" si="138"/>
        <v>41973.740335648152</v>
      </c>
      <c r="U1793" s="9">
        <f t="shared" si="139"/>
        <v>42033.740335648152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 t="str">
        <f t="shared" si="135"/>
        <v/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36"/>
        <v>-9719</v>
      </c>
      <c r="Q1794">
        <f t="shared" si="137"/>
        <v>109.93525179856115</v>
      </c>
      <c r="R1794" t="s">
        <v>8344</v>
      </c>
      <c r="S1794" t="s">
        <v>8345</v>
      </c>
      <c r="T1794" s="9">
        <f t="shared" si="138"/>
        <v>42189.031041666662</v>
      </c>
      <c r="U1794" s="9">
        <f t="shared" si="139"/>
        <v>42226.290972222225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 t="str">
        <f t="shared" ref="E1795:E1858" si="140">IF(G1795="successful",D1795,"")</f>
        <v/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41">F1795-D1795</f>
        <v>-2960</v>
      </c>
      <c r="Q1795">
        <f t="shared" ref="Q1795:Q1858" si="142">F1795/M1795</f>
        <v>20</v>
      </c>
      <c r="R1795" t="s">
        <v>8344</v>
      </c>
      <c r="S1795" t="s">
        <v>8345</v>
      </c>
      <c r="T1795" s="9">
        <f t="shared" ref="T1795:T1858" si="143">(((K1795/60)/60)/24)+DATE(1970,1,1)</f>
        <v>41940.89166666667</v>
      </c>
      <c r="U1795" s="9">
        <f t="shared" ref="U1795:U1858" si="144">(((J1795/60)/60)/24)+DATE(1970,1,1)</f>
        <v>41970.933333333334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 t="str">
        <f t="shared" si="140"/>
        <v/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41"/>
        <v>-8003</v>
      </c>
      <c r="Q1796">
        <f t="shared" si="142"/>
        <v>55.388888888888886</v>
      </c>
      <c r="R1796" t="s">
        <v>8344</v>
      </c>
      <c r="S1796" t="s">
        <v>8345</v>
      </c>
      <c r="T1796" s="9">
        <f t="shared" si="143"/>
        <v>42011.551180555558</v>
      </c>
      <c r="U1796" s="9">
        <f t="shared" si="144"/>
        <v>42046.551180555558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 t="str">
        <f t="shared" si="140"/>
        <v/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41"/>
        <v>-17154</v>
      </c>
      <c r="Q1797">
        <f t="shared" si="142"/>
        <v>133.90123456790124</v>
      </c>
      <c r="R1797" t="s">
        <v>8344</v>
      </c>
      <c r="S1797" t="s">
        <v>8345</v>
      </c>
      <c r="T1797" s="9">
        <f t="shared" si="143"/>
        <v>42628.288668981477</v>
      </c>
      <c r="U1797" s="9">
        <f t="shared" si="144"/>
        <v>42657.666666666672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 t="str">
        <f t="shared" si="140"/>
        <v/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41"/>
        <v>-14810</v>
      </c>
      <c r="Q1798">
        <f t="shared" si="142"/>
        <v>48.720930232558139</v>
      </c>
      <c r="R1798" t="s">
        <v>8344</v>
      </c>
      <c r="S1798" t="s">
        <v>8345</v>
      </c>
      <c r="T1798" s="9">
        <f t="shared" si="143"/>
        <v>42515.439421296294</v>
      </c>
      <c r="U1798" s="9">
        <f t="shared" si="144"/>
        <v>42575.439421296294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 t="str">
        <f t="shared" si="140"/>
        <v/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41"/>
        <v>-3245</v>
      </c>
      <c r="Q1799">
        <f t="shared" si="142"/>
        <v>48.25</v>
      </c>
      <c r="R1799" t="s">
        <v>8344</v>
      </c>
      <c r="S1799" t="s">
        <v>8345</v>
      </c>
      <c r="T1799" s="9">
        <f t="shared" si="143"/>
        <v>42689.56931712963</v>
      </c>
      <c r="U1799" s="9">
        <f t="shared" si="144"/>
        <v>42719.56931712963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 t="str">
        <f t="shared" si="140"/>
        <v/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41"/>
        <v>-13818</v>
      </c>
      <c r="Q1800">
        <f t="shared" si="142"/>
        <v>58.972972972972975</v>
      </c>
      <c r="R1800" t="s">
        <v>8344</v>
      </c>
      <c r="S1800" t="s">
        <v>8345</v>
      </c>
      <c r="T1800" s="9">
        <f t="shared" si="143"/>
        <v>42344.32677083333</v>
      </c>
      <c r="U1800" s="9">
        <f t="shared" si="144"/>
        <v>42404.32677083333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 t="str">
        <f t="shared" si="140"/>
        <v/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41"/>
        <v>-3930.17</v>
      </c>
      <c r="Q1801">
        <f t="shared" si="142"/>
        <v>11.638333333333334</v>
      </c>
      <c r="R1801" t="s">
        <v>8344</v>
      </c>
      <c r="S1801" t="s">
        <v>8345</v>
      </c>
      <c r="T1801" s="9">
        <f t="shared" si="143"/>
        <v>41934.842685185184</v>
      </c>
      <c r="U1801" s="9">
        <f t="shared" si="144"/>
        <v>41954.884351851855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 t="str">
        <f t="shared" si="140"/>
        <v/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41"/>
        <v>-36800</v>
      </c>
      <c r="Q1802">
        <f t="shared" si="142"/>
        <v>83.716814159292042</v>
      </c>
      <c r="R1802" t="s">
        <v>8344</v>
      </c>
      <c r="S1802" t="s">
        <v>8345</v>
      </c>
      <c r="T1802" s="9">
        <f t="shared" si="143"/>
        <v>42623.606134259258</v>
      </c>
      <c r="U1802" s="9">
        <f t="shared" si="144"/>
        <v>42653.606134259258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 t="str">
        <f t="shared" si="140"/>
        <v/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41"/>
        <v>-14645</v>
      </c>
      <c r="Q1803">
        <f t="shared" si="142"/>
        <v>63.648648648648646</v>
      </c>
      <c r="R1803" t="s">
        <v>8344</v>
      </c>
      <c r="S1803" t="s">
        <v>8345</v>
      </c>
      <c r="T1803" s="9">
        <f t="shared" si="143"/>
        <v>42321.660509259258</v>
      </c>
      <c r="U1803" s="9">
        <f t="shared" si="144"/>
        <v>42353.506944444445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 t="str">
        <f t="shared" si="140"/>
        <v/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41"/>
        <v>-1803</v>
      </c>
      <c r="Q1804">
        <f t="shared" si="142"/>
        <v>94.277777777777771</v>
      </c>
      <c r="R1804" t="s">
        <v>8344</v>
      </c>
      <c r="S1804" t="s">
        <v>8345</v>
      </c>
      <c r="T1804" s="9">
        <f t="shared" si="143"/>
        <v>42159.47256944445</v>
      </c>
      <c r="U1804" s="9">
        <f t="shared" si="144"/>
        <v>42182.915972222225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 t="str">
        <f t="shared" si="140"/>
        <v/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41"/>
        <v>-12110</v>
      </c>
      <c r="Q1805">
        <f t="shared" si="142"/>
        <v>71.86666666666666</v>
      </c>
      <c r="R1805" t="s">
        <v>8344</v>
      </c>
      <c r="S1805" t="s">
        <v>8345</v>
      </c>
      <c r="T1805" s="9">
        <f t="shared" si="143"/>
        <v>42018.071550925932</v>
      </c>
      <c r="U1805" s="9">
        <f t="shared" si="144"/>
        <v>42049.071550925932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 t="str">
        <f t="shared" si="140"/>
        <v/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41"/>
        <v>-10048</v>
      </c>
      <c r="Q1806">
        <f t="shared" si="142"/>
        <v>104.84615384615384</v>
      </c>
      <c r="R1806" t="s">
        <v>8344</v>
      </c>
      <c r="S1806" t="s">
        <v>8345</v>
      </c>
      <c r="T1806" s="9">
        <f t="shared" si="143"/>
        <v>42282.678287037037</v>
      </c>
      <c r="U1806" s="9">
        <f t="shared" si="144"/>
        <v>42322.719953703709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 t="str">
        <f t="shared" si="140"/>
        <v/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41"/>
        <v>-14309</v>
      </c>
      <c r="Q1807">
        <f t="shared" si="142"/>
        <v>67.139344262295083</v>
      </c>
      <c r="R1807" t="s">
        <v>8344</v>
      </c>
      <c r="S1807" t="s">
        <v>8345</v>
      </c>
      <c r="T1807" s="9">
        <f t="shared" si="143"/>
        <v>42247.803912037038</v>
      </c>
      <c r="U1807" s="9">
        <f t="shared" si="144"/>
        <v>42279.75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 t="str">
        <f t="shared" si="140"/>
        <v/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41"/>
        <v>-19409</v>
      </c>
      <c r="Q1808">
        <f t="shared" si="142"/>
        <v>73.875</v>
      </c>
      <c r="R1808" t="s">
        <v>8344</v>
      </c>
      <c r="S1808" t="s">
        <v>8345</v>
      </c>
      <c r="T1808" s="9">
        <f t="shared" si="143"/>
        <v>41877.638298611113</v>
      </c>
      <c r="U1808" s="9">
        <f t="shared" si="144"/>
        <v>41912.638298611113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 t="str">
        <f t="shared" si="140"/>
        <v/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41"/>
        <v>-4447</v>
      </c>
      <c r="Q1809">
        <f t="shared" si="142"/>
        <v>69.125</v>
      </c>
      <c r="R1809" t="s">
        <v>8344</v>
      </c>
      <c r="S1809" t="s">
        <v>8345</v>
      </c>
      <c r="T1809" s="9">
        <f t="shared" si="143"/>
        <v>41880.068437499998</v>
      </c>
      <c r="U1809" s="9">
        <f t="shared" si="144"/>
        <v>41910.068437499998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 t="str">
        <f t="shared" si="140"/>
        <v/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41"/>
        <v>-16406</v>
      </c>
      <c r="Q1810">
        <f t="shared" si="142"/>
        <v>120.77083333333333</v>
      </c>
      <c r="R1810" t="s">
        <v>8344</v>
      </c>
      <c r="S1810" t="s">
        <v>8345</v>
      </c>
      <c r="T1810" s="9">
        <f t="shared" si="143"/>
        <v>42742.680902777778</v>
      </c>
      <c r="U1810" s="9">
        <f t="shared" si="144"/>
        <v>42777.680902777778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 t="str">
        <f t="shared" si="140"/>
        <v/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41"/>
        <v>-3120</v>
      </c>
      <c r="Q1811">
        <f t="shared" si="142"/>
        <v>42.222222222222221</v>
      </c>
      <c r="R1811" t="s">
        <v>8344</v>
      </c>
      <c r="S1811" t="s">
        <v>8345</v>
      </c>
      <c r="T1811" s="9">
        <f t="shared" si="143"/>
        <v>42029.907858796301</v>
      </c>
      <c r="U1811" s="9">
        <f t="shared" si="144"/>
        <v>42064.907858796301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 t="str">
        <f t="shared" si="140"/>
        <v/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41"/>
        <v>-435</v>
      </c>
      <c r="Q1812">
        <f t="shared" si="142"/>
        <v>7.5</v>
      </c>
      <c r="R1812" t="s">
        <v>8344</v>
      </c>
      <c r="S1812" t="s">
        <v>8345</v>
      </c>
      <c r="T1812" s="9">
        <f t="shared" si="143"/>
        <v>41860.91002314815</v>
      </c>
      <c r="U1812" s="9">
        <f t="shared" si="144"/>
        <v>41872.91002314815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 t="str">
        <f t="shared" si="140"/>
        <v/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41"/>
        <v>-53960</v>
      </c>
      <c r="Q1813">
        <f t="shared" si="142"/>
        <v>1.5384615384615385</v>
      </c>
      <c r="R1813" t="s">
        <v>8344</v>
      </c>
      <c r="S1813" t="s">
        <v>8345</v>
      </c>
      <c r="T1813" s="9">
        <f t="shared" si="143"/>
        <v>41876.433680555558</v>
      </c>
      <c r="U1813" s="9">
        <f t="shared" si="144"/>
        <v>41936.166666666664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 t="str">
        <f t="shared" si="140"/>
        <v/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41"/>
        <v>-5635</v>
      </c>
      <c r="Q1814">
        <f t="shared" si="142"/>
        <v>37.608695652173914</v>
      </c>
      <c r="R1814" t="s">
        <v>8344</v>
      </c>
      <c r="S1814" t="s">
        <v>8345</v>
      </c>
      <c r="T1814" s="9">
        <f t="shared" si="143"/>
        <v>42524.318703703699</v>
      </c>
      <c r="U1814" s="9">
        <f t="shared" si="144"/>
        <v>42554.318703703699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 t="str">
        <f t="shared" si="140"/>
        <v/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>
        <f t="shared" si="141"/>
        <v>-8750</v>
      </c>
      <c r="Q1815" t="e">
        <f t="shared" si="142"/>
        <v>#DIV/0!</v>
      </c>
      <c r="R1815" t="s">
        <v>8344</v>
      </c>
      <c r="S1815" t="s">
        <v>8345</v>
      </c>
      <c r="T1815" s="9">
        <f t="shared" si="143"/>
        <v>41829.889027777775</v>
      </c>
      <c r="U1815" s="9">
        <f t="shared" si="144"/>
        <v>41859.889027777775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 t="str">
        <f t="shared" si="140"/>
        <v/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41"/>
        <v>-6098</v>
      </c>
      <c r="Q1816">
        <f t="shared" si="142"/>
        <v>42.157142857142858</v>
      </c>
      <c r="R1816" t="s">
        <v>8344</v>
      </c>
      <c r="S1816" t="s">
        <v>8345</v>
      </c>
      <c r="T1816" s="9">
        <f t="shared" si="143"/>
        <v>42033.314074074078</v>
      </c>
      <c r="U1816" s="9">
        <f t="shared" si="144"/>
        <v>42063.314074074078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 t="str">
        <f t="shared" si="140"/>
        <v/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>
        <f t="shared" si="141"/>
        <v>-3000</v>
      </c>
      <c r="Q1817" t="e">
        <f t="shared" si="142"/>
        <v>#DIV/0!</v>
      </c>
      <c r="R1817" t="s">
        <v>8344</v>
      </c>
      <c r="S1817" t="s">
        <v>8345</v>
      </c>
      <c r="T1817" s="9">
        <f t="shared" si="143"/>
        <v>42172.906678240746</v>
      </c>
      <c r="U1817" s="9">
        <f t="shared" si="144"/>
        <v>42186.906678240746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 t="str">
        <f t="shared" si="140"/>
        <v/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41"/>
        <v>-24491</v>
      </c>
      <c r="Q1818">
        <f t="shared" si="142"/>
        <v>84.833333333333329</v>
      </c>
      <c r="R1818" t="s">
        <v>8344</v>
      </c>
      <c r="S1818" t="s">
        <v>8345</v>
      </c>
      <c r="T1818" s="9">
        <f t="shared" si="143"/>
        <v>42548.876192129625</v>
      </c>
      <c r="U1818" s="9">
        <f t="shared" si="144"/>
        <v>42576.791666666672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 t="str">
        <f t="shared" si="140"/>
        <v/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41"/>
        <v>-8581</v>
      </c>
      <c r="Q1819">
        <f t="shared" si="142"/>
        <v>94.19</v>
      </c>
      <c r="R1819" t="s">
        <v>8344</v>
      </c>
      <c r="S1819" t="s">
        <v>8345</v>
      </c>
      <c r="T1819" s="9">
        <f t="shared" si="143"/>
        <v>42705.662118055552</v>
      </c>
      <c r="U1819" s="9">
        <f t="shared" si="144"/>
        <v>42765.290972222225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 t="str">
        <f t="shared" si="140"/>
        <v/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>
        <f t="shared" si="141"/>
        <v>-15000</v>
      </c>
      <c r="Q1820" t="e">
        <f t="shared" si="142"/>
        <v>#DIV/0!</v>
      </c>
      <c r="R1820" t="s">
        <v>8344</v>
      </c>
      <c r="S1820" t="s">
        <v>8345</v>
      </c>
      <c r="T1820" s="9">
        <f t="shared" si="143"/>
        <v>42067.234375</v>
      </c>
      <c r="U1820" s="9">
        <f t="shared" si="144"/>
        <v>42097.192708333328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 t="str">
        <f t="shared" si="140"/>
        <v/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41"/>
        <v>-1175</v>
      </c>
      <c r="Q1821">
        <f t="shared" si="142"/>
        <v>6.25</v>
      </c>
      <c r="R1821" t="s">
        <v>8344</v>
      </c>
      <c r="S1821" t="s">
        <v>8345</v>
      </c>
      <c r="T1821" s="9">
        <f t="shared" si="143"/>
        <v>41820.752268518518</v>
      </c>
      <c r="U1821" s="9">
        <f t="shared" si="144"/>
        <v>41850.752268518518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 t="str">
        <f t="shared" si="140"/>
        <v/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41"/>
        <v>-24293</v>
      </c>
      <c r="Q1822">
        <f t="shared" si="142"/>
        <v>213.375</v>
      </c>
      <c r="R1822" t="s">
        <v>8344</v>
      </c>
      <c r="S1822" t="s">
        <v>8345</v>
      </c>
      <c r="T1822" s="9">
        <f t="shared" si="143"/>
        <v>42065.084375000006</v>
      </c>
      <c r="U1822" s="9">
        <f t="shared" si="144"/>
        <v>42095.042708333334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f t="shared" si="140"/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41"/>
        <v>872.25</v>
      </c>
      <c r="Q1823">
        <f t="shared" si="142"/>
        <v>59.162280701754383</v>
      </c>
      <c r="R1823" t="s">
        <v>8312</v>
      </c>
      <c r="S1823" t="s">
        <v>8311</v>
      </c>
      <c r="T1823" s="9">
        <f t="shared" si="143"/>
        <v>40926.319062499999</v>
      </c>
      <c r="U1823" s="9">
        <f t="shared" si="144"/>
        <v>40971.319062499999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f t="shared" si="140"/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41"/>
        <v>0</v>
      </c>
      <c r="Q1824">
        <f t="shared" si="142"/>
        <v>27.272727272727273</v>
      </c>
      <c r="R1824" t="s">
        <v>8312</v>
      </c>
      <c r="S1824" t="s">
        <v>8311</v>
      </c>
      <c r="T1824" s="9">
        <f t="shared" si="143"/>
        <v>41634.797013888885</v>
      </c>
      <c r="U1824" s="9">
        <f t="shared" si="144"/>
        <v>41670.792361111111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f t="shared" si="140"/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41"/>
        <v>111</v>
      </c>
      <c r="Q1825">
        <f t="shared" si="142"/>
        <v>24.575757575757574</v>
      </c>
      <c r="R1825" t="s">
        <v>8312</v>
      </c>
      <c r="S1825" t="s">
        <v>8311</v>
      </c>
      <c r="T1825" s="9">
        <f t="shared" si="143"/>
        <v>41176.684907407405</v>
      </c>
      <c r="U1825" s="9">
        <f t="shared" si="144"/>
        <v>41206.684907407405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f t="shared" si="140"/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41"/>
        <v>2</v>
      </c>
      <c r="Q1826">
        <f t="shared" si="142"/>
        <v>75.05</v>
      </c>
      <c r="R1826" t="s">
        <v>8312</v>
      </c>
      <c r="S1826" t="s">
        <v>8311</v>
      </c>
      <c r="T1826" s="9">
        <f t="shared" si="143"/>
        <v>41626.916284722225</v>
      </c>
      <c r="U1826" s="9">
        <f t="shared" si="144"/>
        <v>41647.088888888888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f t="shared" si="140"/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41"/>
        <v>101</v>
      </c>
      <c r="Q1827">
        <f t="shared" si="142"/>
        <v>42.02</v>
      </c>
      <c r="R1827" t="s">
        <v>8312</v>
      </c>
      <c r="S1827" t="s">
        <v>8311</v>
      </c>
      <c r="T1827" s="9">
        <f t="shared" si="143"/>
        <v>41443.83452546296</v>
      </c>
      <c r="U1827" s="9">
        <f t="shared" si="144"/>
        <v>41466.83452546296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f t="shared" si="140"/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41"/>
        <v>20</v>
      </c>
      <c r="Q1828">
        <f t="shared" si="142"/>
        <v>53.157894736842103</v>
      </c>
      <c r="R1828" t="s">
        <v>8312</v>
      </c>
      <c r="S1828" t="s">
        <v>8311</v>
      </c>
      <c r="T1828" s="9">
        <f t="shared" si="143"/>
        <v>41657.923807870371</v>
      </c>
      <c r="U1828" s="9">
        <f t="shared" si="144"/>
        <v>41687.923807870371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f t="shared" si="140"/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41"/>
        <v>53</v>
      </c>
      <c r="Q1829">
        <f t="shared" si="142"/>
        <v>83.885416666666671</v>
      </c>
      <c r="R1829" t="s">
        <v>8312</v>
      </c>
      <c r="S1829" t="s">
        <v>8311</v>
      </c>
      <c r="T1829" s="9">
        <f t="shared" si="143"/>
        <v>40555.325937499998</v>
      </c>
      <c r="U1829" s="9">
        <f t="shared" si="144"/>
        <v>40605.325937499998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f t="shared" si="140"/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41"/>
        <v>32</v>
      </c>
      <c r="Q1830">
        <f t="shared" si="142"/>
        <v>417.33333333333331</v>
      </c>
      <c r="R1830" t="s">
        <v>8312</v>
      </c>
      <c r="S1830" t="s">
        <v>8311</v>
      </c>
      <c r="T1830" s="9">
        <f t="shared" si="143"/>
        <v>41736.899652777778</v>
      </c>
      <c r="U1830" s="9">
        <f t="shared" si="144"/>
        <v>41768.916666666664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f t="shared" si="140"/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41"/>
        <v>1000.25</v>
      </c>
      <c r="Q1831">
        <f t="shared" si="142"/>
        <v>75.765151515151516</v>
      </c>
      <c r="R1831" t="s">
        <v>8312</v>
      </c>
      <c r="S1831" t="s">
        <v>8311</v>
      </c>
      <c r="T1831" s="9">
        <f t="shared" si="143"/>
        <v>40516.087627314817</v>
      </c>
      <c r="U1831" s="9">
        <f t="shared" si="144"/>
        <v>40564.916666666664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f t="shared" si="140"/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41"/>
        <v>230</v>
      </c>
      <c r="Q1832">
        <f t="shared" si="142"/>
        <v>67.389380530973455</v>
      </c>
      <c r="R1832" t="s">
        <v>8312</v>
      </c>
      <c r="S1832" t="s">
        <v>8311</v>
      </c>
      <c r="T1832" s="9">
        <f t="shared" si="143"/>
        <v>41664.684108796297</v>
      </c>
      <c r="U1832" s="9">
        <f t="shared" si="144"/>
        <v>41694.684108796297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f t="shared" si="140"/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41"/>
        <v>30</v>
      </c>
      <c r="Q1833">
        <f t="shared" si="142"/>
        <v>73.571428571428569</v>
      </c>
      <c r="R1833" t="s">
        <v>8312</v>
      </c>
      <c r="S1833" t="s">
        <v>8311</v>
      </c>
      <c r="T1833" s="9">
        <f t="shared" si="143"/>
        <v>41026.996099537035</v>
      </c>
      <c r="U1833" s="9">
        <f t="shared" si="144"/>
        <v>41041.996099537035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f t="shared" si="140"/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41"/>
        <v>150</v>
      </c>
      <c r="Q1834">
        <f t="shared" si="142"/>
        <v>25</v>
      </c>
      <c r="R1834" t="s">
        <v>8312</v>
      </c>
      <c r="S1834" t="s">
        <v>8311</v>
      </c>
      <c r="T1834" s="9">
        <f t="shared" si="143"/>
        <v>40576.539664351854</v>
      </c>
      <c r="U1834" s="9">
        <f t="shared" si="144"/>
        <v>40606.539664351854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f t="shared" si="140"/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41"/>
        <v>650</v>
      </c>
      <c r="Q1835">
        <f t="shared" si="142"/>
        <v>42</v>
      </c>
      <c r="R1835" t="s">
        <v>8312</v>
      </c>
      <c r="S1835" t="s">
        <v>8311</v>
      </c>
      <c r="T1835" s="9">
        <f t="shared" si="143"/>
        <v>41303.044016203705</v>
      </c>
      <c r="U1835" s="9">
        <f t="shared" si="144"/>
        <v>41335.332638888889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f t="shared" si="140"/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41"/>
        <v>1805</v>
      </c>
      <c r="Q1836">
        <f t="shared" si="142"/>
        <v>131.16666666666666</v>
      </c>
      <c r="R1836" t="s">
        <v>8312</v>
      </c>
      <c r="S1836" t="s">
        <v>8311</v>
      </c>
      <c r="T1836" s="9">
        <f t="shared" si="143"/>
        <v>41988.964062500003</v>
      </c>
      <c r="U1836" s="9">
        <f t="shared" si="144"/>
        <v>42028.964062500003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f t="shared" si="140"/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41"/>
        <v>20</v>
      </c>
      <c r="Q1837">
        <f t="shared" si="142"/>
        <v>47.272727272727273</v>
      </c>
      <c r="R1837" t="s">
        <v>8312</v>
      </c>
      <c r="S1837" t="s">
        <v>8311</v>
      </c>
      <c r="T1837" s="9">
        <f t="shared" si="143"/>
        <v>42430.702210648145</v>
      </c>
      <c r="U1837" s="9">
        <f t="shared" si="144"/>
        <v>42460.660543981481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f t="shared" si="140"/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41"/>
        <v>5017</v>
      </c>
      <c r="Q1838">
        <f t="shared" si="142"/>
        <v>182.12727272727273</v>
      </c>
      <c r="R1838" t="s">
        <v>8312</v>
      </c>
      <c r="S1838" t="s">
        <v>8311</v>
      </c>
      <c r="T1838" s="9">
        <f t="shared" si="143"/>
        <v>41305.809363425928</v>
      </c>
      <c r="U1838" s="9">
        <f t="shared" si="144"/>
        <v>41322.809363425928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f t="shared" si="140"/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41"/>
        <v>1241</v>
      </c>
      <c r="Q1839">
        <f t="shared" si="142"/>
        <v>61.366666666666667</v>
      </c>
      <c r="R1839" t="s">
        <v>8312</v>
      </c>
      <c r="S1839" t="s">
        <v>8311</v>
      </c>
      <c r="T1839" s="9">
        <f t="shared" si="143"/>
        <v>40926.047858796301</v>
      </c>
      <c r="U1839" s="9">
        <f t="shared" si="144"/>
        <v>40986.006192129629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f t="shared" si="140"/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41"/>
        <v>1.4900000000000091</v>
      </c>
      <c r="Q1840">
        <f t="shared" si="142"/>
        <v>35.767499999999998</v>
      </c>
      <c r="R1840" t="s">
        <v>8312</v>
      </c>
      <c r="S1840" t="s">
        <v>8311</v>
      </c>
      <c r="T1840" s="9">
        <f t="shared" si="143"/>
        <v>40788.786539351851</v>
      </c>
      <c r="U1840" s="9">
        <f t="shared" si="144"/>
        <v>40817.125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f t="shared" si="140"/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41"/>
        <v>1053</v>
      </c>
      <c r="Q1841">
        <f t="shared" si="142"/>
        <v>45.62222222222222</v>
      </c>
      <c r="R1841" t="s">
        <v>8312</v>
      </c>
      <c r="S1841" t="s">
        <v>8311</v>
      </c>
      <c r="T1841" s="9">
        <f t="shared" si="143"/>
        <v>42614.722013888888</v>
      </c>
      <c r="U1841" s="9">
        <f t="shared" si="144"/>
        <v>42644.722013888888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f t="shared" si="140"/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41"/>
        <v>80</v>
      </c>
      <c r="Q1842">
        <f t="shared" si="142"/>
        <v>75.384615384615387</v>
      </c>
      <c r="R1842" t="s">
        <v>8312</v>
      </c>
      <c r="S1842" t="s">
        <v>8311</v>
      </c>
      <c r="T1842" s="9">
        <f t="shared" si="143"/>
        <v>41382.096180555556</v>
      </c>
      <c r="U1842" s="9">
        <f t="shared" si="144"/>
        <v>41401.207638888889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f t="shared" si="140"/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41"/>
        <v>35</v>
      </c>
      <c r="Q1843">
        <f t="shared" si="142"/>
        <v>50.875</v>
      </c>
      <c r="R1843" t="s">
        <v>8312</v>
      </c>
      <c r="S1843" t="s">
        <v>8311</v>
      </c>
      <c r="T1843" s="9">
        <f t="shared" si="143"/>
        <v>41745.84542824074</v>
      </c>
      <c r="U1843" s="9">
        <f t="shared" si="144"/>
        <v>41779.207638888889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f t="shared" si="140"/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41"/>
        <v>505</v>
      </c>
      <c r="Q1844">
        <f t="shared" si="142"/>
        <v>119.28571428571429</v>
      </c>
      <c r="R1844" t="s">
        <v>8312</v>
      </c>
      <c r="S1844" t="s">
        <v>8311</v>
      </c>
      <c r="T1844" s="9">
        <f t="shared" si="143"/>
        <v>42031.631724537037</v>
      </c>
      <c r="U1844" s="9">
        <f t="shared" si="144"/>
        <v>42065.249305555553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f t="shared" si="140"/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41"/>
        <v>2400.6100000000006</v>
      </c>
      <c r="Q1845">
        <f t="shared" si="142"/>
        <v>92.541865671641801</v>
      </c>
      <c r="R1845" t="s">
        <v>8312</v>
      </c>
      <c r="S1845" t="s">
        <v>8311</v>
      </c>
      <c r="T1845" s="9">
        <f t="shared" si="143"/>
        <v>40564.994837962964</v>
      </c>
      <c r="U1845" s="9">
        <f t="shared" si="144"/>
        <v>40594.994837962964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f t="shared" si="140"/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41"/>
        <v>21</v>
      </c>
      <c r="Q1846">
        <f t="shared" si="142"/>
        <v>76.05</v>
      </c>
      <c r="R1846" t="s">
        <v>8312</v>
      </c>
      <c r="S1846" t="s">
        <v>8311</v>
      </c>
      <c r="T1846" s="9">
        <f t="shared" si="143"/>
        <v>40666.973541666666</v>
      </c>
      <c r="U1846" s="9">
        <f t="shared" si="144"/>
        <v>40705.125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f t="shared" si="140"/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41"/>
        <v>0</v>
      </c>
      <c r="Q1847">
        <f t="shared" si="142"/>
        <v>52.631578947368418</v>
      </c>
      <c r="R1847" t="s">
        <v>8312</v>
      </c>
      <c r="S1847" t="s">
        <v>8311</v>
      </c>
      <c r="T1847" s="9">
        <f t="shared" si="143"/>
        <v>42523.333310185189</v>
      </c>
      <c r="U1847" s="9">
        <f t="shared" si="144"/>
        <v>42538.204861111109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f t="shared" si="140"/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41"/>
        <v>5689</v>
      </c>
      <c r="Q1848">
        <f t="shared" si="142"/>
        <v>98.990430622009569</v>
      </c>
      <c r="R1848" t="s">
        <v>8312</v>
      </c>
      <c r="S1848" t="s">
        <v>8311</v>
      </c>
      <c r="T1848" s="9">
        <f t="shared" si="143"/>
        <v>41228.650196759263</v>
      </c>
      <c r="U1848" s="9">
        <f t="shared" si="144"/>
        <v>41258.650196759263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f t="shared" si="140"/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41"/>
        <v>522</v>
      </c>
      <c r="Q1849">
        <f t="shared" si="142"/>
        <v>79.526315789473685</v>
      </c>
      <c r="R1849" t="s">
        <v>8312</v>
      </c>
      <c r="S1849" t="s">
        <v>8311</v>
      </c>
      <c r="T1849" s="9">
        <f t="shared" si="143"/>
        <v>42094.236481481479</v>
      </c>
      <c r="U1849" s="9">
        <f t="shared" si="144"/>
        <v>42115.236481481479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f t="shared" si="140"/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41"/>
        <v>221</v>
      </c>
      <c r="Q1850">
        <f t="shared" si="142"/>
        <v>134.20833333333334</v>
      </c>
      <c r="R1850" t="s">
        <v>8312</v>
      </c>
      <c r="S1850" t="s">
        <v>8311</v>
      </c>
      <c r="T1850" s="9">
        <f t="shared" si="143"/>
        <v>40691.788055555553</v>
      </c>
      <c r="U1850" s="9">
        <f t="shared" si="144"/>
        <v>40755.290972222225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f t="shared" si="140"/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41"/>
        <v>1</v>
      </c>
      <c r="Q1851">
        <f t="shared" si="142"/>
        <v>37.625</v>
      </c>
      <c r="R1851" t="s">
        <v>8312</v>
      </c>
      <c r="S1851" t="s">
        <v>8311</v>
      </c>
      <c r="T1851" s="9">
        <f t="shared" si="143"/>
        <v>41169.845590277779</v>
      </c>
      <c r="U1851" s="9">
        <f t="shared" si="144"/>
        <v>41199.845590277779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f t="shared" si="140"/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41"/>
        <v>137</v>
      </c>
      <c r="Q1852">
        <f t="shared" si="142"/>
        <v>51.044692737430168</v>
      </c>
      <c r="R1852" t="s">
        <v>8312</v>
      </c>
      <c r="S1852" t="s">
        <v>8311</v>
      </c>
      <c r="T1852" s="9">
        <f t="shared" si="143"/>
        <v>41800.959490740745</v>
      </c>
      <c r="U1852" s="9">
        <f t="shared" si="144"/>
        <v>41830.959490740745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f t="shared" si="140"/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41"/>
        <v>1</v>
      </c>
      <c r="Q1853">
        <f t="shared" si="142"/>
        <v>50.03846153846154</v>
      </c>
      <c r="R1853" t="s">
        <v>8312</v>
      </c>
      <c r="S1853" t="s">
        <v>8311</v>
      </c>
      <c r="T1853" s="9">
        <f t="shared" si="143"/>
        <v>41827.906689814816</v>
      </c>
      <c r="U1853" s="9">
        <f t="shared" si="144"/>
        <v>41848.041666666664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f t="shared" si="140"/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41"/>
        <v>2545</v>
      </c>
      <c r="Q1854">
        <f t="shared" si="142"/>
        <v>133.93129770992365</v>
      </c>
      <c r="R1854" t="s">
        <v>8312</v>
      </c>
      <c r="S1854" t="s">
        <v>8311</v>
      </c>
      <c r="T1854" s="9">
        <f t="shared" si="143"/>
        <v>42081.77143518519</v>
      </c>
      <c r="U1854" s="9">
        <f t="shared" si="144"/>
        <v>42119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f t="shared" si="140"/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41"/>
        <v>15</v>
      </c>
      <c r="Q1855">
        <f t="shared" si="142"/>
        <v>58.214285714285715</v>
      </c>
      <c r="R1855" t="s">
        <v>8312</v>
      </c>
      <c r="S1855" t="s">
        <v>8311</v>
      </c>
      <c r="T1855" s="9">
        <f t="shared" si="143"/>
        <v>41177.060381944444</v>
      </c>
      <c r="U1855" s="9">
        <f t="shared" si="144"/>
        <v>41227.102048611108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f t="shared" si="140"/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41"/>
        <v>318.54999999999927</v>
      </c>
      <c r="Q1856">
        <f t="shared" si="142"/>
        <v>88.037643678160919</v>
      </c>
      <c r="R1856" t="s">
        <v>8312</v>
      </c>
      <c r="S1856" t="s">
        <v>8311</v>
      </c>
      <c r="T1856" s="9">
        <f t="shared" si="143"/>
        <v>41388.021261574075</v>
      </c>
      <c r="U1856" s="9">
        <f t="shared" si="144"/>
        <v>41418.021261574075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f t="shared" si="140"/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41"/>
        <v>4730.16</v>
      </c>
      <c r="Q1857">
        <f t="shared" si="142"/>
        <v>70.576753926701571</v>
      </c>
      <c r="R1857" t="s">
        <v>8312</v>
      </c>
      <c r="S1857" t="s">
        <v>8311</v>
      </c>
      <c r="T1857" s="9">
        <f t="shared" si="143"/>
        <v>41600.538657407407</v>
      </c>
      <c r="U1857" s="9">
        <f t="shared" si="144"/>
        <v>41645.538657407407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f t="shared" si="140"/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41"/>
        <v>25</v>
      </c>
      <c r="Q1858">
        <f t="shared" si="142"/>
        <v>53.289473684210527</v>
      </c>
      <c r="R1858" t="s">
        <v>8312</v>
      </c>
      <c r="S1858" t="s">
        <v>8311</v>
      </c>
      <c r="T1858" s="9">
        <f t="shared" si="143"/>
        <v>41817.854999999996</v>
      </c>
      <c r="U1858" s="9">
        <f t="shared" si="144"/>
        <v>41838.854999999996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f t="shared" ref="E1859:E1922" si="145">IF(G1859="successful",D1859,"")</f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46">F1859-D1859</f>
        <v>0</v>
      </c>
      <c r="Q1859">
        <f t="shared" ref="Q1859:Q1922" si="147">F1859/M1859</f>
        <v>136.36363636363637</v>
      </c>
      <c r="R1859" t="s">
        <v>8312</v>
      </c>
      <c r="S1859" t="s">
        <v>8311</v>
      </c>
      <c r="T1859" s="9">
        <f t="shared" ref="T1859:T1922" si="148">(((K1859/60)/60)/24)+DATE(1970,1,1)</f>
        <v>41864.76866898148</v>
      </c>
      <c r="U1859" s="9">
        <f t="shared" ref="U1859:U1922" si="149">(((J1859/60)/60)/24)+DATE(1970,1,1)</f>
        <v>41894.76866898148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f t="shared" si="145"/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46"/>
        <v>486</v>
      </c>
      <c r="Q1860">
        <f t="shared" si="147"/>
        <v>40.547315436241611</v>
      </c>
      <c r="R1860" t="s">
        <v>8312</v>
      </c>
      <c r="S1860" t="s">
        <v>8311</v>
      </c>
      <c r="T1860" s="9">
        <f t="shared" si="148"/>
        <v>40833.200474537036</v>
      </c>
      <c r="U1860" s="9">
        <f t="shared" si="149"/>
        <v>40893.242141203707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f t="shared" si="145"/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46"/>
        <v>955</v>
      </c>
      <c r="Q1861">
        <f t="shared" si="147"/>
        <v>70.625</v>
      </c>
      <c r="R1861" t="s">
        <v>8312</v>
      </c>
      <c r="S1861" t="s">
        <v>8311</v>
      </c>
      <c r="T1861" s="9">
        <f t="shared" si="148"/>
        <v>40778.770011574074</v>
      </c>
      <c r="U1861" s="9">
        <f t="shared" si="149"/>
        <v>40808.770011574074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f t="shared" si="145"/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46"/>
        <v>251</v>
      </c>
      <c r="Q1862">
        <f t="shared" si="147"/>
        <v>52.684210526315788</v>
      </c>
      <c r="R1862" t="s">
        <v>8312</v>
      </c>
      <c r="S1862" t="s">
        <v>8311</v>
      </c>
      <c r="T1862" s="9">
        <f t="shared" si="148"/>
        <v>41655.709305555552</v>
      </c>
      <c r="U1862" s="9">
        <f t="shared" si="149"/>
        <v>41676.709305555552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 t="str">
        <f t="shared" si="145"/>
        <v/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>
        <f t="shared" si="146"/>
        <v>-250000</v>
      </c>
      <c r="Q1863" t="e">
        <f t="shared" si="147"/>
        <v>#DIV/0!</v>
      </c>
      <c r="R1863" t="s">
        <v>8313</v>
      </c>
      <c r="S1863" t="s">
        <v>8341</v>
      </c>
      <c r="T1863" s="9">
        <f t="shared" si="148"/>
        <v>42000.300243055557</v>
      </c>
      <c r="U1863" s="9">
        <f t="shared" si="149"/>
        <v>42030.300243055557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 t="str">
        <f t="shared" si="145"/>
        <v/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46"/>
        <v>-16545</v>
      </c>
      <c r="Q1864">
        <f t="shared" si="147"/>
        <v>90.9375</v>
      </c>
      <c r="R1864" t="s">
        <v>8313</v>
      </c>
      <c r="S1864" t="s">
        <v>8341</v>
      </c>
      <c r="T1864" s="9">
        <f t="shared" si="148"/>
        <v>42755.492754629624</v>
      </c>
      <c r="U1864" s="9">
        <f t="shared" si="149"/>
        <v>42802.3125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 t="str">
        <f t="shared" si="145"/>
        <v/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46"/>
        <v>-2490</v>
      </c>
      <c r="Q1865">
        <f t="shared" si="147"/>
        <v>5</v>
      </c>
      <c r="R1865" t="s">
        <v>8313</v>
      </c>
      <c r="S1865" t="s">
        <v>8341</v>
      </c>
      <c r="T1865" s="9">
        <f t="shared" si="148"/>
        <v>41772.797280092593</v>
      </c>
      <c r="U1865" s="9">
        <f t="shared" si="149"/>
        <v>41802.797280092593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 t="str">
        <f t="shared" si="145"/>
        <v/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46"/>
        <v>-3712</v>
      </c>
      <c r="Q1866">
        <f t="shared" si="147"/>
        <v>58.083333333333336</v>
      </c>
      <c r="R1866" t="s">
        <v>8313</v>
      </c>
      <c r="S1866" t="s">
        <v>8341</v>
      </c>
      <c r="T1866" s="9">
        <f t="shared" si="148"/>
        <v>41733.716435185182</v>
      </c>
      <c r="U1866" s="9">
        <f t="shared" si="149"/>
        <v>41763.716435185182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 t="str">
        <f t="shared" si="145"/>
        <v/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46"/>
        <v>-109996</v>
      </c>
      <c r="Q1867">
        <f t="shared" si="147"/>
        <v>2</v>
      </c>
      <c r="R1867" t="s">
        <v>8313</v>
      </c>
      <c r="S1867" t="s">
        <v>8341</v>
      </c>
      <c r="T1867" s="9">
        <f t="shared" si="148"/>
        <v>42645.367442129631</v>
      </c>
      <c r="U1867" s="9">
        <f t="shared" si="149"/>
        <v>42680.409108796302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 t="str">
        <f t="shared" si="145"/>
        <v/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46"/>
        <v>-24875</v>
      </c>
      <c r="Q1868">
        <f t="shared" si="147"/>
        <v>62.5</v>
      </c>
      <c r="R1868" t="s">
        <v>8313</v>
      </c>
      <c r="S1868" t="s">
        <v>8341</v>
      </c>
      <c r="T1868" s="9">
        <f t="shared" si="148"/>
        <v>42742.246493055558</v>
      </c>
      <c r="U1868" s="9">
        <f t="shared" si="149"/>
        <v>42795.166666666672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 t="str">
        <f t="shared" si="145"/>
        <v/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46"/>
        <v>-19990</v>
      </c>
      <c r="Q1869">
        <f t="shared" si="147"/>
        <v>10</v>
      </c>
      <c r="R1869" t="s">
        <v>8313</v>
      </c>
      <c r="S1869" t="s">
        <v>8341</v>
      </c>
      <c r="T1869" s="9">
        <f t="shared" si="148"/>
        <v>42649.924907407403</v>
      </c>
      <c r="U1869" s="9">
        <f t="shared" si="149"/>
        <v>42679.924907407403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 t="str">
        <f t="shared" si="145"/>
        <v/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46"/>
        <v>-23783</v>
      </c>
      <c r="Q1870">
        <f t="shared" si="147"/>
        <v>71.588235294117652</v>
      </c>
      <c r="R1870" t="s">
        <v>8313</v>
      </c>
      <c r="S1870" t="s">
        <v>8341</v>
      </c>
      <c r="T1870" s="9">
        <f t="shared" si="148"/>
        <v>42328.779224537036</v>
      </c>
      <c r="U1870" s="9">
        <f t="shared" si="149"/>
        <v>42353.332638888889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 t="str">
        <f t="shared" si="145"/>
        <v/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>
        <f t="shared" si="146"/>
        <v>-10000</v>
      </c>
      <c r="Q1871" t="e">
        <f t="shared" si="147"/>
        <v>#DIV/0!</v>
      </c>
      <c r="R1871" t="s">
        <v>8313</v>
      </c>
      <c r="S1871" t="s">
        <v>8341</v>
      </c>
      <c r="T1871" s="9">
        <f t="shared" si="148"/>
        <v>42709.002881944441</v>
      </c>
      <c r="U1871" s="9">
        <f t="shared" si="149"/>
        <v>42739.002881944441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 t="str">
        <f t="shared" si="145"/>
        <v/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46"/>
        <v>-3139</v>
      </c>
      <c r="Q1872">
        <f t="shared" si="147"/>
        <v>32.81818181818182</v>
      </c>
      <c r="R1872" t="s">
        <v>8313</v>
      </c>
      <c r="S1872" t="s">
        <v>8341</v>
      </c>
      <c r="T1872" s="9">
        <f t="shared" si="148"/>
        <v>42371.355729166666</v>
      </c>
      <c r="U1872" s="9">
        <f t="shared" si="149"/>
        <v>42400.178472222222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 t="str">
        <f t="shared" si="145"/>
        <v/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46"/>
        <v>-1834</v>
      </c>
      <c r="Q1873">
        <f t="shared" si="147"/>
        <v>49.11578947368421</v>
      </c>
      <c r="R1873" t="s">
        <v>8313</v>
      </c>
      <c r="S1873" t="s">
        <v>8341</v>
      </c>
      <c r="T1873" s="9">
        <f t="shared" si="148"/>
        <v>41923.783576388887</v>
      </c>
      <c r="U1873" s="9">
        <f t="shared" si="149"/>
        <v>41963.825243055559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 t="str">
        <f t="shared" si="145"/>
        <v/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46"/>
        <v>-19788</v>
      </c>
      <c r="Q1874">
        <f t="shared" si="147"/>
        <v>16.307692307692307</v>
      </c>
      <c r="R1874" t="s">
        <v>8313</v>
      </c>
      <c r="S1874" t="s">
        <v>8341</v>
      </c>
      <c r="T1874" s="9">
        <f t="shared" si="148"/>
        <v>42155.129652777774</v>
      </c>
      <c r="U1874" s="9">
        <f t="shared" si="149"/>
        <v>42185.129652777774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 t="str">
        <f t="shared" si="145"/>
        <v/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46"/>
        <v>-7964</v>
      </c>
      <c r="Q1875">
        <f t="shared" si="147"/>
        <v>18</v>
      </c>
      <c r="R1875" t="s">
        <v>8313</v>
      </c>
      <c r="S1875" t="s">
        <v>8341</v>
      </c>
      <c r="T1875" s="9">
        <f t="shared" si="148"/>
        <v>42164.615856481483</v>
      </c>
      <c r="U1875" s="9">
        <f t="shared" si="149"/>
        <v>42193.697916666672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 t="str">
        <f t="shared" si="145"/>
        <v/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46"/>
        <v>-159974</v>
      </c>
      <c r="Q1876">
        <f t="shared" si="147"/>
        <v>13</v>
      </c>
      <c r="R1876" t="s">
        <v>8313</v>
      </c>
      <c r="S1876" t="s">
        <v>8341</v>
      </c>
      <c r="T1876" s="9">
        <f t="shared" si="148"/>
        <v>42529.969131944439</v>
      </c>
      <c r="U1876" s="9">
        <f t="shared" si="149"/>
        <v>42549.969131944439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 t="str">
        <f t="shared" si="145"/>
        <v/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46"/>
        <v>-9949</v>
      </c>
      <c r="Q1877">
        <f t="shared" si="147"/>
        <v>17</v>
      </c>
      <c r="R1877" t="s">
        <v>8313</v>
      </c>
      <c r="S1877" t="s">
        <v>8341</v>
      </c>
      <c r="T1877" s="9">
        <f t="shared" si="148"/>
        <v>42528.899398148147</v>
      </c>
      <c r="U1877" s="9">
        <f t="shared" si="149"/>
        <v>42588.899398148147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 t="str">
        <f t="shared" si="145"/>
        <v/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>
        <f t="shared" si="146"/>
        <v>-280</v>
      </c>
      <c r="Q1878" t="e">
        <f t="shared" si="147"/>
        <v>#DIV/0!</v>
      </c>
      <c r="R1878" t="s">
        <v>8313</v>
      </c>
      <c r="S1878" t="s">
        <v>8341</v>
      </c>
      <c r="T1878" s="9">
        <f t="shared" si="148"/>
        <v>41776.284780092588</v>
      </c>
      <c r="U1878" s="9">
        <f t="shared" si="149"/>
        <v>41806.284780092588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 t="str">
        <f t="shared" si="145"/>
        <v/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>
        <f t="shared" si="146"/>
        <v>-60</v>
      </c>
      <c r="Q1879" t="e">
        <f t="shared" si="147"/>
        <v>#DIV/0!</v>
      </c>
      <c r="R1879" t="s">
        <v>8313</v>
      </c>
      <c r="S1879" t="s">
        <v>8341</v>
      </c>
      <c r="T1879" s="9">
        <f t="shared" si="148"/>
        <v>42035.029224537036</v>
      </c>
      <c r="U1879" s="9">
        <f t="shared" si="149"/>
        <v>42064.029224537036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 t="str">
        <f t="shared" si="145"/>
        <v/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>
        <f t="shared" si="146"/>
        <v>-8000</v>
      </c>
      <c r="Q1880" t="e">
        <f t="shared" si="147"/>
        <v>#DIV/0!</v>
      </c>
      <c r="R1880" t="s">
        <v>8313</v>
      </c>
      <c r="S1880" t="s">
        <v>8341</v>
      </c>
      <c r="T1880" s="9">
        <f t="shared" si="148"/>
        <v>41773.008738425924</v>
      </c>
      <c r="U1880" s="9">
        <f t="shared" si="149"/>
        <v>41803.008738425924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 t="str">
        <f t="shared" si="145"/>
        <v/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46"/>
        <v>-4994</v>
      </c>
      <c r="Q1881">
        <f t="shared" si="147"/>
        <v>3</v>
      </c>
      <c r="R1881" t="s">
        <v>8313</v>
      </c>
      <c r="S1881" t="s">
        <v>8341</v>
      </c>
      <c r="T1881" s="9">
        <f t="shared" si="148"/>
        <v>42413.649641203709</v>
      </c>
      <c r="U1881" s="9">
        <f t="shared" si="149"/>
        <v>42443.607974537037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 t="str">
        <f t="shared" si="145"/>
        <v/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46"/>
        <v>-3996</v>
      </c>
      <c r="Q1882">
        <f t="shared" si="147"/>
        <v>41.833333333333336</v>
      </c>
      <c r="R1882" t="s">
        <v>8313</v>
      </c>
      <c r="S1882" t="s">
        <v>8341</v>
      </c>
      <c r="T1882" s="9">
        <f t="shared" si="148"/>
        <v>42430.566898148143</v>
      </c>
      <c r="U1882" s="9">
        <f t="shared" si="149"/>
        <v>42459.525231481486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f t="shared" si="145"/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46"/>
        <v>1453.69</v>
      </c>
      <c r="Q1883">
        <f t="shared" si="147"/>
        <v>49.338428571428572</v>
      </c>
      <c r="R1883" t="s">
        <v>8312</v>
      </c>
      <c r="S1883" t="s">
        <v>8336</v>
      </c>
      <c r="T1883" s="9">
        <f t="shared" si="148"/>
        <v>42043.152650462958</v>
      </c>
      <c r="U1883" s="9">
        <f t="shared" si="149"/>
        <v>42073.110983796301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f t="shared" si="145"/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46"/>
        <v>30</v>
      </c>
      <c r="Q1884">
        <f t="shared" si="147"/>
        <v>41.728395061728392</v>
      </c>
      <c r="R1884" t="s">
        <v>8312</v>
      </c>
      <c r="S1884" t="s">
        <v>8336</v>
      </c>
      <c r="T1884" s="9">
        <f t="shared" si="148"/>
        <v>41067.949212962965</v>
      </c>
      <c r="U1884" s="9">
        <f t="shared" si="149"/>
        <v>41100.991666666669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f t="shared" si="145"/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46"/>
        <v>48</v>
      </c>
      <c r="Q1885">
        <f t="shared" si="147"/>
        <v>32.71875</v>
      </c>
      <c r="R1885" t="s">
        <v>8312</v>
      </c>
      <c r="S1885" t="s">
        <v>8336</v>
      </c>
      <c r="T1885" s="9">
        <f t="shared" si="148"/>
        <v>40977.948009259257</v>
      </c>
      <c r="U1885" s="9">
        <f t="shared" si="149"/>
        <v>41007.906342592592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f t="shared" si="145"/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46"/>
        <v>351</v>
      </c>
      <c r="Q1886">
        <f t="shared" si="147"/>
        <v>51.96153846153846</v>
      </c>
      <c r="R1886" t="s">
        <v>8312</v>
      </c>
      <c r="S1886" t="s">
        <v>8336</v>
      </c>
      <c r="T1886" s="9">
        <f t="shared" si="148"/>
        <v>41205.198321759257</v>
      </c>
      <c r="U1886" s="9">
        <f t="shared" si="149"/>
        <v>41240.5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f t="shared" si="145"/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46"/>
        <v>747</v>
      </c>
      <c r="Q1887">
        <f t="shared" si="147"/>
        <v>50.685714285714283</v>
      </c>
      <c r="R1887" t="s">
        <v>8312</v>
      </c>
      <c r="S1887" t="s">
        <v>8336</v>
      </c>
      <c r="T1887" s="9">
        <f t="shared" si="148"/>
        <v>41099.093865740739</v>
      </c>
      <c r="U1887" s="9">
        <f t="shared" si="149"/>
        <v>41131.916666666664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f t="shared" si="145"/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46"/>
        <v>25</v>
      </c>
      <c r="Q1888">
        <f t="shared" si="147"/>
        <v>42.241379310344826</v>
      </c>
      <c r="R1888" t="s">
        <v>8312</v>
      </c>
      <c r="S1888" t="s">
        <v>8336</v>
      </c>
      <c r="T1888" s="9">
        <f t="shared" si="148"/>
        <v>41925.906689814816</v>
      </c>
      <c r="U1888" s="9">
        <f t="shared" si="149"/>
        <v>41955.94835648148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f t="shared" si="145"/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46"/>
        <v>335</v>
      </c>
      <c r="Q1889">
        <f t="shared" si="147"/>
        <v>416.875</v>
      </c>
      <c r="R1889" t="s">
        <v>8312</v>
      </c>
      <c r="S1889" t="s">
        <v>8336</v>
      </c>
      <c r="T1889" s="9">
        <f t="shared" si="148"/>
        <v>42323.800138888888</v>
      </c>
      <c r="U1889" s="9">
        <f t="shared" si="149"/>
        <v>42341.895833333328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f t="shared" si="145"/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46"/>
        <v>1652</v>
      </c>
      <c r="Q1890">
        <f t="shared" si="147"/>
        <v>46.651685393258425</v>
      </c>
      <c r="R1890" t="s">
        <v>8312</v>
      </c>
      <c r="S1890" t="s">
        <v>8336</v>
      </c>
      <c r="T1890" s="9">
        <f t="shared" si="148"/>
        <v>40299.239953703705</v>
      </c>
      <c r="U1890" s="9">
        <f t="shared" si="149"/>
        <v>40330.207638888889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f t="shared" si="145"/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46"/>
        <v>132</v>
      </c>
      <c r="Q1891">
        <f t="shared" si="147"/>
        <v>48.454545454545453</v>
      </c>
      <c r="R1891" t="s">
        <v>8312</v>
      </c>
      <c r="S1891" t="s">
        <v>8336</v>
      </c>
      <c r="T1891" s="9">
        <f t="shared" si="148"/>
        <v>41299.793356481481</v>
      </c>
      <c r="U1891" s="9">
        <f t="shared" si="149"/>
        <v>41344.751689814817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f t="shared" si="145"/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46"/>
        <v>5350.130000000001</v>
      </c>
      <c r="Q1892">
        <f t="shared" si="147"/>
        <v>70.5289837398374</v>
      </c>
      <c r="R1892" t="s">
        <v>8312</v>
      </c>
      <c r="S1892" t="s">
        <v>8336</v>
      </c>
      <c r="T1892" s="9">
        <f t="shared" si="148"/>
        <v>41228.786203703705</v>
      </c>
      <c r="U1892" s="9">
        <f t="shared" si="149"/>
        <v>41258.786203703705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f t="shared" si="145"/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46"/>
        <v>555</v>
      </c>
      <c r="Q1893">
        <f t="shared" si="147"/>
        <v>87.958333333333329</v>
      </c>
      <c r="R1893" t="s">
        <v>8312</v>
      </c>
      <c r="S1893" t="s">
        <v>8336</v>
      </c>
      <c r="T1893" s="9">
        <f t="shared" si="148"/>
        <v>40335.798078703701</v>
      </c>
      <c r="U1893" s="9">
        <f t="shared" si="149"/>
        <v>40381.25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f t="shared" si="145"/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46"/>
        <v>183</v>
      </c>
      <c r="Q1894">
        <f t="shared" si="147"/>
        <v>26.26923076923077</v>
      </c>
      <c r="R1894" t="s">
        <v>8312</v>
      </c>
      <c r="S1894" t="s">
        <v>8336</v>
      </c>
      <c r="T1894" s="9">
        <f t="shared" si="148"/>
        <v>40671.637511574074</v>
      </c>
      <c r="U1894" s="9">
        <f t="shared" si="149"/>
        <v>40701.637511574074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f t="shared" si="145"/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46"/>
        <v>100</v>
      </c>
      <c r="Q1895">
        <f t="shared" si="147"/>
        <v>57.777777777777779</v>
      </c>
      <c r="R1895" t="s">
        <v>8312</v>
      </c>
      <c r="S1895" t="s">
        <v>8336</v>
      </c>
      <c r="T1895" s="9">
        <f t="shared" si="148"/>
        <v>40632.94195601852</v>
      </c>
      <c r="U1895" s="9">
        <f t="shared" si="149"/>
        <v>40649.165972222225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f t="shared" si="145"/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46"/>
        <v>145</v>
      </c>
      <c r="Q1896">
        <f t="shared" si="147"/>
        <v>57.25</v>
      </c>
      <c r="R1896" t="s">
        <v>8312</v>
      </c>
      <c r="S1896" t="s">
        <v>8336</v>
      </c>
      <c r="T1896" s="9">
        <f t="shared" si="148"/>
        <v>40920.904895833337</v>
      </c>
      <c r="U1896" s="9">
        <f t="shared" si="149"/>
        <v>40951.904895833337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f t="shared" si="145"/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46"/>
        <v>156</v>
      </c>
      <c r="Q1897">
        <f t="shared" si="147"/>
        <v>196.34042553191489</v>
      </c>
      <c r="R1897" t="s">
        <v>8312</v>
      </c>
      <c r="S1897" t="s">
        <v>8336</v>
      </c>
      <c r="T1897" s="9">
        <f t="shared" si="148"/>
        <v>42267.746782407412</v>
      </c>
      <c r="U1897" s="9">
        <f t="shared" si="149"/>
        <v>42297.746782407412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f t="shared" si="145"/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46"/>
        <v>108</v>
      </c>
      <c r="Q1898">
        <f t="shared" si="147"/>
        <v>43</v>
      </c>
      <c r="R1898" t="s">
        <v>8312</v>
      </c>
      <c r="S1898" t="s">
        <v>8336</v>
      </c>
      <c r="T1898" s="9">
        <f t="shared" si="148"/>
        <v>40981.710243055553</v>
      </c>
      <c r="U1898" s="9">
        <f t="shared" si="149"/>
        <v>41011.710243055553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f t="shared" si="145"/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46"/>
        <v>156</v>
      </c>
      <c r="Q1899">
        <f t="shared" si="147"/>
        <v>35.551912568306008</v>
      </c>
      <c r="R1899" t="s">
        <v>8312</v>
      </c>
      <c r="S1899" t="s">
        <v>8336</v>
      </c>
      <c r="T1899" s="9">
        <f t="shared" si="148"/>
        <v>41680.583402777782</v>
      </c>
      <c r="U1899" s="9">
        <f t="shared" si="149"/>
        <v>41702.875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f t="shared" si="145"/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46"/>
        <v>445</v>
      </c>
      <c r="Q1900">
        <f t="shared" si="147"/>
        <v>68.80952380952381</v>
      </c>
      <c r="R1900" t="s">
        <v>8312</v>
      </c>
      <c r="S1900" t="s">
        <v>8336</v>
      </c>
      <c r="T1900" s="9">
        <f t="shared" si="148"/>
        <v>42366.192974537036</v>
      </c>
      <c r="U1900" s="9">
        <f t="shared" si="149"/>
        <v>42401.75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f t="shared" si="145"/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46"/>
        <v>300</v>
      </c>
      <c r="Q1901">
        <f t="shared" si="147"/>
        <v>28.571428571428573</v>
      </c>
      <c r="R1901" t="s">
        <v>8312</v>
      </c>
      <c r="S1901" t="s">
        <v>8336</v>
      </c>
      <c r="T1901" s="9">
        <f t="shared" si="148"/>
        <v>42058.941736111112</v>
      </c>
      <c r="U1901" s="9">
        <f t="shared" si="149"/>
        <v>42088.90006944444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f t="shared" si="145"/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46"/>
        <v>234.11000000000013</v>
      </c>
      <c r="Q1902">
        <f t="shared" si="147"/>
        <v>50.631666666666668</v>
      </c>
      <c r="R1902" t="s">
        <v>8312</v>
      </c>
      <c r="S1902" t="s">
        <v>8336</v>
      </c>
      <c r="T1902" s="9">
        <f t="shared" si="148"/>
        <v>41160.871886574074</v>
      </c>
      <c r="U1902" s="9">
        <f t="shared" si="149"/>
        <v>41188.415972222225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 t="str">
        <f t="shared" si="145"/>
        <v/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46"/>
        <v>-96330</v>
      </c>
      <c r="Q1903">
        <f t="shared" si="147"/>
        <v>106.8</v>
      </c>
      <c r="R1903" t="s">
        <v>8329</v>
      </c>
      <c r="S1903" t="s">
        <v>8354</v>
      </c>
      <c r="T1903" s="9">
        <f t="shared" si="148"/>
        <v>42116.54315972222</v>
      </c>
      <c r="U1903" s="9">
        <f t="shared" si="149"/>
        <v>42146.541666666672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 t="str">
        <f t="shared" si="145"/>
        <v/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46"/>
        <v>-988</v>
      </c>
      <c r="Q1904">
        <f t="shared" si="147"/>
        <v>4</v>
      </c>
      <c r="R1904" t="s">
        <v>8329</v>
      </c>
      <c r="S1904" t="s">
        <v>8354</v>
      </c>
      <c r="T1904" s="9">
        <f t="shared" si="148"/>
        <v>42037.789895833332</v>
      </c>
      <c r="U1904" s="9">
        <f t="shared" si="149"/>
        <v>42067.789895833332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 t="str">
        <f t="shared" si="145"/>
        <v/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46"/>
        <v>-1602</v>
      </c>
      <c r="Q1905">
        <f t="shared" si="147"/>
        <v>34.097560975609753</v>
      </c>
      <c r="R1905" t="s">
        <v>8329</v>
      </c>
      <c r="S1905" t="s">
        <v>8354</v>
      </c>
      <c r="T1905" s="9">
        <f t="shared" si="148"/>
        <v>42702.770729166667</v>
      </c>
      <c r="U1905" s="9">
        <f t="shared" si="149"/>
        <v>42762.770729166667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 t="str">
        <f t="shared" si="145"/>
        <v/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46"/>
        <v>-49950</v>
      </c>
      <c r="Q1906">
        <f t="shared" si="147"/>
        <v>25</v>
      </c>
      <c r="R1906" t="s">
        <v>8329</v>
      </c>
      <c r="S1906" t="s">
        <v>8354</v>
      </c>
      <c r="T1906" s="9">
        <f t="shared" si="148"/>
        <v>42326.685428240744</v>
      </c>
      <c r="U1906" s="9">
        <f t="shared" si="149"/>
        <v>42371.685428240744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 t="str">
        <f t="shared" si="145"/>
        <v/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46"/>
        <v>-24958</v>
      </c>
      <c r="Q1907">
        <f t="shared" si="147"/>
        <v>10.5</v>
      </c>
      <c r="R1907" t="s">
        <v>8329</v>
      </c>
      <c r="S1907" t="s">
        <v>8354</v>
      </c>
      <c r="T1907" s="9">
        <f t="shared" si="148"/>
        <v>41859.925856481481</v>
      </c>
      <c r="U1907" s="9">
        <f t="shared" si="149"/>
        <v>41889.925856481481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 t="str">
        <f t="shared" si="145"/>
        <v/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46"/>
        <v>-28620</v>
      </c>
      <c r="Q1908">
        <f t="shared" si="147"/>
        <v>215.95959595959596</v>
      </c>
      <c r="R1908" t="s">
        <v>8329</v>
      </c>
      <c r="S1908" t="s">
        <v>8354</v>
      </c>
      <c r="T1908" s="9">
        <f t="shared" si="148"/>
        <v>42514.671099537038</v>
      </c>
      <c r="U1908" s="9">
        <f t="shared" si="149"/>
        <v>42544.671099537038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 t="str">
        <f t="shared" si="145"/>
        <v/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46"/>
        <v>-29915</v>
      </c>
      <c r="Q1909">
        <f t="shared" si="147"/>
        <v>21.25</v>
      </c>
      <c r="R1909" t="s">
        <v>8329</v>
      </c>
      <c r="S1909" t="s">
        <v>8354</v>
      </c>
      <c r="T1909" s="9">
        <f t="shared" si="148"/>
        <v>41767.587094907409</v>
      </c>
      <c r="U1909" s="9">
        <f t="shared" si="149"/>
        <v>41782.587094907409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 t="str">
        <f t="shared" si="145"/>
        <v/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46"/>
        <v>-24567</v>
      </c>
      <c r="Q1910">
        <f t="shared" si="147"/>
        <v>108.25</v>
      </c>
      <c r="R1910" t="s">
        <v>8329</v>
      </c>
      <c r="S1910" t="s">
        <v>8354</v>
      </c>
      <c r="T1910" s="9">
        <f t="shared" si="148"/>
        <v>42703.917824074073</v>
      </c>
      <c r="U1910" s="9">
        <f t="shared" si="149"/>
        <v>42733.917824074073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 t="str">
        <f t="shared" si="145"/>
        <v/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46"/>
        <v>-30061</v>
      </c>
      <c r="Q1911">
        <f t="shared" si="147"/>
        <v>129.97368421052633</v>
      </c>
      <c r="R1911" t="s">
        <v>8329</v>
      </c>
      <c r="S1911" t="s">
        <v>8354</v>
      </c>
      <c r="T1911" s="9">
        <f t="shared" si="148"/>
        <v>41905.429155092592</v>
      </c>
      <c r="U1911" s="9">
        <f t="shared" si="149"/>
        <v>41935.429155092592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 t="str">
        <f t="shared" si="145"/>
        <v/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46"/>
        <v>-51514</v>
      </c>
      <c r="Q1912">
        <f t="shared" si="147"/>
        <v>117.49473684210527</v>
      </c>
      <c r="R1912" t="s">
        <v>8329</v>
      </c>
      <c r="S1912" t="s">
        <v>8354</v>
      </c>
      <c r="T1912" s="9">
        <f t="shared" si="148"/>
        <v>42264.963159722218</v>
      </c>
      <c r="U1912" s="9">
        <f t="shared" si="149"/>
        <v>42308.947916666672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 t="str">
        <f t="shared" si="145"/>
        <v/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46"/>
        <v>-42490</v>
      </c>
      <c r="Q1913">
        <f t="shared" si="147"/>
        <v>10</v>
      </c>
      <c r="R1913" t="s">
        <v>8329</v>
      </c>
      <c r="S1913" t="s">
        <v>8354</v>
      </c>
      <c r="T1913" s="9">
        <f t="shared" si="148"/>
        <v>41830.033958333333</v>
      </c>
      <c r="U1913" s="9">
        <f t="shared" si="149"/>
        <v>41860.033958333333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 t="str">
        <f t="shared" si="145"/>
        <v/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46"/>
        <v>-2035</v>
      </c>
      <c r="Q1914">
        <f t="shared" si="147"/>
        <v>70.595238095238102</v>
      </c>
      <c r="R1914" t="s">
        <v>8329</v>
      </c>
      <c r="S1914" t="s">
        <v>8354</v>
      </c>
      <c r="T1914" s="9">
        <f t="shared" si="148"/>
        <v>42129.226388888885</v>
      </c>
      <c r="U1914" s="9">
        <f t="shared" si="149"/>
        <v>42159.226388888885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 t="str">
        <f t="shared" si="145"/>
        <v/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46"/>
        <v>-47363</v>
      </c>
      <c r="Q1915">
        <f t="shared" si="147"/>
        <v>24.5</v>
      </c>
      <c r="R1915" t="s">
        <v>8329</v>
      </c>
      <c r="S1915" t="s">
        <v>8354</v>
      </c>
      <c r="T1915" s="9">
        <f t="shared" si="148"/>
        <v>41890.511319444442</v>
      </c>
      <c r="U1915" s="9">
        <f t="shared" si="149"/>
        <v>41920.511319444442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 t="str">
        <f t="shared" si="145"/>
        <v/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46"/>
        <v>-606</v>
      </c>
      <c r="Q1916">
        <f t="shared" si="147"/>
        <v>30</v>
      </c>
      <c r="R1916" t="s">
        <v>8329</v>
      </c>
      <c r="S1916" t="s">
        <v>8354</v>
      </c>
      <c r="T1916" s="9">
        <f t="shared" si="148"/>
        <v>41929.174456018518</v>
      </c>
      <c r="U1916" s="9">
        <f t="shared" si="149"/>
        <v>41944.165972222225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 t="str">
        <f t="shared" si="145"/>
        <v/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46"/>
        <v>-492</v>
      </c>
      <c r="Q1917">
        <f t="shared" si="147"/>
        <v>2</v>
      </c>
      <c r="R1917" t="s">
        <v>8329</v>
      </c>
      <c r="S1917" t="s">
        <v>8354</v>
      </c>
      <c r="T1917" s="9">
        <f t="shared" si="148"/>
        <v>41864.04886574074</v>
      </c>
      <c r="U1917" s="9">
        <f t="shared" si="149"/>
        <v>41884.04886574074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 t="str">
        <f t="shared" si="145"/>
        <v/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46"/>
        <v>-19898</v>
      </c>
      <c r="Q1918">
        <f t="shared" si="147"/>
        <v>17</v>
      </c>
      <c r="R1918" t="s">
        <v>8329</v>
      </c>
      <c r="S1918" t="s">
        <v>8354</v>
      </c>
      <c r="T1918" s="9">
        <f t="shared" si="148"/>
        <v>42656.717303240745</v>
      </c>
      <c r="U1918" s="9">
        <f t="shared" si="149"/>
        <v>42681.758969907409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 t="str">
        <f t="shared" si="145"/>
        <v/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46"/>
        <v>-184975</v>
      </c>
      <c r="Q1919">
        <f t="shared" si="147"/>
        <v>2928.9285714285716</v>
      </c>
      <c r="R1919" t="s">
        <v>8329</v>
      </c>
      <c r="S1919" t="s">
        <v>8354</v>
      </c>
      <c r="T1919" s="9">
        <f t="shared" si="148"/>
        <v>42746.270057870366</v>
      </c>
      <c r="U1919" s="9">
        <f t="shared" si="149"/>
        <v>42776.270057870366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 t="str">
        <f t="shared" si="145"/>
        <v/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46"/>
        <v>-24740</v>
      </c>
      <c r="Q1920">
        <f t="shared" si="147"/>
        <v>28.888888888888889</v>
      </c>
      <c r="R1920" t="s">
        <v>8329</v>
      </c>
      <c r="S1920" t="s">
        <v>8354</v>
      </c>
      <c r="T1920" s="9">
        <f t="shared" si="148"/>
        <v>41828.789942129632</v>
      </c>
      <c r="U1920" s="9">
        <f t="shared" si="149"/>
        <v>41863.789942129632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 t="str">
        <f t="shared" si="145"/>
        <v/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46"/>
        <v>-263</v>
      </c>
      <c r="Q1921">
        <f t="shared" si="147"/>
        <v>29.625</v>
      </c>
      <c r="R1921" t="s">
        <v>8329</v>
      </c>
      <c r="S1921" t="s">
        <v>8354</v>
      </c>
      <c r="T1921" s="9">
        <f t="shared" si="148"/>
        <v>42113.875567129624</v>
      </c>
      <c r="U1921" s="9">
        <f t="shared" si="149"/>
        <v>42143.875567129624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 t="str">
        <f t="shared" si="145"/>
        <v/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46"/>
        <v>-5697</v>
      </c>
      <c r="Q1922">
        <f t="shared" si="147"/>
        <v>40.980952380952381</v>
      </c>
      <c r="R1922" t="s">
        <v>8329</v>
      </c>
      <c r="S1922" t="s">
        <v>8354</v>
      </c>
      <c r="T1922" s="9">
        <f t="shared" si="148"/>
        <v>42270.875706018516</v>
      </c>
      <c r="U1922" s="9">
        <f t="shared" si="149"/>
        <v>42298.958333333328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f t="shared" ref="E1923:E1986" si="150">IF(G1923="successful",D1923,"")</f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51">F1923-D1923</f>
        <v>552</v>
      </c>
      <c r="Q1923">
        <f t="shared" ref="Q1923:Q1986" si="152">F1923/M1923</f>
        <v>54</v>
      </c>
      <c r="R1923" t="s">
        <v>8312</v>
      </c>
      <c r="S1923" t="s">
        <v>8336</v>
      </c>
      <c r="T1923" s="9">
        <f t="shared" ref="T1923:T1986" si="153">(((K1923/60)/60)/24)+DATE(1970,1,1)</f>
        <v>41074.221562500003</v>
      </c>
      <c r="U1923" s="9">
        <f t="shared" ref="U1923:U1986" si="154">(((J1923/60)/60)/24)+DATE(1970,1,1)</f>
        <v>41104.221562500003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f t="shared" si="150"/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51"/>
        <v>311</v>
      </c>
      <c r="Q1924">
        <f t="shared" si="152"/>
        <v>36.109375</v>
      </c>
      <c r="R1924" t="s">
        <v>8312</v>
      </c>
      <c r="S1924" t="s">
        <v>8336</v>
      </c>
      <c r="T1924" s="9">
        <f t="shared" si="153"/>
        <v>41590.255868055552</v>
      </c>
      <c r="U1924" s="9">
        <f t="shared" si="154"/>
        <v>41620.255868055552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f t="shared" si="150"/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51"/>
        <v>176</v>
      </c>
      <c r="Q1925">
        <f t="shared" si="152"/>
        <v>23.153846153846153</v>
      </c>
      <c r="R1925" t="s">
        <v>8312</v>
      </c>
      <c r="S1925" t="s">
        <v>8336</v>
      </c>
      <c r="T1925" s="9">
        <f t="shared" si="153"/>
        <v>40772.848749999997</v>
      </c>
      <c r="U1925" s="9">
        <f t="shared" si="154"/>
        <v>40813.207638888889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f t="shared" si="150"/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51"/>
        <v>432</v>
      </c>
      <c r="Q1926">
        <f t="shared" si="152"/>
        <v>104</v>
      </c>
      <c r="R1926" t="s">
        <v>8312</v>
      </c>
      <c r="S1926" t="s">
        <v>8336</v>
      </c>
      <c r="T1926" s="9">
        <f t="shared" si="153"/>
        <v>41626.761053240742</v>
      </c>
      <c r="U1926" s="9">
        <f t="shared" si="154"/>
        <v>41654.814583333333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f t="shared" si="150"/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51"/>
        <v>155</v>
      </c>
      <c r="Q1927">
        <f t="shared" si="152"/>
        <v>31.826923076923077</v>
      </c>
      <c r="R1927" t="s">
        <v>8312</v>
      </c>
      <c r="S1927" t="s">
        <v>8336</v>
      </c>
      <c r="T1927" s="9">
        <f t="shared" si="153"/>
        <v>41535.90148148148</v>
      </c>
      <c r="U1927" s="9">
        <f t="shared" si="154"/>
        <v>41558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f t="shared" si="150"/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51"/>
        <v>1430.69</v>
      </c>
      <c r="Q1928">
        <f t="shared" si="152"/>
        <v>27.3896261682243</v>
      </c>
      <c r="R1928" t="s">
        <v>8312</v>
      </c>
      <c r="S1928" t="s">
        <v>8336</v>
      </c>
      <c r="T1928" s="9">
        <f t="shared" si="153"/>
        <v>40456.954351851848</v>
      </c>
      <c r="U1928" s="9">
        <f t="shared" si="154"/>
        <v>40484.018055555556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f t="shared" si="150"/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51"/>
        <v>20</v>
      </c>
      <c r="Q1929">
        <f t="shared" si="152"/>
        <v>56.363636363636367</v>
      </c>
      <c r="R1929" t="s">
        <v>8312</v>
      </c>
      <c r="S1929" t="s">
        <v>8336</v>
      </c>
      <c r="T1929" s="9">
        <f t="shared" si="153"/>
        <v>40960.861562500002</v>
      </c>
      <c r="U1929" s="9">
        <f t="shared" si="154"/>
        <v>40976.207638888889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f t="shared" si="150"/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51"/>
        <v>80</v>
      </c>
      <c r="Q1930">
        <f t="shared" si="152"/>
        <v>77.352941176470594</v>
      </c>
      <c r="R1930" t="s">
        <v>8312</v>
      </c>
      <c r="S1930" t="s">
        <v>8336</v>
      </c>
      <c r="T1930" s="9">
        <f t="shared" si="153"/>
        <v>41371.648078703707</v>
      </c>
      <c r="U1930" s="9">
        <f t="shared" si="154"/>
        <v>41401.648078703707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f t="shared" si="150"/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51"/>
        <v>10</v>
      </c>
      <c r="Q1931">
        <f t="shared" si="152"/>
        <v>42.8</v>
      </c>
      <c r="R1931" t="s">
        <v>8312</v>
      </c>
      <c r="S1931" t="s">
        <v>8336</v>
      </c>
      <c r="T1931" s="9">
        <f t="shared" si="153"/>
        <v>40687.021597222221</v>
      </c>
      <c r="U1931" s="9">
        <f t="shared" si="154"/>
        <v>40729.021597222221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f t="shared" si="150"/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51"/>
        <v>270</v>
      </c>
      <c r="Q1932">
        <f t="shared" si="152"/>
        <v>48.846153846153847</v>
      </c>
      <c r="R1932" t="s">
        <v>8312</v>
      </c>
      <c r="S1932" t="s">
        <v>8336</v>
      </c>
      <c r="T1932" s="9">
        <f t="shared" si="153"/>
        <v>41402.558819444443</v>
      </c>
      <c r="U1932" s="9">
        <f t="shared" si="154"/>
        <v>41462.558819444443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f t="shared" si="150"/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51"/>
        <v>412.02</v>
      </c>
      <c r="Q1933">
        <f t="shared" si="152"/>
        <v>48.240400000000001</v>
      </c>
      <c r="R1933" t="s">
        <v>8312</v>
      </c>
      <c r="S1933" t="s">
        <v>8336</v>
      </c>
      <c r="T1933" s="9">
        <f t="shared" si="153"/>
        <v>41037.892465277779</v>
      </c>
      <c r="U1933" s="9">
        <f t="shared" si="154"/>
        <v>41051.145833333336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f t="shared" si="150"/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51"/>
        <v>367</v>
      </c>
      <c r="Q1934">
        <f t="shared" si="152"/>
        <v>70.212500000000006</v>
      </c>
      <c r="R1934" t="s">
        <v>8312</v>
      </c>
      <c r="S1934" t="s">
        <v>8336</v>
      </c>
      <c r="T1934" s="9">
        <f t="shared" si="153"/>
        <v>40911.809872685182</v>
      </c>
      <c r="U1934" s="9">
        <f t="shared" si="154"/>
        <v>40932.809872685182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f t="shared" si="150"/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51"/>
        <v>4346</v>
      </c>
      <c r="Q1935">
        <f t="shared" si="152"/>
        <v>94.054545454545448</v>
      </c>
      <c r="R1935" t="s">
        <v>8312</v>
      </c>
      <c r="S1935" t="s">
        <v>8336</v>
      </c>
      <c r="T1935" s="9">
        <f t="shared" si="153"/>
        <v>41879.130868055552</v>
      </c>
      <c r="U1935" s="9">
        <f t="shared" si="154"/>
        <v>41909.130868055552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f t="shared" si="150"/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51"/>
        <v>1181</v>
      </c>
      <c r="Q1936">
        <f t="shared" si="152"/>
        <v>80.272727272727266</v>
      </c>
      <c r="R1936" t="s">
        <v>8312</v>
      </c>
      <c r="S1936" t="s">
        <v>8336</v>
      </c>
      <c r="T1936" s="9">
        <f t="shared" si="153"/>
        <v>40865.867141203707</v>
      </c>
      <c r="U1936" s="9">
        <f t="shared" si="154"/>
        <v>40902.208333333336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f t="shared" si="150"/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51"/>
        <v>210</v>
      </c>
      <c r="Q1937">
        <f t="shared" si="152"/>
        <v>54.2</v>
      </c>
      <c r="R1937" t="s">
        <v>8312</v>
      </c>
      <c r="S1937" t="s">
        <v>8336</v>
      </c>
      <c r="T1937" s="9">
        <f t="shared" si="153"/>
        <v>41773.932534722226</v>
      </c>
      <c r="U1937" s="9">
        <f t="shared" si="154"/>
        <v>41811.207638888889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f t="shared" si="150"/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51"/>
        <v>1239.0100000000002</v>
      </c>
      <c r="Q1938">
        <f t="shared" si="152"/>
        <v>60.26903448275862</v>
      </c>
      <c r="R1938" t="s">
        <v>8312</v>
      </c>
      <c r="S1938" t="s">
        <v>8336</v>
      </c>
      <c r="T1938" s="9">
        <f t="shared" si="153"/>
        <v>40852.889699074076</v>
      </c>
      <c r="U1938" s="9">
        <f t="shared" si="154"/>
        <v>40883.249305555553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f t="shared" si="150"/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51"/>
        <v>523.47</v>
      </c>
      <c r="Q1939">
        <f t="shared" si="152"/>
        <v>38.740344827586206</v>
      </c>
      <c r="R1939" t="s">
        <v>8312</v>
      </c>
      <c r="S1939" t="s">
        <v>8336</v>
      </c>
      <c r="T1939" s="9">
        <f t="shared" si="153"/>
        <v>41059.118993055556</v>
      </c>
      <c r="U1939" s="9">
        <f t="shared" si="154"/>
        <v>41075.165972222225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f t="shared" si="150"/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51"/>
        <v>2390</v>
      </c>
      <c r="Q1940">
        <f t="shared" si="152"/>
        <v>152.54385964912279</v>
      </c>
      <c r="R1940" t="s">
        <v>8312</v>
      </c>
      <c r="S1940" t="s">
        <v>8336</v>
      </c>
      <c r="T1940" s="9">
        <f t="shared" si="153"/>
        <v>41426.259618055556</v>
      </c>
      <c r="U1940" s="9">
        <f t="shared" si="154"/>
        <v>41457.208333333336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f t="shared" si="150"/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51"/>
        <v>1070</v>
      </c>
      <c r="Q1941">
        <f t="shared" si="152"/>
        <v>115.3125</v>
      </c>
      <c r="R1941" t="s">
        <v>8312</v>
      </c>
      <c r="S1941" t="s">
        <v>8336</v>
      </c>
      <c r="T1941" s="9">
        <f t="shared" si="153"/>
        <v>41313.985046296293</v>
      </c>
      <c r="U1941" s="9">
        <f t="shared" si="154"/>
        <v>41343.943379629629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f t="shared" si="150"/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51"/>
        <v>461</v>
      </c>
      <c r="Q1942">
        <f t="shared" si="152"/>
        <v>35.838709677419352</v>
      </c>
      <c r="R1942" t="s">
        <v>8312</v>
      </c>
      <c r="S1942" t="s">
        <v>8336</v>
      </c>
      <c r="T1942" s="9">
        <f t="shared" si="153"/>
        <v>40670.507326388892</v>
      </c>
      <c r="U1942" s="9">
        <f t="shared" si="154"/>
        <v>40709.165972222225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f t="shared" si="150"/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51"/>
        <v>65295.890000000014</v>
      </c>
      <c r="Q1943">
        <f t="shared" si="152"/>
        <v>64.570118779438872</v>
      </c>
      <c r="R1943" t="s">
        <v>8329</v>
      </c>
      <c r="S1943" t="s">
        <v>8355</v>
      </c>
      <c r="T1943" s="9">
        <f t="shared" si="153"/>
        <v>41744.290868055556</v>
      </c>
      <c r="U1943" s="9">
        <f t="shared" si="154"/>
        <v>41774.290868055556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f t="shared" si="150"/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51"/>
        <v>2306.42</v>
      </c>
      <c r="Q1944">
        <f t="shared" si="152"/>
        <v>87.436000000000007</v>
      </c>
      <c r="R1944" t="s">
        <v>8329</v>
      </c>
      <c r="S1944" t="s">
        <v>8355</v>
      </c>
      <c r="T1944" s="9">
        <f t="shared" si="153"/>
        <v>40638.828009259261</v>
      </c>
      <c r="U1944" s="9">
        <f t="shared" si="154"/>
        <v>40728.828009259261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f t="shared" si="150"/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51"/>
        <v>160525</v>
      </c>
      <c r="Q1945">
        <f t="shared" si="152"/>
        <v>68.815577078288939</v>
      </c>
      <c r="R1945" t="s">
        <v>8329</v>
      </c>
      <c r="S1945" t="s">
        <v>8355</v>
      </c>
      <c r="T1945" s="9">
        <f t="shared" si="153"/>
        <v>42548.269861111112</v>
      </c>
      <c r="U1945" s="9">
        <f t="shared" si="154"/>
        <v>42593.269861111112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f t="shared" si="150"/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51"/>
        <v>275222.2</v>
      </c>
      <c r="Q1946">
        <f t="shared" si="152"/>
        <v>176.200223588597</v>
      </c>
      <c r="R1946" t="s">
        <v>8329</v>
      </c>
      <c r="S1946" t="s">
        <v>8355</v>
      </c>
      <c r="T1946" s="9">
        <f t="shared" si="153"/>
        <v>41730.584374999999</v>
      </c>
      <c r="U1946" s="9">
        <f t="shared" si="154"/>
        <v>41760.584374999999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f t="shared" si="150"/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51"/>
        <v>248018</v>
      </c>
      <c r="Q1947">
        <f t="shared" si="152"/>
        <v>511.79117647058825</v>
      </c>
      <c r="R1947" t="s">
        <v>8329</v>
      </c>
      <c r="S1947" t="s">
        <v>8355</v>
      </c>
      <c r="T1947" s="9">
        <f t="shared" si="153"/>
        <v>42157.251828703709</v>
      </c>
      <c r="U1947" s="9">
        <f t="shared" si="154"/>
        <v>42197.251828703709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f t="shared" si="150"/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51"/>
        <v>3731</v>
      </c>
      <c r="Q1948">
        <f t="shared" si="152"/>
        <v>160.44285714285715</v>
      </c>
      <c r="R1948" t="s">
        <v>8329</v>
      </c>
      <c r="S1948" t="s">
        <v>8355</v>
      </c>
      <c r="T1948" s="9">
        <f t="shared" si="153"/>
        <v>41689.150011574071</v>
      </c>
      <c r="U1948" s="9">
        <f t="shared" si="154"/>
        <v>41749.108344907407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f t="shared" si="150"/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51"/>
        <v>5.07000000000005</v>
      </c>
      <c r="Q1949">
        <f t="shared" si="152"/>
        <v>35.003043478260871</v>
      </c>
      <c r="R1949" t="s">
        <v>8329</v>
      </c>
      <c r="S1949" t="s">
        <v>8355</v>
      </c>
      <c r="T1949" s="9">
        <f t="shared" si="153"/>
        <v>40102.918055555558</v>
      </c>
      <c r="U1949" s="9">
        <f t="shared" si="154"/>
        <v>40140.249305555553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f t="shared" si="150"/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51"/>
        <v>700211</v>
      </c>
      <c r="Q1950">
        <f t="shared" si="152"/>
        <v>188.50671378091872</v>
      </c>
      <c r="R1950" t="s">
        <v>8329</v>
      </c>
      <c r="S1950" t="s">
        <v>8355</v>
      </c>
      <c r="T1950" s="9">
        <f t="shared" si="153"/>
        <v>42473.604270833333</v>
      </c>
      <c r="U1950" s="9">
        <f t="shared" si="154"/>
        <v>42527.709722222222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f t="shared" si="150"/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51"/>
        <v>3001.3000000000029</v>
      </c>
      <c r="Q1951">
        <f t="shared" si="152"/>
        <v>56.204984093319197</v>
      </c>
      <c r="R1951" t="s">
        <v>8329</v>
      </c>
      <c r="S1951" t="s">
        <v>8355</v>
      </c>
      <c r="T1951" s="9">
        <f t="shared" si="153"/>
        <v>41800.423043981478</v>
      </c>
      <c r="U1951" s="9">
        <f t="shared" si="154"/>
        <v>41830.423043981478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f t="shared" si="150"/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51"/>
        <v>48248.960000000006</v>
      </c>
      <c r="Q1952">
        <f t="shared" si="152"/>
        <v>51.3054157782516</v>
      </c>
      <c r="R1952" t="s">
        <v>8329</v>
      </c>
      <c r="S1952" t="s">
        <v>8355</v>
      </c>
      <c r="T1952" s="9">
        <f t="shared" si="153"/>
        <v>40624.181400462963</v>
      </c>
      <c r="U1952" s="9">
        <f t="shared" si="154"/>
        <v>40655.181400462963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f t="shared" si="150"/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51"/>
        <v>56222</v>
      </c>
      <c r="Q1953">
        <f t="shared" si="152"/>
        <v>127.36450839328538</v>
      </c>
      <c r="R1953" t="s">
        <v>8329</v>
      </c>
      <c r="S1953" t="s">
        <v>8355</v>
      </c>
      <c r="T1953" s="9">
        <f t="shared" si="153"/>
        <v>42651.420567129629</v>
      </c>
      <c r="U1953" s="9">
        <f t="shared" si="154"/>
        <v>42681.462233796294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f t="shared" si="150"/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51"/>
        <v>34465.33</v>
      </c>
      <c r="Q1954">
        <f t="shared" si="152"/>
        <v>101.85532258064516</v>
      </c>
      <c r="R1954" t="s">
        <v>8329</v>
      </c>
      <c r="S1954" t="s">
        <v>8355</v>
      </c>
      <c r="T1954" s="9">
        <f t="shared" si="153"/>
        <v>41526.60665509259</v>
      </c>
      <c r="U1954" s="9">
        <f t="shared" si="154"/>
        <v>41563.60665509259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f t="shared" si="150"/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51"/>
        <v>18892</v>
      </c>
      <c r="Q1955">
        <f t="shared" si="152"/>
        <v>230.55782312925169</v>
      </c>
      <c r="R1955" t="s">
        <v>8329</v>
      </c>
      <c r="S1955" t="s">
        <v>8355</v>
      </c>
      <c r="T1955" s="9">
        <f t="shared" si="153"/>
        <v>40941.199826388889</v>
      </c>
      <c r="U1955" s="9">
        <f t="shared" si="154"/>
        <v>40970.125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f t="shared" si="150"/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51"/>
        <v>299474</v>
      </c>
      <c r="Q1956">
        <f t="shared" si="152"/>
        <v>842.10602409638557</v>
      </c>
      <c r="R1956" t="s">
        <v>8329</v>
      </c>
      <c r="S1956" t="s">
        <v>8355</v>
      </c>
      <c r="T1956" s="9">
        <f t="shared" si="153"/>
        <v>42394.580740740741</v>
      </c>
      <c r="U1956" s="9">
        <f t="shared" si="154"/>
        <v>42441.208333333328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f t="shared" si="150"/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51"/>
        <v>125410.01999999999</v>
      </c>
      <c r="Q1957">
        <f t="shared" si="152"/>
        <v>577.27593103448271</v>
      </c>
      <c r="R1957" t="s">
        <v>8329</v>
      </c>
      <c r="S1957" t="s">
        <v>8355</v>
      </c>
      <c r="T1957" s="9">
        <f t="shared" si="153"/>
        <v>41020.271770833337</v>
      </c>
      <c r="U1957" s="9">
        <f t="shared" si="154"/>
        <v>41052.791666666664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f t="shared" si="150"/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51"/>
        <v>116420</v>
      </c>
      <c r="Q1958">
        <f t="shared" si="152"/>
        <v>483.34246575342468</v>
      </c>
      <c r="R1958" t="s">
        <v>8329</v>
      </c>
      <c r="S1958" t="s">
        <v>8355</v>
      </c>
      <c r="T1958" s="9">
        <f t="shared" si="153"/>
        <v>42067.923668981486</v>
      </c>
      <c r="U1958" s="9">
        <f t="shared" si="154"/>
        <v>42112.882002314815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f t="shared" si="150"/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51"/>
        <v>20251.410000000003</v>
      </c>
      <c r="Q1959">
        <f t="shared" si="152"/>
        <v>76.138500000000008</v>
      </c>
      <c r="R1959" t="s">
        <v>8329</v>
      </c>
      <c r="S1959" t="s">
        <v>8355</v>
      </c>
      <c r="T1959" s="9">
        <f t="shared" si="153"/>
        <v>41179.098530092589</v>
      </c>
      <c r="U1959" s="9">
        <f t="shared" si="154"/>
        <v>41209.098530092589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f t="shared" si="150"/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51"/>
        <v>93490.02</v>
      </c>
      <c r="Q1960">
        <f t="shared" si="152"/>
        <v>74.107684365781708</v>
      </c>
      <c r="R1960" t="s">
        <v>8329</v>
      </c>
      <c r="S1960" t="s">
        <v>8355</v>
      </c>
      <c r="T1960" s="9">
        <f t="shared" si="153"/>
        <v>41326.987974537034</v>
      </c>
      <c r="U1960" s="9">
        <f t="shared" si="154"/>
        <v>41356.94630787037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f t="shared" si="150"/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51"/>
        <v>5673.4400000000005</v>
      </c>
      <c r="Q1961">
        <f t="shared" si="152"/>
        <v>36.965660377358489</v>
      </c>
      <c r="R1961" t="s">
        <v>8329</v>
      </c>
      <c r="S1961" t="s">
        <v>8355</v>
      </c>
      <c r="T1961" s="9">
        <f t="shared" si="153"/>
        <v>41871.845601851855</v>
      </c>
      <c r="U1961" s="9">
        <f t="shared" si="154"/>
        <v>41913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f t="shared" si="150"/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51"/>
        <v>12532</v>
      </c>
      <c r="Q1962">
        <f t="shared" si="152"/>
        <v>2500.969696969697</v>
      </c>
      <c r="R1962" t="s">
        <v>8329</v>
      </c>
      <c r="S1962" t="s">
        <v>8355</v>
      </c>
      <c r="T1962" s="9">
        <f t="shared" si="153"/>
        <v>41964.362743055557</v>
      </c>
      <c r="U1962" s="9">
        <f t="shared" si="154"/>
        <v>41994.362743055557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f t="shared" si="150"/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51"/>
        <v>100538.12</v>
      </c>
      <c r="Q1963">
        <f t="shared" si="152"/>
        <v>67.690214329454989</v>
      </c>
      <c r="R1963" t="s">
        <v>8329</v>
      </c>
      <c r="S1963" t="s">
        <v>8355</v>
      </c>
      <c r="T1963" s="9">
        <f t="shared" si="153"/>
        <v>41148.194641203707</v>
      </c>
      <c r="U1963" s="9">
        <f t="shared" si="154"/>
        <v>41188.165972222225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f t="shared" si="150"/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51"/>
        <v>9292.5</v>
      </c>
      <c r="Q1964">
        <f t="shared" si="152"/>
        <v>63.04738562091503</v>
      </c>
      <c r="R1964" t="s">
        <v>8329</v>
      </c>
      <c r="S1964" t="s">
        <v>8355</v>
      </c>
      <c r="T1964" s="9">
        <f t="shared" si="153"/>
        <v>41742.780509259261</v>
      </c>
      <c r="U1964" s="9">
        <f t="shared" si="154"/>
        <v>41772.780509259261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f t="shared" si="150"/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51"/>
        <v>5108</v>
      </c>
      <c r="Q1965">
        <f t="shared" si="152"/>
        <v>117.6</v>
      </c>
      <c r="R1965" t="s">
        <v>8329</v>
      </c>
      <c r="S1965" t="s">
        <v>8355</v>
      </c>
      <c r="T1965" s="9">
        <f t="shared" si="153"/>
        <v>41863.429791666669</v>
      </c>
      <c r="U1965" s="9">
        <f t="shared" si="154"/>
        <v>41898.429791666669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f t="shared" si="150"/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51"/>
        <v>142343.12</v>
      </c>
      <c r="Q1966">
        <f t="shared" si="152"/>
        <v>180.75185011709601</v>
      </c>
      <c r="R1966" t="s">
        <v>8329</v>
      </c>
      <c r="S1966" t="s">
        <v>8355</v>
      </c>
      <c r="T1966" s="9">
        <f t="shared" si="153"/>
        <v>42452.272824074069</v>
      </c>
      <c r="U1966" s="9">
        <f t="shared" si="154"/>
        <v>42482.272824074069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f t="shared" si="150"/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51"/>
        <v>8114</v>
      </c>
      <c r="Q1967">
        <f t="shared" si="152"/>
        <v>127.32038834951456</v>
      </c>
      <c r="R1967" t="s">
        <v>8329</v>
      </c>
      <c r="S1967" t="s">
        <v>8355</v>
      </c>
      <c r="T1967" s="9">
        <f t="shared" si="153"/>
        <v>40898.089236111111</v>
      </c>
      <c r="U1967" s="9">
        <f t="shared" si="154"/>
        <v>40920.041666666664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f t="shared" si="150"/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51"/>
        <v>106743.09</v>
      </c>
      <c r="Q1968">
        <f t="shared" si="152"/>
        <v>136.6444745538665</v>
      </c>
      <c r="R1968" t="s">
        <v>8329</v>
      </c>
      <c r="S1968" t="s">
        <v>8355</v>
      </c>
      <c r="T1968" s="9">
        <f t="shared" si="153"/>
        <v>41835.540486111109</v>
      </c>
      <c r="U1968" s="9">
        <f t="shared" si="154"/>
        <v>41865.540486111109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f t="shared" si="150"/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51"/>
        <v>54026</v>
      </c>
      <c r="Q1969">
        <f t="shared" si="152"/>
        <v>182.78024691358024</v>
      </c>
      <c r="R1969" t="s">
        <v>8329</v>
      </c>
      <c r="S1969" t="s">
        <v>8355</v>
      </c>
      <c r="T1969" s="9">
        <f t="shared" si="153"/>
        <v>41730.663530092592</v>
      </c>
      <c r="U1969" s="9">
        <f t="shared" si="154"/>
        <v>41760.663530092592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f t="shared" si="150"/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51"/>
        <v>92483</v>
      </c>
      <c r="Q1970">
        <f t="shared" si="152"/>
        <v>279.37843137254902</v>
      </c>
      <c r="R1970" t="s">
        <v>8329</v>
      </c>
      <c r="S1970" t="s">
        <v>8355</v>
      </c>
      <c r="T1970" s="9">
        <f t="shared" si="153"/>
        <v>42676.586979166663</v>
      </c>
      <c r="U1970" s="9">
        <f t="shared" si="154"/>
        <v>42707.628645833334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f t="shared" si="150"/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51"/>
        <v>95816</v>
      </c>
      <c r="Q1971">
        <f t="shared" si="152"/>
        <v>61.375728669846318</v>
      </c>
      <c r="R1971" t="s">
        <v>8329</v>
      </c>
      <c r="S1971" t="s">
        <v>8355</v>
      </c>
      <c r="T1971" s="9">
        <f t="shared" si="153"/>
        <v>42557.792453703703</v>
      </c>
      <c r="U1971" s="9">
        <f t="shared" si="154"/>
        <v>42587.792453703703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f t="shared" si="150"/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51"/>
        <v>51590</v>
      </c>
      <c r="Q1972">
        <f t="shared" si="152"/>
        <v>80.727532097004286</v>
      </c>
      <c r="R1972" t="s">
        <v>8329</v>
      </c>
      <c r="S1972" t="s">
        <v>8355</v>
      </c>
      <c r="T1972" s="9">
        <f t="shared" si="153"/>
        <v>41324.193298611113</v>
      </c>
      <c r="U1972" s="9">
        <f t="shared" si="154"/>
        <v>41384.151631944449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f t="shared" si="150"/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51"/>
        <v>652110.87000000011</v>
      </c>
      <c r="Q1973">
        <f t="shared" si="152"/>
        <v>272.35590732591254</v>
      </c>
      <c r="R1973" t="s">
        <v>8329</v>
      </c>
      <c r="S1973" t="s">
        <v>8355</v>
      </c>
      <c r="T1973" s="9">
        <f t="shared" si="153"/>
        <v>41561.500706018516</v>
      </c>
      <c r="U1973" s="9">
        <f t="shared" si="154"/>
        <v>41593.166666666664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f t="shared" si="150"/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51"/>
        <v>14362</v>
      </c>
      <c r="Q1974">
        <f t="shared" si="152"/>
        <v>70.848739495798313</v>
      </c>
      <c r="R1974" t="s">
        <v>8329</v>
      </c>
      <c r="S1974" t="s">
        <v>8355</v>
      </c>
      <c r="T1974" s="9">
        <f t="shared" si="153"/>
        <v>41201.012083333335</v>
      </c>
      <c r="U1974" s="9">
        <f t="shared" si="154"/>
        <v>41231.053749999999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f t="shared" si="150"/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51"/>
        <v>310525.01</v>
      </c>
      <c r="Q1975">
        <f t="shared" si="152"/>
        <v>247.94003412969283</v>
      </c>
      <c r="R1975" t="s">
        <v>8329</v>
      </c>
      <c r="S1975" t="s">
        <v>8355</v>
      </c>
      <c r="T1975" s="9">
        <f t="shared" si="153"/>
        <v>42549.722962962958</v>
      </c>
      <c r="U1975" s="9">
        <f t="shared" si="154"/>
        <v>42588.291666666672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f t="shared" si="150"/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51"/>
        <v>55099.199999999997</v>
      </c>
      <c r="Q1976">
        <f t="shared" si="152"/>
        <v>186.81393034825871</v>
      </c>
      <c r="R1976" t="s">
        <v>8329</v>
      </c>
      <c r="S1976" t="s">
        <v>8355</v>
      </c>
      <c r="T1976" s="9">
        <f t="shared" si="153"/>
        <v>41445.334131944444</v>
      </c>
      <c r="U1976" s="9">
        <f t="shared" si="154"/>
        <v>41505.334131944444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f t="shared" si="150"/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51"/>
        <v>17393.339999999997</v>
      </c>
      <c r="Q1977">
        <f t="shared" si="152"/>
        <v>131.98948616600788</v>
      </c>
      <c r="R1977" t="s">
        <v>8329</v>
      </c>
      <c r="S1977" t="s">
        <v>8355</v>
      </c>
      <c r="T1977" s="9">
        <f t="shared" si="153"/>
        <v>41313.755219907405</v>
      </c>
      <c r="U1977" s="9">
        <f t="shared" si="154"/>
        <v>41343.755219907405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f t="shared" si="150"/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51"/>
        <v>9864</v>
      </c>
      <c r="Q1978">
        <f t="shared" si="152"/>
        <v>29.310782241014799</v>
      </c>
      <c r="R1978" t="s">
        <v>8329</v>
      </c>
      <c r="S1978" t="s">
        <v>8355</v>
      </c>
      <c r="T1978" s="9">
        <f t="shared" si="153"/>
        <v>41438.899594907409</v>
      </c>
      <c r="U1978" s="9">
        <f t="shared" si="154"/>
        <v>41468.899594907409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f t="shared" si="150"/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51"/>
        <v>151165</v>
      </c>
      <c r="Q1979">
        <f t="shared" si="152"/>
        <v>245.02436053593178</v>
      </c>
      <c r="R1979" t="s">
        <v>8329</v>
      </c>
      <c r="S1979" t="s">
        <v>8355</v>
      </c>
      <c r="T1979" s="9">
        <f t="shared" si="153"/>
        <v>42311.216898148152</v>
      </c>
      <c r="U1979" s="9">
        <f t="shared" si="154"/>
        <v>42357.332638888889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f t="shared" si="150"/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51"/>
        <v>463422.57</v>
      </c>
      <c r="Q1980">
        <f t="shared" si="152"/>
        <v>1323.2540463917526</v>
      </c>
      <c r="R1980" t="s">
        <v>8329</v>
      </c>
      <c r="S1980" t="s">
        <v>8355</v>
      </c>
      <c r="T1980" s="9">
        <f t="shared" si="153"/>
        <v>41039.225601851853</v>
      </c>
      <c r="U1980" s="9">
        <f t="shared" si="154"/>
        <v>41072.291666666664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f t="shared" si="150"/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51"/>
        <v>29802.309999999998</v>
      </c>
      <c r="Q1981">
        <f t="shared" si="152"/>
        <v>282.65966789667897</v>
      </c>
      <c r="R1981" t="s">
        <v>8329</v>
      </c>
      <c r="S1981" t="s">
        <v>8355</v>
      </c>
      <c r="T1981" s="9">
        <f t="shared" si="153"/>
        <v>42290.460023148145</v>
      </c>
      <c r="U1981" s="9">
        <f t="shared" si="154"/>
        <v>42327.207638888889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f t="shared" si="150"/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51"/>
        <v>127412.01000000001</v>
      </c>
      <c r="Q1982">
        <f t="shared" si="152"/>
        <v>91.214401028277635</v>
      </c>
      <c r="R1982" t="s">
        <v>8329</v>
      </c>
      <c r="S1982" t="s">
        <v>8355</v>
      </c>
      <c r="T1982" s="9">
        <f t="shared" si="153"/>
        <v>42423.542384259257</v>
      </c>
      <c r="U1982" s="9">
        <f t="shared" si="154"/>
        <v>42463.500717592593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 t="str">
        <f t="shared" si="150"/>
        <v/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51"/>
        <v>-7119</v>
      </c>
      <c r="Q1983">
        <f t="shared" si="152"/>
        <v>31.75</v>
      </c>
      <c r="R1983" t="s">
        <v>8344</v>
      </c>
      <c r="S1983" t="s">
        <v>8356</v>
      </c>
      <c r="T1983" s="9">
        <f t="shared" si="153"/>
        <v>41799.725289351853</v>
      </c>
      <c r="U1983" s="9">
        <f t="shared" si="154"/>
        <v>41829.725289351853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 t="str">
        <f t="shared" si="150"/>
        <v/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>
        <f t="shared" si="151"/>
        <v>-180000</v>
      </c>
      <c r="Q1984" t="e">
        <f t="shared" si="152"/>
        <v>#DIV/0!</v>
      </c>
      <c r="R1984" t="s">
        <v>8344</v>
      </c>
      <c r="S1984" t="s">
        <v>8356</v>
      </c>
      <c r="T1984" s="9">
        <f t="shared" si="153"/>
        <v>42678.586655092593</v>
      </c>
      <c r="U1984" s="9">
        <f t="shared" si="154"/>
        <v>42708.628321759257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 t="str">
        <f t="shared" si="150"/>
        <v/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51"/>
        <v>-31581</v>
      </c>
      <c r="Q1985">
        <f t="shared" si="152"/>
        <v>88.6875</v>
      </c>
      <c r="R1985" t="s">
        <v>8344</v>
      </c>
      <c r="S1985" t="s">
        <v>8356</v>
      </c>
      <c r="T1985" s="9">
        <f t="shared" si="153"/>
        <v>42593.011782407411</v>
      </c>
      <c r="U1985" s="9">
        <f t="shared" si="154"/>
        <v>42615.291666666672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 t="str">
        <f t="shared" si="150"/>
        <v/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51"/>
        <v>-11828</v>
      </c>
      <c r="Q1986">
        <f t="shared" si="152"/>
        <v>453.14285714285717</v>
      </c>
      <c r="R1986" t="s">
        <v>8344</v>
      </c>
      <c r="S1986" t="s">
        <v>8356</v>
      </c>
      <c r="T1986" s="9">
        <f t="shared" si="153"/>
        <v>41913.790289351848</v>
      </c>
      <c r="U1986" s="9">
        <f t="shared" si="154"/>
        <v>41973.831956018519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 t="str">
        <f t="shared" ref="E1987:E2050" si="155">IF(G1987="successful",D1987,"")</f>
        <v/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56">F1987-D1987</f>
        <v>-1549</v>
      </c>
      <c r="Q1987">
        <f t="shared" ref="Q1987:Q2050" si="157">F1987/M1987</f>
        <v>12.75</v>
      </c>
      <c r="R1987" t="s">
        <v>8344</v>
      </c>
      <c r="S1987" t="s">
        <v>8356</v>
      </c>
      <c r="T1987" s="9">
        <f t="shared" ref="T1987:T2050" si="158">(((K1987/60)/60)/24)+DATE(1970,1,1)</f>
        <v>42555.698738425926</v>
      </c>
      <c r="U1987" s="9">
        <f t="shared" ref="U1987:U2050" si="159">(((J1987/60)/60)/24)+DATE(1970,1,1)</f>
        <v>42584.958333333328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 t="str">
        <f t="shared" si="155"/>
        <v/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56"/>
        <v>-1999</v>
      </c>
      <c r="Q1988">
        <f t="shared" si="157"/>
        <v>1</v>
      </c>
      <c r="R1988" t="s">
        <v>8344</v>
      </c>
      <c r="S1988" t="s">
        <v>8356</v>
      </c>
      <c r="T1988" s="9">
        <f t="shared" si="158"/>
        <v>42413.433831018512</v>
      </c>
      <c r="U1988" s="9">
        <f t="shared" si="159"/>
        <v>42443.392164351855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 t="str">
        <f t="shared" si="155"/>
        <v/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56"/>
        <v>-3164</v>
      </c>
      <c r="Q1989">
        <f t="shared" si="157"/>
        <v>83.428571428571431</v>
      </c>
      <c r="R1989" t="s">
        <v>8344</v>
      </c>
      <c r="S1989" t="s">
        <v>8356</v>
      </c>
      <c r="T1989" s="9">
        <f t="shared" si="158"/>
        <v>42034.639768518522</v>
      </c>
      <c r="U1989" s="9">
        <f t="shared" si="159"/>
        <v>42064.639768518522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 t="str">
        <f t="shared" si="155"/>
        <v/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56"/>
        <v>-5975</v>
      </c>
      <c r="Q1990">
        <f t="shared" si="157"/>
        <v>25</v>
      </c>
      <c r="R1990" t="s">
        <v>8344</v>
      </c>
      <c r="S1990" t="s">
        <v>8356</v>
      </c>
      <c r="T1990" s="9">
        <f t="shared" si="158"/>
        <v>42206.763217592597</v>
      </c>
      <c r="U1990" s="9">
        <f t="shared" si="159"/>
        <v>42236.763217592597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 t="str">
        <f t="shared" si="155"/>
        <v/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56"/>
        <v>-4950</v>
      </c>
      <c r="Q1991">
        <f t="shared" si="157"/>
        <v>50</v>
      </c>
      <c r="R1991" t="s">
        <v>8344</v>
      </c>
      <c r="S1991" t="s">
        <v>8356</v>
      </c>
      <c r="T1991" s="9">
        <f t="shared" si="158"/>
        <v>42685.680648148147</v>
      </c>
      <c r="U1991" s="9">
        <f t="shared" si="159"/>
        <v>42715.680648148147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 t="str">
        <f t="shared" si="155"/>
        <v/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56"/>
        <v>-2491</v>
      </c>
      <c r="Q1992">
        <f t="shared" si="157"/>
        <v>101.8</v>
      </c>
      <c r="R1992" t="s">
        <v>8344</v>
      </c>
      <c r="S1992" t="s">
        <v>8356</v>
      </c>
      <c r="T1992" s="9">
        <f t="shared" si="158"/>
        <v>42398.195972222224</v>
      </c>
      <c r="U1992" s="9">
        <f t="shared" si="159"/>
        <v>42413.195972222224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 t="str">
        <f t="shared" si="155"/>
        <v/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56"/>
        <v>-1860</v>
      </c>
      <c r="Q1993">
        <f t="shared" si="157"/>
        <v>46.666666666666664</v>
      </c>
      <c r="R1993" t="s">
        <v>8344</v>
      </c>
      <c r="S1993" t="s">
        <v>8356</v>
      </c>
      <c r="T1993" s="9">
        <f t="shared" si="158"/>
        <v>42167.89335648148</v>
      </c>
      <c r="U1993" s="9">
        <f t="shared" si="159"/>
        <v>42188.89335648148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 t="str">
        <f t="shared" si="155"/>
        <v/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56"/>
        <v>-1498</v>
      </c>
      <c r="Q1994">
        <f t="shared" si="157"/>
        <v>1</v>
      </c>
      <c r="R1994" t="s">
        <v>8344</v>
      </c>
      <c r="S1994" t="s">
        <v>8356</v>
      </c>
      <c r="T1994" s="9">
        <f t="shared" si="158"/>
        <v>42023.143414351856</v>
      </c>
      <c r="U1994" s="9">
        <f t="shared" si="159"/>
        <v>42053.143414351856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 t="str">
        <f t="shared" si="155"/>
        <v/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>
        <f t="shared" si="156"/>
        <v>-2000</v>
      </c>
      <c r="Q1995" t="e">
        <f t="shared" si="157"/>
        <v>#DIV/0!</v>
      </c>
      <c r="R1995" t="s">
        <v>8344</v>
      </c>
      <c r="S1995" t="s">
        <v>8356</v>
      </c>
      <c r="T1995" s="9">
        <f t="shared" si="158"/>
        <v>42329.58839120371</v>
      </c>
      <c r="U1995" s="9">
        <f t="shared" si="159"/>
        <v>42359.58839120371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 t="str">
        <f t="shared" si="155"/>
        <v/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>
        <f t="shared" si="156"/>
        <v>-3200</v>
      </c>
      <c r="Q1996" t="e">
        <f t="shared" si="157"/>
        <v>#DIV/0!</v>
      </c>
      <c r="R1996" t="s">
        <v>8344</v>
      </c>
      <c r="S1996" t="s">
        <v>8356</v>
      </c>
      <c r="T1996" s="9">
        <f t="shared" si="158"/>
        <v>42651.006273148145</v>
      </c>
      <c r="U1996" s="9">
        <f t="shared" si="159"/>
        <v>42711.047939814816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 t="str">
        <f t="shared" si="155"/>
        <v/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56"/>
        <v>-922</v>
      </c>
      <c r="Q1997">
        <f t="shared" si="157"/>
        <v>26</v>
      </c>
      <c r="R1997" t="s">
        <v>8344</v>
      </c>
      <c r="S1997" t="s">
        <v>8356</v>
      </c>
      <c r="T1997" s="9">
        <f t="shared" si="158"/>
        <v>42181.902037037042</v>
      </c>
      <c r="U1997" s="9">
        <f t="shared" si="159"/>
        <v>42201.902037037042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 t="str">
        <f t="shared" si="155"/>
        <v/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>
        <f t="shared" si="156"/>
        <v>-133800</v>
      </c>
      <c r="Q1998" t="e">
        <f t="shared" si="157"/>
        <v>#DIV/0!</v>
      </c>
      <c r="R1998" t="s">
        <v>8344</v>
      </c>
      <c r="S1998" t="s">
        <v>8356</v>
      </c>
      <c r="T1998" s="9">
        <f t="shared" si="158"/>
        <v>41800.819571759261</v>
      </c>
      <c r="U1998" s="9">
        <f t="shared" si="159"/>
        <v>41830.819571759261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 t="str">
        <f t="shared" si="155"/>
        <v/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>
        <f t="shared" si="156"/>
        <v>-6500</v>
      </c>
      <c r="Q1999" t="e">
        <f t="shared" si="157"/>
        <v>#DIV/0!</v>
      </c>
      <c r="R1999" t="s">
        <v>8344</v>
      </c>
      <c r="S1999" t="s">
        <v>8356</v>
      </c>
      <c r="T1999" s="9">
        <f t="shared" si="158"/>
        <v>41847.930694444447</v>
      </c>
      <c r="U1999" s="9">
        <f t="shared" si="159"/>
        <v>41877.930694444447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 t="str">
        <f t="shared" si="155"/>
        <v/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56"/>
        <v>-1845</v>
      </c>
      <c r="Q2000">
        <f t="shared" si="157"/>
        <v>218.33333333333334</v>
      </c>
      <c r="R2000" t="s">
        <v>8344</v>
      </c>
      <c r="S2000" t="s">
        <v>8356</v>
      </c>
      <c r="T2000" s="9">
        <f t="shared" si="158"/>
        <v>41807.118495370371</v>
      </c>
      <c r="U2000" s="9">
        <f t="shared" si="159"/>
        <v>41852.118495370371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 t="str">
        <f t="shared" si="155"/>
        <v/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56"/>
        <v>-30764</v>
      </c>
      <c r="Q2001">
        <f t="shared" si="157"/>
        <v>33.714285714285715</v>
      </c>
      <c r="R2001" t="s">
        <v>8344</v>
      </c>
      <c r="S2001" t="s">
        <v>8356</v>
      </c>
      <c r="T2001" s="9">
        <f t="shared" si="158"/>
        <v>41926.482731481483</v>
      </c>
      <c r="U2001" s="9">
        <f t="shared" si="159"/>
        <v>41956.524398148147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 t="str">
        <f t="shared" si="155"/>
        <v/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56"/>
        <v>-4375</v>
      </c>
      <c r="Q2002">
        <f t="shared" si="157"/>
        <v>25</v>
      </c>
      <c r="R2002" t="s">
        <v>8344</v>
      </c>
      <c r="S2002" t="s">
        <v>8356</v>
      </c>
      <c r="T2002" s="9">
        <f t="shared" si="158"/>
        <v>42345.951539351852</v>
      </c>
      <c r="U2002" s="9">
        <f t="shared" si="159"/>
        <v>42375.951539351852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f t="shared" si="155"/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56"/>
        <v>155171</v>
      </c>
      <c r="Q2003">
        <f t="shared" si="157"/>
        <v>128.38790470372632</v>
      </c>
      <c r="R2003" t="s">
        <v>8329</v>
      </c>
      <c r="S2003" t="s">
        <v>8355</v>
      </c>
      <c r="T2003" s="9">
        <f t="shared" si="158"/>
        <v>42136.209675925929</v>
      </c>
      <c r="U2003" s="9">
        <f t="shared" si="159"/>
        <v>42167.833333333328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f t="shared" si="155"/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56"/>
        <v>58397.11</v>
      </c>
      <c r="Q2004">
        <f t="shared" si="157"/>
        <v>78.834261818181815</v>
      </c>
      <c r="R2004" t="s">
        <v>8329</v>
      </c>
      <c r="S2004" t="s">
        <v>8355</v>
      </c>
      <c r="T2004" s="9">
        <f t="shared" si="158"/>
        <v>42728.71230324074</v>
      </c>
      <c r="U2004" s="9">
        <f t="shared" si="159"/>
        <v>42758.71230324074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f t="shared" si="155"/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56"/>
        <v>1060</v>
      </c>
      <c r="Q2005">
        <f t="shared" si="157"/>
        <v>91.764705882352942</v>
      </c>
      <c r="R2005" t="s">
        <v>8329</v>
      </c>
      <c r="S2005" t="s">
        <v>8355</v>
      </c>
      <c r="T2005" s="9">
        <f t="shared" si="158"/>
        <v>40347.125601851854</v>
      </c>
      <c r="U2005" s="9">
        <f t="shared" si="159"/>
        <v>40361.958333333336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f t="shared" si="155"/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56"/>
        <v>67210.240000000005</v>
      </c>
      <c r="Q2006">
        <f t="shared" si="157"/>
        <v>331.10237288135596</v>
      </c>
      <c r="R2006" t="s">
        <v>8329</v>
      </c>
      <c r="S2006" t="s">
        <v>8355</v>
      </c>
      <c r="T2006" s="9">
        <f t="shared" si="158"/>
        <v>41800.604895833334</v>
      </c>
      <c r="U2006" s="9">
        <f t="shared" si="159"/>
        <v>41830.604895833334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f t="shared" si="155"/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56"/>
        <v>7104.0299999999988</v>
      </c>
      <c r="Q2007">
        <f t="shared" si="157"/>
        <v>194.26193717277485</v>
      </c>
      <c r="R2007" t="s">
        <v>8329</v>
      </c>
      <c r="S2007" t="s">
        <v>8355</v>
      </c>
      <c r="T2007" s="9">
        <f t="shared" si="158"/>
        <v>41535.812708333331</v>
      </c>
      <c r="U2007" s="9">
        <f t="shared" si="159"/>
        <v>41563.165972222225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f t="shared" si="155"/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56"/>
        <v>73920</v>
      </c>
      <c r="Q2008">
        <f t="shared" si="157"/>
        <v>408.97689768976898</v>
      </c>
      <c r="R2008" t="s">
        <v>8329</v>
      </c>
      <c r="S2008" t="s">
        <v>8355</v>
      </c>
      <c r="T2008" s="9">
        <f t="shared" si="158"/>
        <v>41941.500520833331</v>
      </c>
      <c r="U2008" s="9">
        <f t="shared" si="159"/>
        <v>41976.542187500003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f t="shared" si="155"/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56"/>
        <v>1570.92</v>
      </c>
      <c r="Q2009">
        <f t="shared" si="157"/>
        <v>84.459270072992695</v>
      </c>
      <c r="R2009" t="s">
        <v>8329</v>
      </c>
      <c r="S2009" t="s">
        <v>8355</v>
      </c>
      <c r="T2009" s="9">
        <f t="shared" si="158"/>
        <v>40347.837800925925</v>
      </c>
      <c r="U2009" s="9">
        <f t="shared" si="159"/>
        <v>40414.166666666664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f t="shared" si="155"/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56"/>
        <v>268.21000000000004</v>
      </c>
      <c r="Q2010">
        <f t="shared" si="157"/>
        <v>44.853658536585364</v>
      </c>
      <c r="R2010" t="s">
        <v>8329</v>
      </c>
      <c r="S2010" t="s">
        <v>8355</v>
      </c>
      <c r="T2010" s="9">
        <f t="shared" si="158"/>
        <v>40761.604421296295</v>
      </c>
      <c r="U2010" s="9">
        <f t="shared" si="159"/>
        <v>40805.604421296295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f t="shared" si="155"/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56"/>
        <v>102579</v>
      </c>
      <c r="Q2011">
        <f t="shared" si="157"/>
        <v>383.3643216080402</v>
      </c>
      <c r="R2011" t="s">
        <v>8329</v>
      </c>
      <c r="S2011" t="s">
        <v>8355</v>
      </c>
      <c r="T2011" s="9">
        <f t="shared" si="158"/>
        <v>42661.323414351849</v>
      </c>
      <c r="U2011" s="9">
        <f t="shared" si="159"/>
        <v>42697.365081018521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f t="shared" si="155"/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56"/>
        <v>66015.899999999994</v>
      </c>
      <c r="Q2012">
        <f t="shared" si="157"/>
        <v>55.276856649395505</v>
      </c>
      <c r="R2012" t="s">
        <v>8329</v>
      </c>
      <c r="S2012" t="s">
        <v>8355</v>
      </c>
      <c r="T2012" s="9">
        <f t="shared" si="158"/>
        <v>42570.996423611112</v>
      </c>
      <c r="U2012" s="9">
        <f t="shared" si="159"/>
        <v>42600.996423611112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f t="shared" si="155"/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56"/>
        <v>359782</v>
      </c>
      <c r="Q2013">
        <f t="shared" si="157"/>
        <v>422.02059732234807</v>
      </c>
      <c r="R2013" t="s">
        <v>8329</v>
      </c>
      <c r="S2013" t="s">
        <v>8355</v>
      </c>
      <c r="T2013" s="9">
        <f t="shared" si="158"/>
        <v>42347.358483796299</v>
      </c>
      <c r="U2013" s="9">
        <f t="shared" si="159"/>
        <v>42380.958333333328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f t="shared" si="155"/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56"/>
        <v>6745</v>
      </c>
      <c r="Q2014">
        <f t="shared" si="157"/>
        <v>64.180327868852459</v>
      </c>
      <c r="R2014" t="s">
        <v>8329</v>
      </c>
      <c r="S2014" t="s">
        <v>8355</v>
      </c>
      <c r="T2014" s="9">
        <f t="shared" si="158"/>
        <v>42010.822233796294</v>
      </c>
      <c r="U2014" s="9">
        <f t="shared" si="159"/>
        <v>42040.822233796294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f t="shared" si="155"/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56"/>
        <v>631862</v>
      </c>
      <c r="Q2015">
        <f t="shared" si="157"/>
        <v>173.57781674704077</v>
      </c>
      <c r="R2015" t="s">
        <v>8329</v>
      </c>
      <c r="S2015" t="s">
        <v>8355</v>
      </c>
      <c r="T2015" s="9">
        <f t="shared" si="158"/>
        <v>42499.960810185185</v>
      </c>
      <c r="U2015" s="9">
        <f t="shared" si="159"/>
        <v>42559.960810185185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f t="shared" si="155"/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56"/>
        <v>2314134.67</v>
      </c>
      <c r="Q2016">
        <f t="shared" si="157"/>
        <v>88.601680840609291</v>
      </c>
      <c r="R2016" t="s">
        <v>8329</v>
      </c>
      <c r="S2016" t="s">
        <v>8355</v>
      </c>
      <c r="T2016" s="9">
        <f t="shared" si="158"/>
        <v>41324.214571759258</v>
      </c>
      <c r="U2016" s="9">
        <f t="shared" si="159"/>
        <v>41358.172905092593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f t="shared" si="155"/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56"/>
        <v>936.01000000000022</v>
      </c>
      <c r="Q2017">
        <f t="shared" si="157"/>
        <v>50.222283950617282</v>
      </c>
      <c r="R2017" t="s">
        <v>8329</v>
      </c>
      <c r="S2017" t="s">
        <v>8355</v>
      </c>
      <c r="T2017" s="9">
        <f t="shared" si="158"/>
        <v>40765.876886574071</v>
      </c>
      <c r="U2017" s="9">
        <f t="shared" si="159"/>
        <v>40795.876886574071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f t="shared" si="155"/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56"/>
        <v>82154.22</v>
      </c>
      <c r="Q2018">
        <f t="shared" si="157"/>
        <v>192.38876826722338</v>
      </c>
      <c r="R2018" t="s">
        <v>8329</v>
      </c>
      <c r="S2018" t="s">
        <v>8355</v>
      </c>
      <c r="T2018" s="9">
        <f t="shared" si="158"/>
        <v>41312.88077546296</v>
      </c>
      <c r="U2018" s="9">
        <f t="shared" si="159"/>
        <v>41342.88077546296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f t="shared" si="155"/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56"/>
        <v>6275.5999999999985</v>
      </c>
      <c r="Q2019">
        <f t="shared" si="157"/>
        <v>73.416901408450698</v>
      </c>
      <c r="R2019" t="s">
        <v>8329</v>
      </c>
      <c r="S2019" t="s">
        <v>8355</v>
      </c>
      <c r="T2019" s="9">
        <f t="shared" si="158"/>
        <v>40961.057349537034</v>
      </c>
      <c r="U2019" s="9">
        <f t="shared" si="159"/>
        <v>40992.166666666664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f t="shared" si="155"/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56"/>
        <v>1458.2299999999959</v>
      </c>
      <c r="Q2020">
        <f t="shared" si="157"/>
        <v>147.68495555555555</v>
      </c>
      <c r="R2020" t="s">
        <v>8329</v>
      </c>
      <c r="S2020" t="s">
        <v>8355</v>
      </c>
      <c r="T2020" s="9">
        <f t="shared" si="158"/>
        <v>42199.365844907406</v>
      </c>
      <c r="U2020" s="9">
        <f t="shared" si="159"/>
        <v>42229.365844907406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f t="shared" si="155"/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56"/>
        <v>153963.9</v>
      </c>
      <c r="Q2021">
        <f t="shared" si="157"/>
        <v>108.96848314606741</v>
      </c>
      <c r="R2021" t="s">
        <v>8329</v>
      </c>
      <c r="S2021" t="s">
        <v>8355</v>
      </c>
      <c r="T2021" s="9">
        <f t="shared" si="158"/>
        <v>42605.70857638889</v>
      </c>
      <c r="U2021" s="9">
        <f t="shared" si="159"/>
        <v>42635.70857638889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f t="shared" si="155"/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56"/>
        <v>1385</v>
      </c>
      <c r="Q2022">
        <f t="shared" si="157"/>
        <v>23.647540983606557</v>
      </c>
      <c r="R2022" t="s">
        <v>8329</v>
      </c>
      <c r="S2022" t="s">
        <v>8355</v>
      </c>
      <c r="T2022" s="9">
        <f t="shared" si="158"/>
        <v>41737.097499999996</v>
      </c>
      <c r="U2022" s="9">
        <f t="shared" si="159"/>
        <v>41773.961111111108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f t="shared" si="155"/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56"/>
        <v>9055</v>
      </c>
      <c r="Q2023">
        <f t="shared" si="157"/>
        <v>147.94736842105263</v>
      </c>
      <c r="R2023" t="s">
        <v>8329</v>
      </c>
      <c r="S2023" t="s">
        <v>8355</v>
      </c>
      <c r="T2023" s="9">
        <f t="shared" si="158"/>
        <v>41861.070567129631</v>
      </c>
      <c r="U2023" s="9">
        <f t="shared" si="159"/>
        <v>41906.070567129631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f t="shared" si="155"/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56"/>
        <v>25137</v>
      </c>
      <c r="Q2024">
        <f t="shared" si="157"/>
        <v>385.03692307692307</v>
      </c>
      <c r="R2024" t="s">
        <v>8329</v>
      </c>
      <c r="S2024" t="s">
        <v>8355</v>
      </c>
      <c r="T2024" s="9">
        <f t="shared" si="158"/>
        <v>42502.569120370375</v>
      </c>
      <c r="U2024" s="9">
        <f t="shared" si="159"/>
        <v>42532.569120370375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f t="shared" si="155"/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56"/>
        <v>61459</v>
      </c>
      <c r="Q2025">
        <f t="shared" si="157"/>
        <v>457.39093484419266</v>
      </c>
      <c r="R2025" t="s">
        <v>8329</v>
      </c>
      <c r="S2025" t="s">
        <v>8355</v>
      </c>
      <c r="T2025" s="9">
        <f t="shared" si="158"/>
        <v>42136.420752314814</v>
      </c>
      <c r="U2025" s="9">
        <f t="shared" si="159"/>
        <v>42166.420752314814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f t="shared" si="155"/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56"/>
        <v>19414</v>
      </c>
      <c r="Q2026">
        <f t="shared" si="157"/>
        <v>222.99047619047619</v>
      </c>
      <c r="R2026" t="s">
        <v>8329</v>
      </c>
      <c r="S2026" t="s">
        <v>8355</v>
      </c>
      <c r="T2026" s="9">
        <f t="shared" si="158"/>
        <v>41099.966944444444</v>
      </c>
      <c r="U2026" s="9">
        <f t="shared" si="159"/>
        <v>41134.125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f t="shared" si="155"/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56"/>
        <v>80920</v>
      </c>
      <c r="Q2027">
        <f t="shared" si="157"/>
        <v>220.74074074074073</v>
      </c>
      <c r="R2027" t="s">
        <v>8329</v>
      </c>
      <c r="S2027" t="s">
        <v>8355</v>
      </c>
      <c r="T2027" s="9">
        <f t="shared" si="158"/>
        <v>42136.184560185182</v>
      </c>
      <c r="U2027" s="9">
        <f t="shared" si="159"/>
        <v>42166.184560185182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f t="shared" si="155"/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56"/>
        <v>8370.7699999999968</v>
      </c>
      <c r="Q2028">
        <f t="shared" si="157"/>
        <v>73.503898678414089</v>
      </c>
      <c r="R2028" t="s">
        <v>8329</v>
      </c>
      <c r="S2028" t="s">
        <v>8355</v>
      </c>
      <c r="T2028" s="9">
        <f t="shared" si="158"/>
        <v>41704.735937500001</v>
      </c>
      <c r="U2028" s="9">
        <f t="shared" si="159"/>
        <v>41750.165972222225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f t="shared" si="155"/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56"/>
        <v>20249</v>
      </c>
      <c r="Q2029">
        <f t="shared" si="157"/>
        <v>223.09647495361781</v>
      </c>
      <c r="R2029" t="s">
        <v>8329</v>
      </c>
      <c r="S2029" t="s">
        <v>8355</v>
      </c>
      <c r="T2029" s="9">
        <f t="shared" si="158"/>
        <v>42048.813877314817</v>
      </c>
      <c r="U2029" s="9">
        <f t="shared" si="159"/>
        <v>42093.772210648152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f t="shared" si="155"/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56"/>
        <v>785</v>
      </c>
      <c r="Q2030">
        <f t="shared" si="157"/>
        <v>47.911392405063289</v>
      </c>
      <c r="R2030" t="s">
        <v>8329</v>
      </c>
      <c r="S2030" t="s">
        <v>8355</v>
      </c>
      <c r="T2030" s="9">
        <f t="shared" si="158"/>
        <v>40215.919050925928</v>
      </c>
      <c r="U2030" s="9">
        <f t="shared" si="159"/>
        <v>40252.913194444445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f t="shared" si="155"/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56"/>
        <v>6530</v>
      </c>
      <c r="Q2031">
        <f t="shared" si="157"/>
        <v>96.063829787234042</v>
      </c>
      <c r="R2031" t="s">
        <v>8329</v>
      </c>
      <c r="S2031" t="s">
        <v>8355</v>
      </c>
      <c r="T2031" s="9">
        <f t="shared" si="158"/>
        <v>41848.021770833337</v>
      </c>
      <c r="U2031" s="9">
        <f t="shared" si="159"/>
        <v>41878.021770833337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f t="shared" si="155"/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56"/>
        <v>41366</v>
      </c>
      <c r="Q2032">
        <f t="shared" si="157"/>
        <v>118.6144</v>
      </c>
      <c r="R2032" t="s">
        <v>8329</v>
      </c>
      <c r="S2032" t="s">
        <v>8355</v>
      </c>
      <c r="T2032" s="9">
        <f t="shared" si="158"/>
        <v>41212.996481481481</v>
      </c>
      <c r="U2032" s="9">
        <f t="shared" si="159"/>
        <v>41242.996481481481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f t="shared" si="155"/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56"/>
        <v>10175</v>
      </c>
      <c r="Q2033">
        <f t="shared" si="157"/>
        <v>118.45472440944881</v>
      </c>
      <c r="R2033" t="s">
        <v>8329</v>
      </c>
      <c r="S2033" t="s">
        <v>8355</v>
      </c>
      <c r="T2033" s="9">
        <f t="shared" si="158"/>
        <v>41975.329317129625</v>
      </c>
      <c r="U2033" s="9">
        <f t="shared" si="159"/>
        <v>42013.041666666672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f t="shared" si="155"/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56"/>
        <v>51047</v>
      </c>
      <c r="Q2034">
        <f t="shared" si="157"/>
        <v>143.21468926553672</v>
      </c>
      <c r="R2034" t="s">
        <v>8329</v>
      </c>
      <c r="S2034" t="s">
        <v>8355</v>
      </c>
      <c r="T2034" s="9">
        <f t="shared" si="158"/>
        <v>42689.565671296295</v>
      </c>
      <c r="U2034" s="9">
        <f t="shared" si="159"/>
        <v>42719.208333333328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f t="shared" si="155"/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56"/>
        <v>19669</v>
      </c>
      <c r="Q2035">
        <f t="shared" si="157"/>
        <v>282.71518987341773</v>
      </c>
      <c r="R2035" t="s">
        <v>8329</v>
      </c>
      <c r="S2035" t="s">
        <v>8355</v>
      </c>
      <c r="T2035" s="9">
        <f t="shared" si="158"/>
        <v>41725.082384259258</v>
      </c>
      <c r="U2035" s="9">
        <f t="shared" si="159"/>
        <v>41755.082384259258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f t="shared" si="155"/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56"/>
        <v>223719.59000000003</v>
      </c>
      <c r="Q2036">
        <f t="shared" si="157"/>
        <v>593.93620078740162</v>
      </c>
      <c r="R2036" t="s">
        <v>8329</v>
      </c>
      <c r="S2036" t="s">
        <v>8355</v>
      </c>
      <c r="T2036" s="9">
        <f t="shared" si="158"/>
        <v>42076.130011574074</v>
      </c>
      <c r="U2036" s="9">
        <f t="shared" si="159"/>
        <v>42131.290277777778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f t="shared" si="155"/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56"/>
        <v>88829.140000000014</v>
      </c>
      <c r="Q2037">
        <f t="shared" si="157"/>
        <v>262.15704968944101</v>
      </c>
      <c r="R2037" t="s">
        <v>8329</v>
      </c>
      <c r="S2037" t="s">
        <v>8355</v>
      </c>
      <c r="T2037" s="9">
        <f t="shared" si="158"/>
        <v>42311.625081018516</v>
      </c>
      <c r="U2037" s="9">
        <f t="shared" si="159"/>
        <v>42357.041666666672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f t="shared" si="155"/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56"/>
        <v>9500.5</v>
      </c>
      <c r="Q2038">
        <f t="shared" si="157"/>
        <v>46.580778301886795</v>
      </c>
      <c r="R2038" t="s">
        <v>8329</v>
      </c>
      <c r="S2038" t="s">
        <v>8355</v>
      </c>
      <c r="T2038" s="9">
        <f t="shared" si="158"/>
        <v>41738.864803240744</v>
      </c>
      <c r="U2038" s="9">
        <f t="shared" si="159"/>
        <v>41768.864803240744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f t="shared" si="155"/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56"/>
        <v>20047.64</v>
      </c>
      <c r="Q2039">
        <f t="shared" si="157"/>
        <v>70.041118881118877</v>
      </c>
      <c r="R2039" t="s">
        <v>8329</v>
      </c>
      <c r="S2039" t="s">
        <v>8355</v>
      </c>
      <c r="T2039" s="9">
        <f t="shared" si="158"/>
        <v>41578.210104166668</v>
      </c>
      <c r="U2039" s="9">
        <f t="shared" si="159"/>
        <v>41638.251770833333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f t="shared" si="155"/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56"/>
        <v>25641</v>
      </c>
      <c r="Q2040">
        <f t="shared" si="157"/>
        <v>164.90686274509804</v>
      </c>
      <c r="R2040" t="s">
        <v>8329</v>
      </c>
      <c r="S2040" t="s">
        <v>8355</v>
      </c>
      <c r="T2040" s="9">
        <f t="shared" si="158"/>
        <v>41424.27107638889</v>
      </c>
      <c r="U2040" s="9">
        <f t="shared" si="159"/>
        <v>41456.75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f t="shared" si="155"/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56"/>
        <v>45271</v>
      </c>
      <c r="Q2041">
        <f t="shared" si="157"/>
        <v>449.26385224274406</v>
      </c>
      <c r="R2041" t="s">
        <v>8329</v>
      </c>
      <c r="S2041" t="s">
        <v>8355</v>
      </c>
      <c r="T2041" s="9">
        <f t="shared" si="158"/>
        <v>42675.438946759255</v>
      </c>
      <c r="U2041" s="9">
        <f t="shared" si="159"/>
        <v>42705.207638888889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f t="shared" si="155"/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56"/>
        <v>4445.1400000000003</v>
      </c>
      <c r="Q2042">
        <f t="shared" si="157"/>
        <v>27.472841328413285</v>
      </c>
      <c r="R2042" t="s">
        <v>8329</v>
      </c>
      <c r="S2042" t="s">
        <v>8355</v>
      </c>
      <c r="T2042" s="9">
        <f t="shared" si="158"/>
        <v>41578.927118055559</v>
      </c>
      <c r="U2042" s="9">
        <f t="shared" si="159"/>
        <v>41593.968784722223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f t="shared" si="155"/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56"/>
        <v>7777</v>
      </c>
      <c r="Q2043">
        <f t="shared" si="157"/>
        <v>143.97499999999999</v>
      </c>
      <c r="R2043" t="s">
        <v>8329</v>
      </c>
      <c r="S2043" t="s">
        <v>8355</v>
      </c>
      <c r="T2043" s="9">
        <f t="shared" si="158"/>
        <v>42654.525775462964</v>
      </c>
      <c r="U2043" s="9">
        <f t="shared" si="159"/>
        <v>42684.567442129628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f t="shared" si="155"/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56"/>
        <v>2353</v>
      </c>
      <c r="Q2044">
        <f t="shared" si="157"/>
        <v>88.23571428571428</v>
      </c>
      <c r="R2044" t="s">
        <v>8329</v>
      </c>
      <c r="S2044" t="s">
        <v>8355</v>
      </c>
      <c r="T2044" s="9">
        <f t="shared" si="158"/>
        <v>42331.708032407405</v>
      </c>
      <c r="U2044" s="9">
        <f t="shared" si="159"/>
        <v>42391.708032407405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f t="shared" si="155"/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56"/>
        <v>5626</v>
      </c>
      <c r="Q2045">
        <f t="shared" si="157"/>
        <v>36.326424870466319</v>
      </c>
      <c r="R2045" t="s">
        <v>8329</v>
      </c>
      <c r="S2045" t="s">
        <v>8355</v>
      </c>
      <c r="T2045" s="9">
        <f t="shared" si="158"/>
        <v>42661.176817129628</v>
      </c>
      <c r="U2045" s="9">
        <f t="shared" si="159"/>
        <v>42715.207638888889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f t="shared" si="155"/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56"/>
        <v>1232</v>
      </c>
      <c r="Q2046">
        <f t="shared" si="157"/>
        <v>90.177777777777777</v>
      </c>
      <c r="R2046" t="s">
        <v>8329</v>
      </c>
      <c r="S2046" t="s">
        <v>8355</v>
      </c>
      <c r="T2046" s="9">
        <f t="shared" si="158"/>
        <v>42138.684189814812</v>
      </c>
      <c r="U2046" s="9">
        <f t="shared" si="159"/>
        <v>42168.684189814812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f t="shared" si="155"/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56"/>
        <v>35240.01</v>
      </c>
      <c r="Q2047">
        <f t="shared" si="157"/>
        <v>152.62361216730039</v>
      </c>
      <c r="R2047" t="s">
        <v>8329</v>
      </c>
      <c r="S2047" t="s">
        <v>8355</v>
      </c>
      <c r="T2047" s="9">
        <f t="shared" si="158"/>
        <v>41069.088506944441</v>
      </c>
      <c r="U2047" s="9">
        <f t="shared" si="159"/>
        <v>41099.088506944441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f t="shared" si="155"/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56"/>
        <v>2110</v>
      </c>
      <c r="Q2048">
        <f t="shared" si="157"/>
        <v>55.806451612903224</v>
      </c>
      <c r="R2048" t="s">
        <v>8329</v>
      </c>
      <c r="S2048" t="s">
        <v>8355</v>
      </c>
      <c r="T2048" s="9">
        <f t="shared" si="158"/>
        <v>41387.171805555554</v>
      </c>
      <c r="U2048" s="9">
        <f t="shared" si="159"/>
        <v>41417.171805555554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f t="shared" si="155"/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56"/>
        <v>2939</v>
      </c>
      <c r="Q2049">
        <f t="shared" si="157"/>
        <v>227.85327313769753</v>
      </c>
      <c r="R2049" t="s">
        <v>8329</v>
      </c>
      <c r="S2049" t="s">
        <v>8355</v>
      </c>
      <c r="T2049" s="9">
        <f t="shared" si="158"/>
        <v>42081.903587962966</v>
      </c>
      <c r="U2049" s="9">
        <f t="shared" si="159"/>
        <v>42111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f t="shared" si="155"/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56"/>
        <v>41082.449999999997</v>
      </c>
      <c r="Q2050">
        <f t="shared" si="157"/>
        <v>91.82989803350327</v>
      </c>
      <c r="R2050" t="s">
        <v>8329</v>
      </c>
      <c r="S2050" t="s">
        <v>8355</v>
      </c>
      <c r="T2050" s="9">
        <f t="shared" si="158"/>
        <v>41387.651516203703</v>
      </c>
      <c r="U2050" s="9">
        <f t="shared" si="159"/>
        <v>41417.651516203703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f t="shared" ref="E2051:E2114" si="160">IF(G2051="successful",D2051,"")</f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61">F2051-D2051</f>
        <v>10095.349999999999</v>
      </c>
      <c r="Q2051">
        <f t="shared" ref="Q2051:Q2114" si="162">F2051/M2051</f>
        <v>80.991037735849048</v>
      </c>
      <c r="R2051" t="s">
        <v>8329</v>
      </c>
      <c r="S2051" t="s">
        <v>8355</v>
      </c>
      <c r="T2051" s="9">
        <f t="shared" ref="T2051:T2114" si="163">(((K2051/60)/60)/24)+DATE(1970,1,1)</f>
        <v>41575.527349537035</v>
      </c>
      <c r="U2051" s="9">
        <f t="shared" ref="U2051:U2114" si="164">(((J2051/60)/60)/24)+DATE(1970,1,1)</f>
        <v>41610.957638888889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f t="shared" si="160"/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61"/>
        <v>37327</v>
      </c>
      <c r="Q2052">
        <f t="shared" si="162"/>
        <v>278.39411764705881</v>
      </c>
      <c r="R2052" t="s">
        <v>8329</v>
      </c>
      <c r="S2052" t="s">
        <v>8355</v>
      </c>
      <c r="T2052" s="9">
        <f t="shared" si="163"/>
        <v>42115.071504629625</v>
      </c>
      <c r="U2052" s="9">
        <f t="shared" si="164"/>
        <v>42155.071504629625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f t="shared" si="160"/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61"/>
        <v>2429</v>
      </c>
      <c r="Q2053">
        <f t="shared" si="162"/>
        <v>43.095041322314053</v>
      </c>
      <c r="R2053" t="s">
        <v>8329</v>
      </c>
      <c r="S2053" t="s">
        <v>8355</v>
      </c>
      <c r="T2053" s="9">
        <f t="shared" si="163"/>
        <v>41604.022418981483</v>
      </c>
      <c r="U2053" s="9">
        <f t="shared" si="164"/>
        <v>41634.022418981483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f t="shared" si="160"/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61"/>
        <v>126524</v>
      </c>
      <c r="Q2054">
        <f t="shared" si="162"/>
        <v>326.29205175600737</v>
      </c>
      <c r="R2054" t="s">
        <v>8329</v>
      </c>
      <c r="S2054" t="s">
        <v>8355</v>
      </c>
      <c r="T2054" s="9">
        <f t="shared" si="163"/>
        <v>42375.08394675926</v>
      </c>
      <c r="U2054" s="9">
        <f t="shared" si="164"/>
        <v>42420.08394675926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f t="shared" si="160"/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61"/>
        <v>51</v>
      </c>
      <c r="Q2055">
        <f t="shared" si="162"/>
        <v>41.743801652892564</v>
      </c>
      <c r="R2055" t="s">
        <v>8329</v>
      </c>
      <c r="S2055" t="s">
        <v>8355</v>
      </c>
      <c r="T2055" s="9">
        <f t="shared" si="163"/>
        <v>42303.617488425924</v>
      </c>
      <c r="U2055" s="9">
        <f t="shared" si="164"/>
        <v>42333.659155092595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f t="shared" si="160"/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61"/>
        <v>4757</v>
      </c>
      <c r="Q2056">
        <f t="shared" si="162"/>
        <v>64.020933977455712</v>
      </c>
      <c r="R2056" t="s">
        <v>8329</v>
      </c>
      <c r="S2056" t="s">
        <v>8355</v>
      </c>
      <c r="T2056" s="9">
        <f t="shared" si="163"/>
        <v>41731.520949074074</v>
      </c>
      <c r="U2056" s="9">
        <f t="shared" si="164"/>
        <v>41761.520949074074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f t="shared" si="160"/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61"/>
        <v>4045</v>
      </c>
      <c r="Q2057">
        <f t="shared" si="162"/>
        <v>99.455445544554451</v>
      </c>
      <c r="R2057" t="s">
        <v>8329</v>
      </c>
      <c r="S2057" t="s">
        <v>8355</v>
      </c>
      <c r="T2057" s="9">
        <f t="shared" si="163"/>
        <v>41946.674108796295</v>
      </c>
      <c r="U2057" s="9">
        <f t="shared" si="164"/>
        <v>41976.166666666672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f t="shared" si="160"/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61"/>
        <v>26726</v>
      </c>
      <c r="Q2058">
        <f t="shared" si="162"/>
        <v>138.49458483754512</v>
      </c>
      <c r="R2058" t="s">
        <v>8329</v>
      </c>
      <c r="S2058" t="s">
        <v>8355</v>
      </c>
      <c r="T2058" s="9">
        <f t="shared" si="163"/>
        <v>41351.76090277778</v>
      </c>
      <c r="U2058" s="9">
        <f t="shared" si="164"/>
        <v>41381.76090277778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f t="shared" si="160"/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61"/>
        <v>15334.830000000002</v>
      </c>
      <c r="Q2059">
        <f t="shared" si="162"/>
        <v>45.547792792792798</v>
      </c>
      <c r="R2059" t="s">
        <v>8329</v>
      </c>
      <c r="S2059" t="s">
        <v>8355</v>
      </c>
      <c r="T2059" s="9">
        <f t="shared" si="163"/>
        <v>42396.494583333333</v>
      </c>
      <c r="U2059" s="9">
        <f t="shared" si="164"/>
        <v>42426.494583333333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f t="shared" si="160"/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61"/>
        <v>1748</v>
      </c>
      <c r="Q2060">
        <f t="shared" si="162"/>
        <v>10.507317073170732</v>
      </c>
      <c r="R2060" t="s">
        <v>8329</v>
      </c>
      <c r="S2060" t="s">
        <v>8355</v>
      </c>
      <c r="T2060" s="9">
        <f t="shared" si="163"/>
        <v>42026.370717592596</v>
      </c>
      <c r="U2060" s="9">
        <f t="shared" si="164"/>
        <v>42065.833333333328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f t="shared" si="160"/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61"/>
        <v>13037</v>
      </c>
      <c r="Q2061">
        <f t="shared" si="162"/>
        <v>114.76533333333333</v>
      </c>
      <c r="R2061" t="s">
        <v>8329</v>
      </c>
      <c r="S2061" t="s">
        <v>8355</v>
      </c>
      <c r="T2061" s="9">
        <f t="shared" si="163"/>
        <v>42361.602476851855</v>
      </c>
      <c r="U2061" s="9">
        <f t="shared" si="164"/>
        <v>42400.915972222225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f t="shared" si="160"/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61"/>
        <v>24100</v>
      </c>
      <c r="Q2062">
        <f t="shared" si="162"/>
        <v>35.997067448680355</v>
      </c>
      <c r="R2062" t="s">
        <v>8329</v>
      </c>
      <c r="S2062" t="s">
        <v>8355</v>
      </c>
      <c r="T2062" s="9">
        <f t="shared" si="163"/>
        <v>41783.642939814818</v>
      </c>
      <c r="U2062" s="9">
        <f t="shared" si="164"/>
        <v>41843.642939814818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f t="shared" si="160"/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61"/>
        <v>396</v>
      </c>
      <c r="Q2063">
        <f t="shared" si="162"/>
        <v>154.17142857142858</v>
      </c>
      <c r="R2063" t="s">
        <v>8329</v>
      </c>
      <c r="S2063" t="s">
        <v>8355</v>
      </c>
      <c r="T2063" s="9">
        <f t="shared" si="163"/>
        <v>42705.764513888891</v>
      </c>
      <c r="U2063" s="9">
        <f t="shared" si="164"/>
        <v>42735.764513888891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f t="shared" si="160"/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61"/>
        <v>14977</v>
      </c>
      <c r="Q2064">
        <f t="shared" si="162"/>
        <v>566.38916256157631</v>
      </c>
      <c r="R2064" t="s">
        <v>8329</v>
      </c>
      <c r="S2064" t="s">
        <v>8355</v>
      </c>
      <c r="T2064" s="9">
        <f t="shared" si="163"/>
        <v>42423.3830787037</v>
      </c>
      <c r="U2064" s="9">
        <f t="shared" si="164"/>
        <v>42453.341412037036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f t="shared" si="160"/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61"/>
        <v>1922</v>
      </c>
      <c r="Q2065">
        <f t="shared" si="162"/>
        <v>120.85714285714286</v>
      </c>
      <c r="R2065" t="s">
        <v>8329</v>
      </c>
      <c r="S2065" t="s">
        <v>8355</v>
      </c>
      <c r="T2065" s="9">
        <f t="shared" si="163"/>
        <v>42472.73265046296</v>
      </c>
      <c r="U2065" s="9">
        <f t="shared" si="164"/>
        <v>42505.73265046296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f t="shared" si="160"/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61"/>
        <v>238822.27000000002</v>
      </c>
      <c r="Q2066">
        <f t="shared" si="162"/>
        <v>86.163845492085343</v>
      </c>
      <c r="R2066" t="s">
        <v>8329</v>
      </c>
      <c r="S2066" t="s">
        <v>8355</v>
      </c>
      <c r="T2066" s="9">
        <f t="shared" si="163"/>
        <v>41389.364849537036</v>
      </c>
      <c r="U2066" s="9">
        <f t="shared" si="164"/>
        <v>41425.5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f t="shared" si="160"/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61"/>
        <v>39686.050000000003</v>
      </c>
      <c r="Q2067">
        <f t="shared" si="162"/>
        <v>51.212114395886893</v>
      </c>
      <c r="R2067" t="s">
        <v>8329</v>
      </c>
      <c r="S2067" t="s">
        <v>8355</v>
      </c>
      <c r="T2067" s="9">
        <f t="shared" si="163"/>
        <v>41603.333668981482</v>
      </c>
      <c r="U2067" s="9">
        <f t="shared" si="164"/>
        <v>41633.333668981482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f t="shared" si="160"/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61"/>
        <v>2372</v>
      </c>
      <c r="Q2068">
        <f t="shared" si="162"/>
        <v>67.261538461538464</v>
      </c>
      <c r="R2068" t="s">
        <v>8329</v>
      </c>
      <c r="S2068" t="s">
        <v>8355</v>
      </c>
      <c r="T2068" s="9">
        <f t="shared" si="163"/>
        <v>41844.771793981483</v>
      </c>
      <c r="U2068" s="9">
        <f t="shared" si="164"/>
        <v>41874.771793981483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f t="shared" si="160"/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61"/>
        <v>133</v>
      </c>
      <c r="Q2069">
        <f t="shared" si="162"/>
        <v>62.8</v>
      </c>
      <c r="R2069" t="s">
        <v>8329</v>
      </c>
      <c r="S2069" t="s">
        <v>8355</v>
      </c>
      <c r="T2069" s="9">
        <f t="shared" si="163"/>
        <v>42115.853888888887</v>
      </c>
      <c r="U2069" s="9">
        <f t="shared" si="164"/>
        <v>42148.853888888887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f t="shared" si="160"/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61"/>
        <v>1305.9700000000012</v>
      </c>
      <c r="Q2070">
        <f t="shared" si="162"/>
        <v>346.13118421052633</v>
      </c>
      <c r="R2070" t="s">
        <v>8329</v>
      </c>
      <c r="S2070" t="s">
        <v>8355</v>
      </c>
      <c r="T2070" s="9">
        <f t="shared" si="163"/>
        <v>42633.841608796298</v>
      </c>
      <c r="U2070" s="9">
        <f t="shared" si="164"/>
        <v>42663.841608796298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f t="shared" si="160"/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61"/>
        <v>14203.330000000002</v>
      </c>
      <c r="Q2071">
        <f t="shared" si="162"/>
        <v>244.11912547528519</v>
      </c>
      <c r="R2071" t="s">
        <v>8329</v>
      </c>
      <c r="S2071" t="s">
        <v>8355</v>
      </c>
      <c r="T2071" s="9">
        <f t="shared" si="163"/>
        <v>42340.972118055557</v>
      </c>
      <c r="U2071" s="9">
        <f t="shared" si="164"/>
        <v>42371.972118055557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f t="shared" si="160"/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61"/>
        <v>271659</v>
      </c>
      <c r="Q2072">
        <f t="shared" si="162"/>
        <v>259.25424836601309</v>
      </c>
      <c r="R2072" t="s">
        <v>8329</v>
      </c>
      <c r="S2072" t="s">
        <v>8355</v>
      </c>
      <c r="T2072" s="9">
        <f t="shared" si="163"/>
        <v>42519.6565162037</v>
      </c>
      <c r="U2072" s="9">
        <f t="shared" si="164"/>
        <v>42549.6565162037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f t="shared" si="160"/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61"/>
        <v>36146</v>
      </c>
      <c r="Q2073">
        <f t="shared" si="162"/>
        <v>201.96402877697841</v>
      </c>
      <c r="R2073" t="s">
        <v>8329</v>
      </c>
      <c r="S2073" t="s">
        <v>8355</v>
      </c>
      <c r="T2073" s="9">
        <f t="shared" si="163"/>
        <v>42600.278749999998</v>
      </c>
      <c r="U2073" s="9">
        <f t="shared" si="164"/>
        <v>42645.278749999998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f t="shared" si="160"/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61"/>
        <v>7673</v>
      </c>
      <c r="Q2074">
        <f t="shared" si="162"/>
        <v>226.20857142857142</v>
      </c>
      <c r="R2074" t="s">
        <v>8329</v>
      </c>
      <c r="S2074" t="s">
        <v>8355</v>
      </c>
      <c r="T2074" s="9">
        <f t="shared" si="163"/>
        <v>42467.581388888888</v>
      </c>
      <c r="U2074" s="9">
        <f t="shared" si="164"/>
        <v>42497.581388888888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f t="shared" si="160"/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61"/>
        <v>52604.299999999988</v>
      </c>
      <c r="Q2075">
        <f t="shared" si="162"/>
        <v>324.69</v>
      </c>
      <c r="R2075" t="s">
        <v>8329</v>
      </c>
      <c r="S2075" t="s">
        <v>8355</v>
      </c>
      <c r="T2075" s="9">
        <f t="shared" si="163"/>
        <v>42087.668032407411</v>
      </c>
      <c r="U2075" s="9">
        <f t="shared" si="164"/>
        <v>42132.668032407411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f t="shared" si="160"/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61"/>
        <v>15</v>
      </c>
      <c r="Q2076">
        <f t="shared" si="162"/>
        <v>205</v>
      </c>
      <c r="R2076" t="s">
        <v>8329</v>
      </c>
      <c r="S2076" t="s">
        <v>8355</v>
      </c>
      <c r="T2076" s="9">
        <f t="shared" si="163"/>
        <v>42466.826180555552</v>
      </c>
      <c r="U2076" s="9">
        <f t="shared" si="164"/>
        <v>42496.826180555552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f t="shared" si="160"/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61"/>
        <v>157821.6</v>
      </c>
      <c r="Q2077">
        <f t="shared" si="162"/>
        <v>20.465926829268295</v>
      </c>
      <c r="R2077" t="s">
        <v>8329</v>
      </c>
      <c r="S2077" t="s">
        <v>8355</v>
      </c>
      <c r="T2077" s="9">
        <f t="shared" si="163"/>
        <v>41450.681574074071</v>
      </c>
      <c r="U2077" s="9">
        <f t="shared" si="164"/>
        <v>41480.681574074071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f t="shared" si="160"/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61"/>
        <v>793594.99</v>
      </c>
      <c r="Q2078">
        <f t="shared" si="162"/>
        <v>116.35303146309367</v>
      </c>
      <c r="R2078" t="s">
        <v>8329</v>
      </c>
      <c r="S2078" t="s">
        <v>8355</v>
      </c>
      <c r="T2078" s="9">
        <f t="shared" si="163"/>
        <v>41803.880659722221</v>
      </c>
      <c r="U2078" s="9">
        <f t="shared" si="164"/>
        <v>41843.880659722221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f t="shared" si="160"/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61"/>
        <v>7754</v>
      </c>
      <c r="Q2079">
        <f t="shared" si="162"/>
        <v>307.20212765957444</v>
      </c>
      <c r="R2079" t="s">
        <v>8329</v>
      </c>
      <c r="S2079" t="s">
        <v>8355</v>
      </c>
      <c r="T2079" s="9">
        <f t="shared" si="163"/>
        <v>42103.042546296296</v>
      </c>
      <c r="U2079" s="9">
        <f t="shared" si="164"/>
        <v>42160.875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f t="shared" si="160"/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61"/>
        <v>6241</v>
      </c>
      <c r="Q2080">
        <f t="shared" si="162"/>
        <v>546.6875</v>
      </c>
      <c r="R2080" t="s">
        <v>8329</v>
      </c>
      <c r="S2080" t="s">
        <v>8355</v>
      </c>
      <c r="T2080" s="9">
        <f t="shared" si="163"/>
        <v>42692.771493055552</v>
      </c>
      <c r="U2080" s="9">
        <f t="shared" si="164"/>
        <v>42722.771493055552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f t="shared" si="160"/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61"/>
        <v>18817</v>
      </c>
      <c r="Q2081">
        <f t="shared" si="162"/>
        <v>47.474464579901152</v>
      </c>
      <c r="R2081" t="s">
        <v>8329</v>
      </c>
      <c r="S2081" t="s">
        <v>8355</v>
      </c>
      <c r="T2081" s="9">
        <f t="shared" si="163"/>
        <v>42150.71056712963</v>
      </c>
      <c r="U2081" s="9">
        <f t="shared" si="164"/>
        <v>42180.791666666672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f t="shared" si="160"/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61"/>
        <v>4078</v>
      </c>
      <c r="Q2082">
        <f t="shared" si="162"/>
        <v>101.56</v>
      </c>
      <c r="R2082" t="s">
        <v>8329</v>
      </c>
      <c r="S2082" t="s">
        <v>8355</v>
      </c>
      <c r="T2082" s="9">
        <f t="shared" si="163"/>
        <v>42289.957175925927</v>
      </c>
      <c r="U2082" s="9">
        <f t="shared" si="164"/>
        <v>42319.998842592591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f t="shared" si="160"/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61"/>
        <v>510</v>
      </c>
      <c r="Q2083">
        <f t="shared" si="162"/>
        <v>72.909090909090907</v>
      </c>
      <c r="R2083" t="s">
        <v>8312</v>
      </c>
      <c r="S2083" t="s">
        <v>8336</v>
      </c>
      <c r="T2083" s="9">
        <f t="shared" si="163"/>
        <v>41004.156886574077</v>
      </c>
      <c r="U2083" s="9">
        <f t="shared" si="164"/>
        <v>41045.207638888889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f t="shared" si="160"/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61"/>
        <v>161</v>
      </c>
      <c r="Q2084">
        <f t="shared" si="162"/>
        <v>43.710526315789473</v>
      </c>
      <c r="R2084" t="s">
        <v>8312</v>
      </c>
      <c r="S2084" t="s">
        <v>8336</v>
      </c>
      <c r="T2084" s="9">
        <f t="shared" si="163"/>
        <v>40811.120324074072</v>
      </c>
      <c r="U2084" s="9">
        <f t="shared" si="164"/>
        <v>40871.161990740737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f t="shared" si="160"/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61"/>
        <v>100</v>
      </c>
      <c r="Q2085">
        <f t="shared" si="162"/>
        <v>34</v>
      </c>
      <c r="R2085" t="s">
        <v>8312</v>
      </c>
      <c r="S2085" t="s">
        <v>8336</v>
      </c>
      <c r="T2085" s="9">
        <f t="shared" si="163"/>
        <v>41034.72216435185</v>
      </c>
      <c r="U2085" s="9">
        <f t="shared" si="164"/>
        <v>41064.72216435185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f t="shared" si="160"/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61"/>
        <v>250</v>
      </c>
      <c r="Q2086">
        <f t="shared" si="162"/>
        <v>70.652173913043484</v>
      </c>
      <c r="R2086" t="s">
        <v>8312</v>
      </c>
      <c r="S2086" t="s">
        <v>8336</v>
      </c>
      <c r="T2086" s="9">
        <f t="shared" si="163"/>
        <v>41731.833124999997</v>
      </c>
      <c r="U2086" s="9">
        <f t="shared" si="164"/>
        <v>41763.290972222225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f t="shared" si="160"/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61"/>
        <v>1412</v>
      </c>
      <c r="Q2087">
        <f t="shared" si="162"/>
        <v>89.301204819277103</v>
      </c>
      <c r="R2087" t="s">
        <v>8312</v>
      </c>
      <c r="S2087" t="s">
        <v>8336</v>
      </c>
      <c r="T2087" s="9">
        <f t="shared" si="163"/>
        <v>41075.835497685184</v>
      </c>
      <c r="U2087" s="9">
        <f t="shared" si="164"/>
        <v>41105.835497685184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f t="shared" si="160"/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61"/>
        <v>28</v>
      </c>
      <c r="Q2088">
        <f t="shared" si="162"/>
        <v>115.08571428571429</v>
      </c>
      <c r="R2088" t="s">
        <v>8312</v>
      </c>
      <c r="S2088" t="s">
        <v>8336</v>
      </c>
      <c r="T2088" s="9">
        <f t="shared" si="163"/>
        <v>40860.67050925926</v>
      </c>
      <c r="U2088" s="9">
        <f t="shared" si="164"/>
        <v>40891.207638888889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f t="shared" si="160"/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61"/>
        <v>53</v>
      </c>
      <c r="Q2089">
        <f t="shared" si="162"/>
        <v>62.12</v>
      </c>
      <c r="R2089" t="s">
        <v>8312</v>
      </c>
      <c r="S2089" t="s">
        <v>8336</v>
      </c>
      <c r="T2089" s="9">
        <f t="shared" si="163"/>
        <v>40764.204375000001</v>
      </c>
      <c r="U2089" s="9">
        <f t="shared" si="164"/>
        <v>40794.204375000001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f t="shared" si="160"/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61"/>
        <v>465.32000000000016</v>
      </c>
      <c r="Q2090">
        <f t="shared" si="162"/>
        <v>46.204266666666669</v>
      </c>
      <c r="R2090" t="s">
        <v>8312</v>
      </c>
      <c r="S2090" t="s">
        <v>8336</v>
      </c>
      <c r="T2090" s="9">
        <f t="shared" si="163"/>
        <v>40395.714722222219</v>
      </c>
      <c r="U2090" s="9">
        <f t="shared" si="164"/>
        <v>40432.165972222225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f t="shared" si="160"/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61"/>
        <v>510.01000000000022</v>
      </c>
      <c r="Q2091">
        <f t="shared" si="162"/>
        <v>48.54854838709678</v>
      </c>
      <c r="R2091" t="s">
        <v>8312</v>
      </c>
      <c r="S2091" t="s">
        <v>8336</v>
      </c>
      <c r="T2091" s="9">
        <f t="shared" si="163"/>
        <v>41453.076319444444</v>
      </c>
      <c r="U2091" s="9">
        <f t="shared" si="164"/>
        <v>41488.076319444444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f t="shared" si="160"/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61"/>
        <v>1203.2299999999996</v>
      </c>
      <c r="Q2092">
        <f t="shared" si="162"/>
        <v>57.520187499999999</v>
      </c>
      <c r="R2092" t="s">
        <v>8312</v>
      </c>
      <c r="S2092" t="s">
        <v>8336</v>
      </c>
      <c r="T2092" s="9">
        <f t="shared" si="163"/>
        <v>41299.381423611114</v>
      </c>
      <c r="U2092" s="9">
        <f t="shared" si="164"/>
        <v>41329.381423611114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f t="shared" si="160"/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61"/>
        <v>3684.2000000000007</v>
      </c>
      <c r="Q2093">
        <f t="shared" si="162"/>
        <v>88.147154471544724</v>
      </c>
      <c r="R2093" t="s">
        <v>8312</v>
      </c>
      <c r="S2093" t="s">
        <v>8336</v>
      </c>
      <c r="T2093" s="9">
        <f t="shared" si="163"/>
        <v>40555.322662037033</v>
      </c>
      <c r="U2093" s="9">
        <f t="shared" si="164"/>
        <v>40603.833333333336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f t="shared" si="160"/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61"/>
        <v>77</v>
      </c>
      <c r="Q2094">
        <f t="shared" si="162"/>
        <v>110.49090909090908</v>
      </c>
      <c r="R2094" t="s">
        <v>8312</v>
      </c>
      <c r="S2094" t="s">
        <v>8336</v>
      </c>
      <c r="T2094" s="9">
        <f t="shared" si="163"/>
        <v>40763.707546296297</v>
      </c>
      <c r="U2094" s="9">
        <f t="shared" si="164"/>
        <v>40823.707546296297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f t="shared" si="160"/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61"/>
        <v>37</v>
      </c>
      <c r="Q2095">
        <f t="shared" si="162"/>
        <v>66.826086956521735</v>
      </c>
      <c r="R2095" t="s">
        <v>8312</v>
      </c>
      <c r="S2095" t="s">
        <v>8336</v>
      </c>
      <c r="T2095" s="9">
        <f t="shared" si="163"/>
        <v>41205.854537037041</v>
      </c>
      <c r="U2095" s="9">
        <f t="shared" si="164"/>
        <v>41265.896203703705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f t="shared" si="160"/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61"/>
        <v>719</v>
      </c>
      <c r="Q2096">
        <f t="shared" si="162"/>
        <v>58.597222222222221</v>
      </c>
      <c r="R2096" t="s">
        <v>8312</v>
      </c>
      <c r="S2096" t="s">
        <v>8336</v>
      </c>
      <c r="T2096" s="9">
        <f t="shared" si="163"/>
        <v>40939.02002314815</v>
      </c>
      <c r="U2096" s="9">
        <f t="shared" si="164"/>
        <v>40973.125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f t="shared" si="160"/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61"/>
        <v>0</v>
      </c>
      <c r="Q2097">
        <f t="shared" si="162"/>
        <v>113.63636363636364</v>
      </c>
      <c r="R2097" t="s">
        <v>8312</v>
      </c>
      <c r="S2097" t="s">
        <v>8336</v>
      </c>
      <c r="T2097" s="9">
        <f t="shared" si="163"/>
        <v>40758.733483796292</v>
      </c>
      <c r="U2097" s="9">
        <f t="shared" si="164"/>
        <v>40818.733483796292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f t="shared" si="160"/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61"/>
        <v>10</v>
      </c>
      <c r="Q2098">
        <f t="shared" si="162"/>
        <v>43.571428571428569</v>
      </c>
      <c r="R2098" t="s">
        <v>8312</v>
      </c>
      <c r="S2098" t="s">
        <v>8336</v>
      </c>
      <c r="T2098" s="9">
        <f t="shared" si="163"/>
        <v>41192.758506944447</v>
      </c>
      <c r="U2098" s="9">
        <f t="shared" si="164"/>
        <v>41208.165972222225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f t="shared" si="160"/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61"/>
        <v>0</v>
      </c>
      <c r="Q2099">
        <f t="shared" si="162"/>
        <v>78.94736842105263</v>
      </c>
      <c r="R2099" t="s">
        <v>8312</v>
      </c>
      <c r="S2099" t="s">
        <v>8336</v>
      </c>
      <c r="T2099" s="9">
        <f t="shared" si="163"/>
        <v>40818.58489583333</v>
      </c>
      <c r="U2099" s="9">
        <f t="shared" si="164"/>
        <v>40878.626562500001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f t="shared" si="160"/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61"/>
        <v>20</v>
      </c>
      <c r="Q2100">
        <f t="shared" si="162"/>
        <v>188.125</v>
      </c>
      <c r="R2100" t="s">
        <v>8312</v>
      </c>
      <c r="S2100" t="s">
        <v>8336</v>
      </c>
      <c r="T2100" s="9">
        <f t="shared" si="163"/>
        <v>40946.11383101852</v>
      </c>
      <c r="U2100" s="9">
        <f t="shared" si="164"/>
        <v>40976.11383101852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f t="shared" si="160"/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61"/>
        <v>971</v>
      </c>
      <c r="Q2101">
        <f t="shared" si="162"/>
        <v>63.031746031746032</v>
      </c>
      <c r="R2101" t="s">
        <v>8312</v>
      </c>
      <c r="S2101" t="s">
        <v>8336</v>
      </c>
      <c r="T2101" s="9">
        <f t="shared" si="163"/>
        <v>42173.746342592596</v>
      </c>
      <c r="U2101" s="9">
        <f t="shared" si="164"/>
        <v>42187.152777777781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f t="shared" si="160"/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61"/>
        <v>220</v>
      </c>
      <c r="Q2102">
        <f t="shared" si="162"/>
        <v>30.37037037037037</v>
      </c>
      <c r="R2102" t="s">
        <v>8312</v>
      </c>
      <c r="S2102" t="s">
        <v>8336</v>
      </c>
      <c r="T2102" s="9">
        <f t="shared" si="163"/>
        <v>41074.834965277776</v>
      </c>
      <c r="U2102" s="9">
        <f t="shared" si="164"/>
        <v>41090.165972222225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f t="shared" si="160"/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61"/>
        <v>265</v>
      </c>
      <c r="Q2103">
        <f t="shared" si="162"/>
        <v>51.477272727272727</v>
      </c>
      <c r="R2103" t="s">
        <v>8312</v>
      </c>
      <c r="S2103" t="s">
        <v>8336</v>
      </c>
      <c r="T2103" s="9">
        <f t="shared" si="163"/>
        <v>40892.149467592593</v>
      </c>
      <c r="U2103" s="9">
        <f t="shared" si="164"/>
        <v>40952.149467592593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f t="shared" si="160"/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61"/>
        <v>360</v>
      </c>
      <c r="Q2104">
        <f t="shared" si="162"/>
        <v>35.789473684210527</v>
      </c>
      <c r="R2104" t="s">
        <v>8312</v>
      </c>
      <c r="S2104" t="s">
        <v>8336</v>
      </c>
      <c r="T2104" s="9">
        <f t="shared" si="163"/>
        <v>40638.868611111109</v>
      </c>
      <c r="U2104" s="9">
        <f t="shared" si="164"/>
        <v>40668.868611111109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f t="shared" si="160"/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61"/>
        <v>3587</v>
      </c>
      <c r="Q2105">
        <f t="shared" si="162"/>
        <v>98.817391304347822</v>
      </c>
      <c r="R2105" t="s">
        <v>8312</v>
      </c>
      <c r="S2105" t="s">
        <v>8336</v>
      </c>
      <c r="T2105" s="9">
        <f t="shared" si="163"/>
        <v>41192.754942129628</v>
      </c>
      <c r="U2105" s="9">
        <f t="shared" si="164"/>
        <v>41222.7966087963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f t="shared" si="160"/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61"/>
        <v>236</v>
      </c>
      <c r="Q2106">
        <f t="shared" si="162"/>
        <v>28</v>
      </c>
      <c r="R2106" t="s">
        <v>8312</v>
      </c>
      <c r="S2106" t="s">
        <v>8336</v>
      </c>
      <c r="T2106" s="9">
        <f t="shared" si="163"/>
        <v>41394.074467592596</v>
      </c>
      <c r="U2106" s="9">
        <f t="shared" si="164"/>
        <v>41425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f t="shared" si="160"/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61"/>
        <v>3080</v>
      </c>
      <c r="Q2107">
        <f t="shared" si="162"/>
        <v>51.313131313131315</v>
      </c>
      <c r="R2107" t="s">
        <v>8312</v>
      </c>
      <c r="S2107" t="s">
        <v>8336</v>
      </c>
      <c r="T2107" s="9">
        <f t="shared" si="163"/>
        <v>41951.788807870369</v>
      </c>
      <c r="U2107" s="9">
        <f t="shared" si="164"/>
        <v>41964.166666666672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f t="shared" si="160"/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61"/>
        <v>155</v>
      </c>
      <c r="Q2108">
        <f t="shared" si="162"/>
        <v>53.522727272727273</v>
      </c>
      <c r="R2108" t="s">
        <v>8312</v>
      </c>
      <c r="S2108" t="s">
        <v>8336</v>
      </c>
      <c r="T2108" s="9">
        <f t="shared" si="163"/>
        <v>41270.21497685185</v>
      </c>
      <c r="U2108" s="9">
        <f t="shared" si="164"/>
        <v>41300.21497685185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f t="shared" si="160"/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61"/>
        <v>154.65999999999985</v>
      </c>
      <c r="Q2109">
        <f t="shared" si="162"/>
        <v>37.149310344827583</v>
      </c>
      <c r="R2109" t="s">
        <v>8312</v>
      </c>
      <c r="S2109" t="s">
        <v>8336</v>
      </c>
      <c r="T2109" s="9">
        <f t="shared" si="163"/>
        <v>41934.71056712963</v>
      </c>
      <c r="U2109" s="9">
        <f t="shared" si="164"/>
        <v>41955.752233796295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f t="shared" si="160"/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61"/>
        <v>1170</v>
      </c>
      <c r="Q2110">
        <f t="shared" si="162"/>
        <v>89.895287958115176</v>
      </c>
      <c r="R2110" t="s">
        <v>8312</v>
      </c>
      <c r="S2110" t="s">
        <v>8336</v>
      </c>
      <c r="T2110" s="9">
        <f t="shared" si="163"/>
        <v>41135.175694444442</v>
      </c>
      <c r="U2110" s="9">
        <f t="shared" si="164"/>
        <v>41162.163194444445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f t="shared" si="160"/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61"/>
        <v>261</v>
      </c>
      <c r="Q2111">
        <f t="shared" si="162"/>
        <v>106.52500000000001</v>
      </c>
      <c r="R2111" t="s">
        <v>8312</v>
      </c>
      <c r="S2111" t="s">
        <v>8336</v>
      </c>
      <c r="T2111" s="9">
        <f t="shared" si="163"/>
        <v>42160.708530092597</v>
      </c>
      <c r="U2111" s="9">
        <f t="shared" si="164"/>
        <v>42190.708530092597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f t="shared" si="160"/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61"/>
        <v>7</v>
      </c>
      <c r="Q2112">
        <f t="shared" si="162"/>
        <v>52.815789473684212</v>
      </c>
      <c r="R2112" t="s">
        <v>8312</v>
      </c>
      <c r="S2112" t="s">
        <v>8336</v>
      </c>
      <c r="T2112" s="9">
        <f t="shared" si="163"/>
        <v>41759.670937499999</v>
      </c>
      <c r="U2112" s="9">
        <f t="shared" si="164"/>
        <v>41787.207638888889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f t="shared" si="160"/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61"/>
        <v>130</v>
      </c>
      <c r="Q2113">
        <f t="shared" si="162"/>
        <v>54.615384615384613</v>
      </c>
      <c r="R2113" t="s">
        <v>8312</v>
      </c>
      <c r="S2113" t="s">
        <v>8336</v>
      </c>
      <c r="T2113" s="9">
        <f t="shared" si="163"/>
        <v>40703.197048611109</v>
      </c>
      <c r="U2113" s="9">
        <f t="shared" si="164"/>
        <v>40770.041666666664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f t="shared" si="160"/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61"/>
        <v>0</v>
      </c>
      <c r="Q2114">
        <f t="shared" si="162"/>
        <v>27.272727272727273</v>
      </c>
      <c r="R2114" t="s">
        <v>8312</v>
      </c>
      <c r="S2114" t="s">
        <v>8336</v>
      </c>
      <c r="T2114" s="9">
        <f t="shared" si="163"/>
        <v>41365.928159722222</v>
      </c>
      <c r="U2114" s="9">
        <f t="shared" si="164"/>
        <v>41379.928159722222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f t="shared" ref="E2115:E2178" si="165">IF(G2115="successful",D2115,"")</f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66">F2115-D2115</f>
        <v>340</v>
      </c>
      <c r="Q2115">
        <f t="shared" ref="Q2115:Q2178" si="167">F2115/M2115</f>
        <v>68.598130841121488</v>
      </c>
      <c r="R2115" t="s">
        <v>8312</v>
      </c>
      <c r="S2115" t="s">
        <v>8336</v>
      </c>
      <c r="T2115" s="9">
        <f t="shared" ref="T2115:T2178" si="168">(((K2115/60)/60)/24)+DATE(1970,1,1)</f>
        <v>41870.86546296296</v>
      </c>
      <c r="U2115" s="9">
        <f t="shared" ref="U2115:U2178" si="169">(((J2115/60)/60)/24)+DATE(1970,1,1)</f>
        <v>41905.86546296296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f t="shared" si="165"/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66"/>
        <v>235</v>
      </c>
      <c r="Q2116">
        <f t="shared" si="167"/>
        <v>35.612244897959187</v>
      </c>
      <c r="R2116" t="s">
        <v>8312</v>
      </c>
      <c r="S2116" t="s">
        <v>8336</v>
      </c>
      <c r="T2116" s="9">
        <f t="shared" si="168"/>
        <v>40458.815625000003</v>
      </c>
      <c r="U2116" s="9">
        <f t="shared" si="169"/>
        <v>40521.207638888889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f t="shared" si="165"/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66"/>
        <v>1885</v>
      </c>
      <c r="Q2117">
        <f t="shared" si="167"/>
        <v>94.027777777777771</v>
      </c>
      <c r="R2117" t="s">
        <v>8312</v>
      </c>
      <c r="S2117" t="s">
        <v>8336</v>
      </c>
      <c r="T2117" s="9">
        <f t="shared" si="168"/>
        <v>40564.081030092595</v>
      </c>
      <c r="U2117" s="9">
        <f t="shared" si="169"/>
        <v>40594.081030092595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f t="shared" si="165"/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66"/>
        <v>434</v>
      </c>
      <c r="Q2118">
        <f t="shared" si="167"/>
        <v>526.45652173913038</v>
      </c>
      <c r="R2118" t="s">
        <v>8312</v>
      </c>
      <c r="S2118" t="s">
        <v>8336</v>
      </c>
      <c r="T2118" s="9">
        <f t="shared" si="168"/>
        <v>41136.777812500004</v>
      </c>
      <c r="U2118" s="9">
        <f t="shared" si="169"/>
        <v>41184.777812500004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f t="shared" si="165"/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66"/>
        <v>573</v>
      </c>
      <c r="Q2119">
        <f t="shared" si="167"/>
        <v>50.657142857142858</v>
      </c>
      <c r="R2119" t="s">
        <v>8312</v>
      </c>
      <c r="S2119" t="s">
        <v>8336</v>
      </c>
      <c r="T2119" s="9">
        <f t="shared" si="168"/>
        <v>42290.059594907405</v>
      </c>
      <c r="U2119" s="9">
        <f t="shared" si="169"/>
        <v>42304.207638888889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f t="shared" si="165"/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66"/>
        <v>346.1099999999999</v>
      </c>
      <c r="Q2120">
        <f t="shared" si="167"/>
        <v>79.182941176470578</v>
      </c>
      <c r="R2120" t="s">
        <v>8312</v>
      </c>
      <c r="S2120" t="s">
        <v>8336</v>
      </c>
      <c r="T2120" s="9">
        <f t="shared" si="168"/>
        <v>40718.839537037034</v>
      </c>
      <c r="U2120" s="9">
        <f t="shared" si="169"/>
        <v>40748.839537037034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f t="shared" si="165"/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66"/>
        <v>15</v>
      </c>
      <c r="Q2121">
        <f t="shared" si="167"/>
        <v>91.590909090909093</v>
      </c>
      <c r="R2121" t="s">
        <v>8312</v>
      </c>
      <c r="S2121" t="s">
        <v>8336</v>
      </c>
      <c r="T2121" s="9">
        <f t="shared" si="168"/>
        <v>41107.130150462966</v>
      </c>
      <c r="U2121" s="9">
        <f t="shared" si="169"/>
        <v>41137.130150462966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f t="shared" si="165"/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66"/>
        <v>70.430000000000291</v>
      </c>
      <c r="Q2122">
        <f t="shared" si="167"/>
        <v>116.96275362318841</v>
      </c>
      <c r="R2122" t="s">
        <v>8312</v>
      </c>
      <c r="S2122" t="s">
        <v>8336</v>
      </c>
      <c r="T2122" s="9">
        <f t="shared" si="168"/>
        <v>41591.964537037034</v>
      </c>
      <c r="U2122" s="9">
        <f t="shared" si="169"/>
        <v>41640.964537037034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 t="str">
        <f t="shared" si="165"/>
        <v/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66"/>
        <v>-49716</v>
      </c>
      <c r="Q2123">
        <f t="shared" si="167"/>
        <v>28.4</v>
      </c>
      <c r="R2123" t="s">
        <v>8313</v>
      </c>
      <c r="S2123" t="s">
        <v>8340</v>
      </c>
      <c r="T2123" s="9">
        <f t="shared" si="168"/>
        <v>42716.7424537037</v>
      </c>
      <c r="U2123" s="9">
        <f t="shared" si="169"/>
        <v>42746.7424537037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 t="str">
        <f t="shared" si="165"/>
        <v/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66"/>
        <v>-79690</v>
      </c>
      <c r="Q2124">
        <f t="shared" si="167"/>
        <v>103.33333333333333</v>
      </c>
      <c r="R2124" t="s">
        <v>8313</v>
      </c>
      <c r="S2124" t="s">
        <v>8340</v>
      </c>
      <c r="T2124" s="9">
        <f t="shared" si="168"/>
        <v>42712.300567129627</v>
      </c>
      <c r="U2124" s="9">
        <f t="shared" si="169"/>
        <v>42742.300567129627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 t="str">
        <f t="shared" si="165"/>
        <v/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66"/>
        <v>-450</v>
      </c>
      <c r="Q2125">
        <f t="shared" si="167"/>
        <v>10</v>
      </c>
      <c r="R2125" t="s">
        <v>8313</v>
      </c>
      <c r="S2125" t="s">
        <v>8340</v>
      </c>
      <c r="T2125" s="9">
        <f t="shared" si="168"/>
        <v>40198.424849537041</v>
      </c>
      <c r="U2125" s="9">
        <f t="shared" si="169"/>
        <v>40252.290972222225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 t="str">
        <f t="shared" si="165"/>
        <v/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66"/>
        <v>-985</v>
      </c>
      <c r="Q2126">
        <f t="shared" si="167"/>
        <v>23</v>
      </c>
      <c r="R2126" t="s">
        <v>8313</v>
      </c>
      <c r="S2126" t="s">
        <v>8340</v>
      </c>
      <c r="T2126" s="9">
        <f t="shared" si="168"/>
        <v>40464.028182870366</v>
      </c>
      <c r="U2126" s="9">
        <f t="shared" si="169"/>
        <v>40512.208333333336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 t="str">
        <f t="shared" si="165"/>
        <v/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66"/>
        <v>-59148</v>
      </c>
      <c r="Q2127">
        <f t="shared" si="167"/>
        <v>31.555555555555557</v>
      </c>
      <c r="R2127" t="s">
        <v>8313</v>
      </c>
      <c r="S2127" t="s">
        <v>8340</v>
      </c>
      <c r="T2127" s="9">
        <f t="shared" si="168"/>
        <v>42191.023530092592</v>
      </c>
      <c r="U2127" s="9">
        <f t="shared" si="169"/>
        <v>42221.023530092592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 t="str">
        <f t="shared" si="165"/>
        <v/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66"/>
        <v>-19990</v>
      </c>
      <c r="Q2128">
        <f t="shared" si="167"/>
        <v>5</v>
      </c>
      <c r="R2128" t="s">
        <v>8313</v>
      </c>
      <c r="S2128" t="s">
        <v>8340</v>
      </c>
      <c r="T2128" s="9">
        <f t="shared" si="168"/>
        <v>41951.973229166666</v>
      </c>
      <c r="U2128" s="9">
        <f t="shared" si="169"/>
        <v>41981.973229166666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 t="str">
        <f t="shared" si="165"/>
        <v/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66"/>
        <v>-19924</v>
      </c>
      <c r="Q2129">
        <f t="shared" si="167"/>
        <v>34.220338983050844</v>
      </c>
      <c r="R2129" t="s">
        <v>8313</v>
      </c>
      <c r="S2129" t="s">
        <v>8340</v>
      </c>
      <c r="T2129" s="9">
        <f t="shared" si="168"/>
        <v>42045.50535879629</v>
      </c>
      <c r="U2129" s="9">
        <f t="shared" si="169"/>
        <v>42075.463692129633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 t="str">
        <f t="shared" si="165"/>
        <v/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66"/>
        <v>-14975</v>
      </c>
      <c r="Q2130">
        <f t="shared" si="167"/>
        <v>25</v>
      </c>
      <c r="R2130" t="s">
        <v>8313</v>
      </c>
      <c r="S2130" t="s">
        <v>8340</v>
      </c>
      <c r="T2130" s="9">
        <f t="shared" si="168"/>
        <v>41843.772789351853</v>
      </c>
      <c r="U2130" s="9">
        <f t="shared" si="169"/>
        <v>41903.772789351853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 t="str">
        <f t="shared" si="165"/>
        <v/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66"/>
        <v>-1764</v>
      </c>
      <c r="Q2131">
        <f t="shared" si="167"/>
        <v>19.666666666666668</v>
      </c>
      <c r="R2131" t="s">
        <v>8313</v>
      </c>
      <c r="S2131" t="s">
        <v>8340</v>
      </c>
      <c r="T2131" s="9">
        <f t="shared" si="168"/>
        <v>42409.024305555555</v>
      </c>
      <c r="U2131" s="9">
        <f t="shared" si="169"/>
        <v>42439.024305555555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 t="str">
        <f t="shared" si="165"/>
        <v/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66"/>
        <v>-41915</v>
      </c>
      <c r="Q2132">
        <f t="shared" si="167"/>
        <v>21.25</v>
      </c>
      <c r="R2132" t="s">
        <v>8313</v>
      </c>
      <c r="S2132" t="s">
        <v>8340</v>
      </c>
      <c r="T2132" s="9">
        <f t="shared" si="168"/>
        <v>41832.086377314816</v>
      </c>
      <c r="U2132" s="9">
        <f t="shared" si="169"/>
        <v>41867.086377314816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 t="str">
        <f t="shared" si="165"/>
        <v/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66"/>
        <v>-475</v>
      </c>
      <c r="Q2133">
        <f t="shared" si="167"/>
        <v>8.3333333333333339</v>
      </c>
      <c r="R2133" t="s">
        <v>8313</v>
      </c>
      <c r="S2133" t="s">
        <v>8340</v>
      </c>
      <c r="T2133" s="9">
        <f t="shared" si="168"/>
        <v>42167.207071759258</v>
      </c>
      <c r="U2133" s="9">
        <f t="shared" si="169"/>
        <v>42197.207071759258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 t="str">
        <f t="shared" si="165"/>
        <v/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66"/>
        <v>-97887.01</v>
      </c>
      <c r="Q2134">
        <f t="shared" si="167"/>
        <v>21.34333333333333</v>
      </c>
      <c r="R2134" t="s">
        <v>8313</v>
      </c>
      <c r="S2134" t="s">
        <v>8340</v>
      </c>
      <c r="T2134" s="9">
        <f t="shared" si="168"/>
        <v>41643.487175925926</v>
      </c>
      <c r="U2134" s="9">
        <f t="shared" si="169"/>
        <v>41673.487175925926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 t="str">
        <f t="shared" si="165"/>
        <v/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66"/>
        <v>-984</v>
      </c>
      <c r="Q2135">
        <f t="shared" si="167"/>
        <v>5.333333333333333</v>
      </c>
      <c r="R2135" t="s">
        <v>8313</v>
      </c>
      <c r="S2135" t="s">
        <v>8340</v>
      </c>
      <c r="T2135" s="9">
        <f t="shared" si="168"/>
        <v>40619.097210648149</v>
      </c>
      <c r="U2135" s="9">
        <f t="shared" si="169"/>
        <v>40657.290972222225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 t="str">
        <f t="shared" si="165"/>
        <v/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66"/>
        <v>-5896</v>
      </c>
      <c r="Q2136">
        <f t="shared" si="167"/>
        <v>34.666666666666664</v>
      </c>
      <c r="R2136" t="s">
        <v>8313</v>
      </c>
      <c r="S2136" t="s">
        <v>8340</v>
      </c>
      <c r="T2136" s="9">
        <f t="shared" si="168"/>
        <v>41361.886469907404</v>
      </c>
      <c r="U2136" s="9">
        <f t="shared" si="169"/>
        <v>41391.886469907404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 t="str">
        <f t="shared" si="165"/>
        <v/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66"/>
        <v>-4522</v>
      </c>
      <c r="Q2137">
        <f t="shared" si="167"/>
        <v>21.727272727272727</v>
      </c>
      <c r="R2137" t="s">
        <v>8313</v>
      </c>
      <c r="S2137" t="s">
        <v>8340</v>
      </c>
      <c r="T2137" s="9">
        <f t="shared" si="168"/>
        <v>41156.963344907403</v>
      </c>
      <c r="U2137" s="9">
        <f t="shared" si="169"/>
        <v>41186.963344907403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 t="str">
        <f t="shared" si="165"/>
        <v/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66"/>
        <v>-79952.31</v>
      </c>
      <c r="Q2138">
        <f t="shared" si="167"/>
        <v>11.922499999999999</v>
      </c>
      <c r="R2138" t="s">
        <v>8313</v>
      </c>
      <c r="S2138" t="s">
        <v>8340</v>
      </c>
      <c r="T2138" s="9">
        <f t="shared" si="168"/>
        <v>41536.509097222224</v>
      </c>
      <c r="U2138" s="9">
        <f t="shared" si="169"/>
        <v>41566.509097222224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 t="str">
        <f t="shared" si="165"/>
        <v/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66"/>
        <v>-35797</v>
      </c>
      <c r="Q2139">
        <f t="shared" si="167"/>
        <v>26.59737827715356</v>
      </c>
      <c r="R2139" t="s">
        <v>8313</v>
      </c>
      <c r="S2139" t="s">
        <v>8340</v>
      </c>
      <c r="T2139" s="9">
        <f t="shared" si="168"/>
        <v>41948.771168981482</v>
      </c>
      <c r="U2139" s="9">
        <f t="shared" si="169"/>
        <v>41978.771168981482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 t="str">
        <f t="shared" si="165"/>
        <v/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66"/>
        <v>-872</v>
      </c>
      <c r="Q2140">
        <f t="shared" si="167"/>
        <v>10.666666666666666</v>
      </c>
      <c r="R2140" t="s">
        <v>8313</v>
      </c>
      <c r="S2140" t="s">
        <v>8340</v>
      </c>
      <c r="T2140" s="9">
        <f t="shared" si="168"/>
        <v>41557.013182870374</v>
      </c>
      <c r="U2140" s="9">
        <f t="shared" si="169"/>
        <v>41587.054849537039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 t="str">
        <f t="shared" si="165"/>
        <v/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66"/>
        <v>-28374</v>
      </c>
      <c r="Q2141">
        <f t="shared" si="167"/>
        <v>29.035714285714285</v>
      </c>
      <c r="R2141" t="s">
        <v>8313</v>
      </c>
      <c r="S2141" t="s">
        <v>8340</v>
      </c>
      <c r="T2141" s="9">
        <f t="shared" si="168"/>
        <v>42647.750092592592</v>
      </c>
      <c r="U2141" s="9">
        <f t="shared" si="169"/>
        <v>42677.750092592592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 t="str">
        <f t="shared" si="165"/>
        <v/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66"/>
        <v>-499440</v>
      </c>
      <c r="Q2142">
        <f t="shared" si="167"/>
        <v>50.909090909090907</v>
      </c>
      <c r="R2142" t="s">
        <v>8313</v>
      </c>
      <c r="S2142" t="s">
        <v>8340</v>
      </c>
      <c r="T2142" s="9">
        <f t="shared" si="168"/>
        <v>41255.833611111113</v>
      </c>
      <c r="U2142" s="9">
        <f t="shared" si="169"/>
        <v>41285.833611111113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 t="str">
        <f t="shared" si="165"/>
        <v/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>
        <f t="shared" si="166"/>
        <v>-15000</v>
      </c>
      <c r="Q2143" t="e">
        <f t="shared" si="167"/>
        <v>#DIV/0!</v>
      </c>
      <c r="R2143" t="s">
        <v>8313</v>
      </c>
      <c r="S2143" t="s">
        <v>8340</v>
      </c>
      <c r="T2143" s="9">
        <f t="shared" si="168"/>
        <v>41927.235636574071</v>
      </c>
      <c r="U2143" s="9">
        <f t="shared" si="169"/>
        <v>41957.277303240742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 t="str">
        <f t="shared" si="165"/>
        <v/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66"/>
        <v>-9899</v>
      </c>
      <c r="Q2144">
        <f t="shared" si="167"/>
        <v>50.083333333333336</v>
      </c>
      <c r="R2144" t="s">
        <v>8313</v>
      </c>
      <c r="S2144" t="s">
        <v>8340</v>
      </c>
      <c r="T2144" s="9">
        <f t="shared" si="168"/>
        <v>42340.701504629629</v>
      </c>
      <c r="U2144" s="9">
        <f t="shared" si="169"/>
        <v>42368.701504629629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 t="str">
        <f t="shared" si="165"/>
        <v/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66"/>
        <v>-1775</v>
      </c>
      <c r="Q2145">
        <f t="shared" si="167"/>
        <v>45</v>
      </c>
      <c r="R2145" t="s">
        <v>8313</v>
      </c>
      <c r="S2145" t="s">
        <v>8340</v>
      </c>
      <c r="T2145" s="9">
        <f t="shared" si="168"/>
        <v>40332.886712962965</v>
      </c>
      <c r="U2145" s="9">
        <f t="shared" si="169"/>
        <v>40380.791666666664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 t="str">
        <f t="shared" si="165"/>
        <v/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66"/>
        <v>-34893</v>
      </c>
      <c r="Q2146">
        <f t="shared" si="167"/>
        <v>25.291666666666668</v>
      </c>
      <c r="R2146" t="s">
        <v>8313</v>
      </c>
      <c r="S2146" t="s">
        <v>8340</v>
      </c>
      <c r="T2146" s="9">
        <f t="shared" si="168"/>
        <v>41499.546759259261</v>
      </c>
      <c r="U2146" s="9">
        <f t="shared" si="169"/>
        <v>41531.546759259261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 t="str">
        <f t="shared" si="165"/>
        <v/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66"/>
        <v>-10435</v>
      </c>
      <c r="Q2147">
        <f t="shared" si="167"/>
        <v>51.292134831460672</v>
      </c>
      <c r="R2147" t="s">
        <v>8313</v>
      </c>
      <c r="S2147" t="s">
        <v>8340</v>
      </c>
      <c r="T2147" s="9">
        <f t="shared" si="168"/>
        <v>41575.237430555557</v>
      </c>
      <c r="U2147" s="9">
        <f t="shared" si="169"/>
        <v>41605.279097222221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 t="str">
        <f t="shared" si="165"/>
        <v/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66"/>
        <v>-4999</v>
      </c>
      <c r="Q2148">
        <f t="shared" si="167"/>
        <v>1</v>
      </c>
      <c r="R2148" t="s">
        <v>8313</v>
      </c>
      <c r="S2148" t="s">
        <v>8340</v>
      </c>
      <c r="T2148" s="9">
        <f t="shared" si="168"/>
        <v>42397.679513888885</v>
      </c>
      <c r="U2148" s="9">
        <f t="shared" si="169"/>
        <v>42411.679513888885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 t="str">
        <f t="shared" si="165"/>
        <v/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66"/>
        <v>-387284</v>
      </c>
      <c r="Q2149">
        <f t="shared" si="167"/>
        <v>49.381818181818183</v>
      </c>
      <c r="R2149" t="s">
        <v>8313</v>
      </c>
      <c r="S2149" t="s">
        <v>8340</v>
      </c>
      <c r="T2149" s="9">
        <f t="shared" si="168"/>
        <v>41927.295694444445</v>
      </c>
      <c r="U2149" s="9">
        <f t="shared" si="169"/>
        <v>41959.337361111116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 t="str">
        <f t="shared" si="165"/>
        <v/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66"/>
        <v>-98</v>
      </c>
      <c r="Q2150">
        <f t="shared" si="167"/>
        <v>1</v>
      </c>
      <c r="R2150" t="s">
        <v>8313</v>
      </c>
      <c r="S2150" t="s">
        <v>8340</v>
      </c>
      <c r="T2150" s="9">
        <f t="shared" si="168"/>
        <v>42066.733587962968</v>
      </c>
      <c r="U2150" s="9">
        <f t="shared" si="169"/>
        <v>42096.691921296297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 t="str">
        <f t="shared" si="165"/>
        <v/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>
        <f t="shared" si="166"/>
        <v>-2000</v>
      </c>
      <c r="Q2151" t="e">
        <f t="shared" si="167"/>
        <v>#DIV/0!</v>
      </c>
      <c r="R2151" t="s">
        <v>8313</v>
      </c>
      <c r="S2151" t="s">
        <v>8340</v>
      </c>
      <c r="T2151" s="9">
        <f t="shared" si="168"/>
        <v>40355.024953703702</v>
      </c>
      <c r="U2151" s="9">
        <f t="shared" si="169"/>
        <v>40390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 t="str">
        <f t="shared" si="165"/>
        <v/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66"/>
        <v>-49595</v>
      </c>
      <c r="Q2152">
        <f t="shared" si="167"/>
        <v>101.25</v>
      </c>
      <c r="R2152" t="s">
        <v>8313</v>
      </c>
      <c r="S2152" t="s">
        <v>8340</v>
      </c>
      <c r="T2152" s="9">
        <f t="shared" si="168"/>
        <v>42534.284710648149</v>
      </c>
      <c r="U2152" s="9">
        <f t="shared" si="169"/>
        <v>42564.284710648149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 t="str">
        <f t="shared" si="165"/>
        <v/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66"/>
        <v>-44882</v>
      </c>
      <c r="Q2153">
        <f t="shared" si="167"/>
        <v>19.666666666666668</v>
      </c>
      <c r="R2153" t="s">
        <v>8313</v>
      </c>
      <c r="S2153" t="s">
        <v>8340</v>
      </c>
      <c r="T2153" s="9">
        <f t="shared" si="168"/>
        <v>42520.847384259265</v>
      </c>
      <c r="U2153" s="9">
        <f t="shared" si="169"/>
        <v>42550.847384259265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 t="str">
        <f t="shared" si="165"/>
        <v/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66"/>
        <v>-29950</v>
      </c>
      <c r="Q2154">
        <f t="shared" si="167"/>
        <v>12.5</v>
      </c>
      <c r="R2154" t="s">
        <v>8313</v>
      </c>
      <c r="S2154" t="s">
        <v>8340</v>
      </c>
      <c r="T2154" s="9">
        <f t="shared" si="168"/>
        <v>41683.832280092596</v>
      </c>
      <c r="U2154" s="9">
        <f t="shared" si="169"/>
        <v>41713.790613425925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 t="str">
        <f t="shared" si="165"/>
        <v/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66"/>
        <v>-372591</v>
      </c>
      <c r="Q2155">
        <f t="shared" si="167"/>
        <v>8.5</v>
      </c>
      <c r="R2155" t="s">
        <v>8313</v>
      </c>
      <c r="S2155" t="s">
        <v>8340</v>
      </c>
      <c r="T2155" s="9">
        <f t="shared" si="168"/>
        <v>41974.911087962959</v>
      </c>
      <c r="U2155" s="9">
        <f t="shared" si="169"/>
        <v>42014.332638888889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 t="str">
        <f t="shared" si="165"/>
        <v/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66"/>
        <v>-248</v>
      </c>
      <c r="Q2156">
        <f t="shared" si="167"/>
        <v>1</v>
      </c>
      <c r="R2156" t="s">
        <v>8313</v>
      </c>
      <c r="S2156" t="s">
        <v>8340</v>
      </c>
      <c r="T2156" s="9">
        <f t="shared" si="168"/>
        <v>41647.632256944446</v>
      </c>
      <c r="U2156" s="9">
        <f t="shared" si="169"/>
        <v>41667.632256944446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 t="str">
        <f t="shared" si="165"/>
        <v/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66"/>
        <v>-4885</v>
      </c>
      <c r="Q2157">
        <f t="shared" si="167"/>
        <v>23</v>
      </c>
      <c r="R2157" t="s">
        <v>8313</v>
      </c>
      <c r="S2157" t="s">
        <v>8340</v>
      </c>
      <c r="T2157" s="9">
        <f t="shared" si="168"/>
        <v>42430.747511574074</v>
      </c>
      <c r="U2157" s="9">
        <f t="shared" si="169"/>
        <v>42460.70584490741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 t="str">
        <f t="shared" si="165"/>
        <v/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66"/>
        <v>-54507</v>
      </c>
      <c r="Q2158">
        <f t="shared" si="167"/>
        <v>17.987951807228917</v>
      </c>
      <c r="R2158" t="s">
        <v>8313</v>
      </c>
      <c r="S2158" t="s">
        <v>8340</v>
      </c>
      <c r="T2158" s="9">
        <f t="shared" si="168"/>
        <v>41488.85423611111</v>
      </c>
      <c r="U2158" s="9">
        <f t="shared" si="169"/>
        <v>41533.85423611111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 t="str">
        <f t="shared" si="165"/>
        <v/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66"/>
        <v>-53856</v>
      </c>
      <c r="Q2159">
        <f t="shared" si="167"/>
        <v>370.94736842105266</v>
      </c>
      <c r="R2159" t="s">
        <v>8313</v>
      </c>
      <c r="S2159" t="s">
        <v>8340</v>
      </c>
      <c r="T2159" s="9">
        <f t="shared" si="168"/>
        <v>42694.98128472222</v>
      </c>
      <c r="U2159" s="9">
        <f t="shared" si="169"/>
        <v>42727.332638888889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 t="str">
        <f t="shared" si="165"/>
        <v/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66"/>
        <v>-280229.89</v>
      </c>
      <c r="Q2160">
        <f t="shared" si="167"/>
        <v>63.569485530546629</v>
      </c>
      <c r="R2160" t="s">
        <v>8313</v>
      </c>
      <c r="S2160" t="s">
        <v>8340</v>
      </c>
      <c r="T2160" s="9">
        <f t="shared" si="168"/>
        <v>41264.853865740741</v>
      </c>
      <c r="U2160" s="9">
        <f t="shared" si="169"/>
        <v>41309.853865740741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 t="str">
        <f t="shared" si="165"/>
        <v/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66"/>
        <v>-3574</v>
      </c>
      <c r="Q2161">
        <f t="shared" si="167"/>
        <v>13</v>
      </c>
      <c r="R2161" t="s">
        <v>8313</v>
      </c>
      <c r="S2161" t="s">
        <v>8340</v>
      </c>
      <c r="T2161" s="9">
        <f t="shared" si="168"/>
        <v>40710.731180555551</v>
      </c>
      <c r="U2161" s="9">
        <f t="shared" si="169"/>
        <v>40740.731180555551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 t="str">
        <f t="shared" si="165"/>
        <v/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66"/>
        <v>-9915</v>
      </c>
      <c r="Q2162">
        <f t="shared" si="167"/>
        <v>5.3125</v>
      </c>
      <c r="R2162" t="s">
        <v>8313</v>
      </c>
      <c r="S2162" t="s">
        <v>8340</v>
      </c>
      <c r="T2162" s="9">
        <f t="shared" si="168"/>
        <v>41018.711863425924</v>
      </c>
      <c r="U2162" s="9">
        <f t="shared" si="169"/>
        <v>41048.711863425924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f t="shared" si="165"/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66"/>
        <v>63</v>
      </c>
      <c r="Q2163">
        <f t="shared" si="167"/>
        <v>35.615384615384613</v>
      </c>
      <c r="R2163" t="s">
        <v>8312</v>
      </c>
      <c r="S2163" t="s">
        <v>8311</v>
      </c>
      <c r="T2163" s="9">
        <f t="shared" si="168"/>
        <v>42240.852534722217</v>
      </c>
      <c r="U2163" s="9">
        <f t="shared" si="169"/>
        <v>42270.852534722217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f t="shared" si="165"/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66"/>
        <v>552</v>
      </c>
      <c r="Q2164">
        <f t="shared" si="167"/>
        <v>87.103448275862064</v>
      </c>
      <c r="R2164" t="s">
        <v>8312</v>
      </c>
      <c r="S2164" t="s">
        <v>8311</v>
      </c>
      <c r="T2164" s="9">
        <f t="shared" si="168"/>
        <v>41813.766099537039</v>
      </c>
      <c r="U2164" s="9">
        <f t="shared" si="169"/>
        <v>41844.766099537039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f t="shared" si="165"/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66"/>
        <v>805</v>
      </c>
      <c r="Q2165">
        <f t="shared" si="167"/>
        <v>75.11363636363636</v>
      </c>
      <c r="R2165" t="s">
        <v>8312</v>
      </c>
      <c r="S2165" t="s">
        <v>8311</v>
      </c>
      <c r="T2165" s="9">
        <f t="shared" si="168"/>
        <v>42111.899537037039</v>
      </c>
      <c r="U2165" s="9">
        <f t="shared" si="169"/>
        <v>42163.159722222219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f t="shared" si="165"/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66"/>
        <v>145</v>
      </c>
      <c r="Q2166">
        <f t="shared" si="167"/>
        <v>68.01204819277109</v>
      </c>
      <c r="R2166" t="s">
        <v>8312</v>
      </c>
      <c r="S2166" t="s">
        <v>8311</v>
      </c>
      <c r="T2166" s="9">
        <f t="shared" si="168"/>
        <v>42515.71775462963</v>
      </c>
      <c r="U2166" s="9">
        <f t="shared" si="169"/>
        <v>42546.165972222225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f t="shared" si="165"/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66"/>
        <v>966</v>
      </c>
      <c r="Q2167">
        <f t="shared" si="167"/>
        <v>29.623931623931625</v>
      </c>
      <c r="R2167" t="s">
        <v>8312</v>
      </c>
      <c r="S2167" t="s">
        <v>8311</v>
      </c>
      <c r="T2167" s="9">
        <f t="shared" si="168"/>
        <v>42438.667071759264</v>
      </c>
      <c r="U2167" s="9">
        <f t="shared" si="169"/>
        <v>42468.625405092593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f t="shared" si="165"/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66"/>
        <v>932</v>
      </c>
      <c r="Q2168">
        <f t="shared" si="167"/>
        <v>91.625</v>
      </c>
      <c r="R2168" t="s">
        <v>8312</v>
      </c>
      <c r="S2168" t="s">
        <v>8311</v>
      </c>
      <c r="T2168" s="9">
        <f t="shared" si="168"/>
        <v>41933.838171296295</v>
      </c>
      <c r="U2168" s="9">
        <f t="shared" si="169"/>
        <v>41978.879837962959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f t="shared" si="165"/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66"/>
        <v>30</v>
      </c>
      <c r="Q2169">
        <f t="shared" si="167"/>
        <v>22.5</v>
      </c>
      <c r="R2169" t="s">
        <v>8312</v>
      </c>
      <c r="S2169" t="s">
        <v>8311</v>
      </c>
      <c r="T2169" s="9">
        <f t="shared" si="168"/>
        <v>41153.066400462965</v>
      </c>
      <c r="U2169" s="9">
        <f t="shared" si="169"/>
        <v>41167.066400462965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f t="shared" si="165"/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66"/>
        <v>3884.6899999999987</v>
      </c>
      <c r="Q2170">
        <f t="shared" si="167"/>
        <v>64.366735294117646</v>
      </c>
      <c r="R2170" t="s">
        <v>8312</v>
      </c>
      <c r="S2170" t="s">
        <v>8311</v>
      </c>
      <c r="T2170" s="9">
        <f t="shared" si="168"/>
        <v>42745.600243055553</v>
      </c>
      <c r="U2170" s="9">
        <f t="shared" si="169"/>
        <v>42776.208333333328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f t="shared" si="165"/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66"/>
        <v>0</v>
      </c>
      <c r="Q2171">
        <f t="shared" si="167"/>
        <v>21.857142857142858</v>
      </c>
      <c r="R2171" t="s">
        <v>8312</v>
      </c>
      <c r="S2171" t="s">
        <v>8311</v>
      </c>
      <c r="T2171" s="9">
        <f t="shared" si="168"/>
        <v>42793.700821759259</v>
      </c>
      <c r="U2171" s="9">
        <f t="shared" si="169"/>
        <v>42796.700821759259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f t="shared" si="165"/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66"/>
        <v>283</v>
      </c>
      <c r="Q2172">
        <f t="shared" si="167"/>
        <v>33.315789473684212</v>
      </c>
      <c r="R2172" t="s">
        <v>8312</v>
      </c>
      <c r="S2172" t="s">
        <v>8311</v>
      </c>
      <c r="T2172" s="9">
        <f t="shared" si="168"/>
        <v>42198.750254629631</v>
      </c>
      <c r="U2172" s="9">
        <f t="shared" si="169"/>
        <v>42238.750254629631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f t="shared" si="165"/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66"/>
        <v>243</v>
      </c>
      <c r="Q2173">
        <f t="shared" si="167"/>
        <v>90.276595744680847</v>
      </c>
      <c r="R2173" t="s">
        <v>8312</v>
      </c>
      <c r="S2173" t="s">
        <v>8311</v>
      </c>
      <c r="T2173" s="9">
        <f t="shared" si="168"/>
        <v>42141.95711805555</v>
      </c>
      <c r="U2173" s="9">
        <f t="shared" si="169"/>
        <v>42177.208333333328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f t="shared" si="165"/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66"/>
        <v>0</v>
      </c>
      <c r="Q2174">
        <f t="shared" si="167"/>
        <v>76.92307692307692</v>
      </c>
      <c r="R2174" t="s">
        <v>8312</v>
      </c>
      <c r="S2174" t="s">
        <v>8311</v>
      </c>
      <c r="T2174" s="9">
        <f t="shared" si="168"/>
        <v>42082.580092592587</v>
      </c>
      <c r="U2174" s="9">
        <f t="shared" si="169"/>
        <v>42112.580092592587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f t="shared" si="165"/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66"/>
        <v>1131</v>
      </c>
      <c r="Q2175">
        <f t="shared" si="167"/>
        <v>59.233333333333334</v>
      </c>
      <c r="R2175" t="s">
        <v>8312</v>
      </c>
      <c r="S2175" t="s">
        <v>8311</v>
      </c>
      <c r="T2175" s="9">
        <f t="shared" si="168"/>
        <v>41495.692627314813</v>
      </c>
      <c r="U2175" s="9">
        <f t="shared" si="169"/>
        <v>41527.165972222225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f t="shared" si="165"/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66"/>
        <v>119</v>
      </c>
      <c r="Q2176">
        <f t="shared" si="167"/>
        <v>65.38095238095238</v>
      </c>
      <c r="R2176" t="s">
        <v>8312</v>
      </c>
      <c r="S2176" t="s">
        <v>8311</v>
      </c>
      <c r="T2176" s="9">
        <f t="shared" si="168"/>
        <v>42465.542905092589</v>
      </c>
      <c r="U2176" s="9">
        <f t="shared" si="169"/>
        <v>42495.542905092589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f t="shared" si="165"/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66"/>
        <v>1050</v>
      </c>
      <c r="Q2177">
        <f t="shared" si="167"/>
        <v>67.307692307692307</v>
      </c>
      <c r="R2177" t="s">
        <v>8312</v>
      </c>
      <c r="S2177" t="s">
        <v>8311</v>
      </c>
      <c r="T2177" s="9">
        <f t="shared" si="168"/>
        <v>42565.009097222224</v>
      </c>
      <c r="U2177" s="9">
        <f t="shared" si="169"/>
        <v>42572.009097222224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f t="shared" si="165"/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66"/>
        <v>1301</v>
      </c>
      <c r="Q2178">
        <f t="shared" si="167"/>
        <v>88.74647887323944</v>
      </c>
      <c r="R2178" t="s">
        <v>8312</v>
      </c>
      <c r="S2178" t="s">
        <v>8311</v>
      </c>
      <c r="T2178" s="9">
        <f t="shared" si="168"/>
        <v>42096.633206018523</v>
      </c>
      <c r="U2178" s="9">
        <f t="shared" si="169"/>
        <v>42126.633206018523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f t="shared" ref="E2179:E2242" si="170">IF(G2179="successful",D2179,"")</f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171">F2179-D2179</f>
        <v>3</v>
      </c>
      <c r="Q2179">
        <f t="shared" ref="Q2179:Q2242" si="172">F2179/M2179</f>
        <v>65.868421052631575</v>
      </c>
      <c r="R2179" t="s">
        <v>8312</v>
      </c>
      <c r="S2179" t="s">
        <v>8311</v>
      </c>
      <c r="T2179" s="9">
        <f t="shared" ref="T2179:T2242" si="173">(((K2179/60)/60)/24)+DATE(1970,1,1)</f>
        <v>42502.250775462962</v>
      </c>
      <c r="U2179" s="9">
        <f t="shared" ref="U2179:U2242" si="174">(((J2179/60)/60)/24)+DATE(1970,1,1)</f>
        <v>42527.250775462962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f t="shared" si="170"/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171"/>
        <v>9660</v>
      </c>
      <c r="Q2180">
        <f t="shared" si="172"/>
        <v>40.349243306169967</v>
      </c>
      <c r="R2180" t="s">
        <v>8312</v>
      </c>
      <c r="S2180" t="s">
        <v>8311</v>
      </c>
      <c r="T2180" s="9">
        <f t="shared" si="173"/>
        <v>42723.63653935185</v>
      </c>
      <c r="U2180" s="9">
        <f t="shared" si="174"/>
        <v>42753.63653935185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f t="shared" si="170"/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171"/>
        <v>614</v>
      </c>
      <c r="Q2181">
        <f t="shared" si="172"/>
        <v>76.857142857142861</v>
      </c>
      <c r="R2181" t="s">
        <v>8312</v>
      </c>
      <c r="S2181" t="s">
        <v>8311</v>
      </c>
      <c r="T2181" s="9">
        <f t="shared" si="173"/>
        <v>42075.171203703707</v>
      </c>
      <c r="U2181" s="9">
        <f t="shared" si="174"/>
        <v>42105.171203703707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f t="shared" si="170"/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171"/>
        <v>359.21000000000004</v>
      </c>
      <c r="Q2182">
        <f t="shared" si="172"/>
        <v>68.707820512820518</v>
      </c>
      <c r="R2182" t="s">
        <v>8312</v>
      </c>
      <c r="S2182" t="s">
        <v>8311</v>
      </c>
      <c r="T2182" s="9">
        <f t="shared" si="173"/>
        <v>42279.669768518521</v>
      </c>
      <c r="U2182" s="9">
        <f t="shared" si="174"/>
        <v>42321.711435185185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f t="shared" si="170"/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171"/>
        <v>1062</v>
      </c>
      <c r="Q2183">
        <f t="shared" si="172"/>
        <v>57.773584905660378</v>
      </c>
      <c r="R2183" t="s">
        <v>8313</v>
      </c>
      <c r="S2183" t="s">
        <v>8357</v>
      </c>
      <c r="T2183" s="9">
        <f t="shared" si="173"/>
        <v>42773.005243055552</v>
      </c>
      <c r="U2183" s="9">
        <f t="shared" si="174"/>
        <v>42787.005243055552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f t="shared" si="170"/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171"/>
        <v>12725</v>
      </c>
      <c r="Q2184">
        <f t="shared" si="172"/>
        <v>44.171348314606739</v>
      </c>
      <c r="R2184" t="s">
        <v>8313</v>
      </c>
      <c r="S2184" t="s">
        <v>8357</v>
      </c>
      <c r="T2184" s="9">
        <f t="shared" si="173"/>
        <v>41879.900752314818</v>
      </c>
      <c r="U2184" s="9">
        <f t="shared" si="174"/>
        <v>41914.900752314818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f t="shared" si="170"/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171"/>
        <v>7007</v>
      </c>
      <c r="Q2185">
        <f t="shared" si="172"/>
        <v>31.566308243727597</v>
      </c>
      <c r="R2185" t="s">
        <v>8313</v>
      </c>
      <c r="S2185" t="s">
        <v>8357</v>
      </c>
      <c r="T2185" s="9">
        <f t="shared" si="173"/>
        <v>42745.365474537044</v>
      </c>
      <c r="U2185" s="9">
        <f t="shared" si="174"/>
        <v>42775.208333333328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f t="shared" si="170"/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171"/>
        <v>18474</v>
      </c>
      <c r="Q2186">
        <f t="shared" si="172"/>
        <v>107.04511278195488</v>
      </c>
      <c r="R2186" t="s">
        <v>8313</v>
      </c>
      <c r="S2186" t="s">
        <v>8357</v>
      </c>
      <c r="T2186" s="9">
        <f t="shared" si="173"/>
        <v>42380.690289351856</v>
      </c>
      <c r="U2186" s="9">
        <f t="shared" si="174"/>
        <v>42394.666666666672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f t="shared" si="170"/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171"/>
        <v>87848.5</v>
      </c>
      <c r="Q2187">
        <f t="shared" si="172"/>
        <v>149.03451043338683</v>
      </c>
      <c r="R2187" t="s">
        <v>8313</v>
      </c>
      <c r="S2187" t="s">
        <v>8357</v>
      </c>
      <c r="T2187" s="9">
        <f t="shared" si="173"/>
        <v>41319.349988425929</v>
      </c>
      <c r="U2187" s="9">
        <f t="shared" si="174"/>
        <v>41359.349988425929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f t="shared" si="170"/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171"/>
        <v>1935</v>
      </c>
      <c r="Q2188">
        <f t="shared" si="172"/>
        <v>55.956632653061227</v>
      </c>
      <c r="R2188" t="s">
        <v>8313</v>
      </c>
      <c r="S2188" t="s">
        <v>8357</v>
      </c>
      <c r="T2188" s="9">
        <f t="shared" si="173"/>
        <v>42583.615081018521</v>
      </c>
      <c r="U2188" s="9">
        <f t="shared" si="174"/>
        <v>42620.083333333328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f t="shared" si="170"/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171"/>
        <v>182928.5</v>
      </c>
      <c r="Q2189">
        <f t="shared" si="172"/>
        <v>56.970381807973048</v>
      </c>
      <c r="R2189" t="s">
        <v>8313</v>
      </c>
      <c r="S2189" t="s">
        <v>8357</v>
      </c>
      <c r="T2189" s="9">
        <f t="shared" si="173"/>
        <v>42068.209097222221</v>
      </c>
      <c r="U2189" s="9">
        <f t="shared" si="174"/>
        <v>42097.165972222225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f t="shared" si="170"/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171"/>
        <v>17151</v>
      </c>
      <c r="Q2190">
        <f t="shared" si="172"/>
        <v>44.056420233463037</v>
      </c>
      <c r="R2190" t="s">
        <v>8313</v>
      </c>
      <c r="S2190" t="s">
        <v>8357</v>
      </c>
      <c r="T2190" s="9">
        <f t="shared" si="173"/>
        <v>42633.586122685185</v>
      </c>
      <c r="U2190" s="9">
        <f t="shared" si="174"/>
        <v>42668.708333333328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f t="shared" si="170"/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171"/>
        <v>4839</v>
      </c>
      <c r="Q2191">
        <f t="shared" si="172"/>
        <v>68.625</v>
      </c>
      <c r="R2191" t="s">
        <v>8313</v>
      </c>
      <c r="S2191" t="s">
        <v>8357</v>
      </c>
      <c r="T2191" s="9">
        <f t="shared" si="173"/>
        <v>42467.788194444445</v>
      </c>
      <c r="U2191" s="9">
        <f t="shared" si="174"/>
        <v>42481.916666666672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f t="shared" si="170"/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171"/>
        <v>16076</v>
      </c>
      <c r="Q2192">
        <f t="shared" si="172"/>
        <v>65.318435754189949</v>
      </c>
      <c r="R2192" t="s">
        <v>8313</v>
      </c>
      <c r="S2192" t="s">
        <v>8357</v>
      </c>
      <c r="T2192" s="9">
        <f t="shared" si="173"/>
        <v>42417.625046296293</v>
      </c>
      <c r="U2192" s="9">
        <f t="shared" si="174"/>
        <v>42452.290972222225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f t="shared" si="170"/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171"/>
        <v>148</v>
      </c>
      <c r="Q2193">
        <f t="shared" si="172"/>
        <v>35.92</v>
      </c>
      <c r="R2193" t="s">
        <v>8313</v>
      </c>
      <c r="S2193" t="s">
        <v>8357</v>
      </c>
      <c r="T2193" s="9">
        <f t="shared" si="173"/>
        <v>42768.833645833336</v>
      </c>
      <c r="U2193" s="9">
        <f t="shared" si="174"/>
        <v>42780.833645833336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f t="shared" si="170"/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171"/>
        <v>117748.82</v>
      </c>
      <c r="Q2194">
        <f t="shared" si="172"/>
        <v>40.070667078443485</v>
      </c>
      <c r="R2194" t="s">
        <v>8313</v>
      </c>
      <c r="S2194" t="s">
        <v>8357</v>
      </c>
      <c r="T2194" s="9">
        <f t="shared" si="173"/>
        <v>42691.8512037037</v>
      </c>
      <c r="U2194" s="9">
        <f t="shared" si="174"/>
        <v>42719.958333333328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f t="shared" si="170"/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171"/>
        <v>52856</v>
      </c>
      <c r="Q2195">
        <f t="shared" si="172"/>
        <v>75.647714604236342</v>
      </c>
      <c r="R2195" t="s">
        <v>8313</v>
      </c>
      <c r="S2195" t="s">
        <v>8357</v>
      </c>
      <c r="T2195" s="9">
        <f t="shared" si="173"/>
        <v>42664.405925925923</v>
      </c>
      <c r="U2195" s="9">
        <f t="shared" si="174"/>
        <v>42695.207638888889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f t="shared" si="170"/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171"/>
        <v>43737</v>
      </c>
      <c r="Q2196">
        <f t="shared" si="172"/>
        <v>61.203872437357631</v>
      </c>
      <c r="R2196" t="s">
        <v>8313</v>
      </c>
      <c r="S2196" t="s">
        <v>8357</v>
      </c>
      <c r="T2196" s="9">
        <f t="shared" si="173"/>
        <v>42425.757986111115</v>
      </c>
      <c r="U2196" s="9">
        <f t="shared" si="174"/>
        <v>42455.716319444444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f t="shared" si="170"/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171"/>
        <v>935</v>
      </c>
      <c r="Q2197">
        <f t="shared" si="172"/>
        <v>48.130434782608695</v>
      </c>
      <c r="R2197" t="s">
        <v>8313</v>
      </c>
      <c r="S2197" t="s">
        <v>8357</v>
      </c>
      <c r="T2197" s="9">
        <f t="shared" si="173"/>
        <v>42197.771990740745</v>
      </c>
      <c r="U2197" s="9">
        <f t="shared" si="174"/>
        <v>42227.771990740745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f t="shared" si="170"/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171"/>
        <v>1937</v>
      </c>
      <c r="Q2198">
        <f t="shared" si="172"/>
        <v>68.106837606837601</v>
      </c>
      <c r="R2198" t="s">
        <v>8313</v>
      </c>
      <c r="S2198" t="s">
        <v>8357</v>
      </c>
      <c r="T2198" s="9">
        <f t="shared" si="173"/>
        <v>42675.487291666665</v>
      </c>
      <c r="U2198" s="9">
        <f t="shared" si="174"/>
        <v>42706.291666666672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f t="shared" si="170"/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171"/>
        <v>255309.33000000002</v>
      </c>
      <c r="Q2199">
        <f t="shared" si="172"/>
        <v>65.891300230946882</v>
      </c>
      <c r="R2199" t="s">
        <v>8313</v>
      </c>
      <c r="S2199" t="s">
        <v>8357</v>
      </c>
      <c r="T2199" s="9">
        <f t="shared" si="173"/>
        <v>42033.584016203706</v>
      </c>
      <c r="U2199" s="9">
        <f t="shared" si="174"/>
        <v>42063.584016203706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f t="shared" si="170"/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171"/>
        <v>13157</v>
      </c>
      <c r="Q2200">
        <f t="shared" si="172"/>
        <v>81.654377880184327</v>
      </c>
      <c r="R2200" t="s">
        <v>8313</v>
      </c>
      <c r="S2200" t="s">
        <v>8357</v>
      </c>
      <c r="T2200" s="9">
        <f t="shared" si="173"/>
        <v>42292.513888888891</v>
      </c>
      <c r="U2200" s="9">
        <f t="shared" si="174"/>
        <v>42322.555555555555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f t="shared" si="170"/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171"/>
        <v>4228</v>
      </c>
      <c r="Q2201">
        <f t="shared" si="172"/>
        <v>52.701195219123505</v>
      </c>
      <c r="R2201" t="s">
        <v>8313</v>
      </c>
      <c r="S2201" t="s">
        <v>8357</v>
      </c>
      <c r="T2201" s="9">
        <f t="shared" si="173"/>
        <v>42262.416643518518</v>
      </c>
      <c r="U2201" s="9">
        <f t="shared" si="174"/>
        <v>42292.416643518518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f t="shared" si="170"/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171"/>
        <v>8843</v>
      </c>
      <c r="Q2202">
        <f t="shared" si="172"/>
        <v>41.228136882129277</v>
      </c>
      <c r="R2202" t="s">
        <v>8313</v>
      </c>
      <c r="S2202" t="s">
        <v>8357</v>
      </c>
      <c r="T2202" s="9">
        <f t="shared" si="173"/>
        <v>42163.625787037032</v>
      </c>
      <c r="U2202" s="9">
        <f t="shared" si="174"/>
        <v>42191.125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f t="shared" si="170"/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171"/>
        <v>310.99</v>
      </c>
      <c r="Q2203">
        <f t="shared" si="172"/>
        <v>15.035357142857142</v>
      </c>
      <c r="R2203" t="s">
        <v>8312</v>
      </c>
      <c r="S2203" t="s">
        <v>8337</v>
      </c>
      <c r="T2203" s="9">
        <f t="shared" si="173"/>
        <v>41276.846817129634</v>
      </c>
      <c r="U2203" s="9">
        <f t="shared" si="174"/>
        <v>41290.846817129634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f t="shared" si="170"/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171"/>
        <v>24167.25</v>
      </c>
      <c r="Q2204">
        <f t="shared" si="172"/>
        <v>39.066920943134534</v>
      </c>
      <c r="R2204" t="s">
        <v>8312</v>
      </c>
      <c r="S2204" t="s">
        <v>8337</v>
      </c>
      <c r="T2204" s="9">
        <f t="shared" si="173"/>
        <v>41184.849166666667</v>
      </c>
      <c r="U2204" s="9">
        <f t="shared" si="174"/>
        <v>41214.849166666667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f t="shared" si="170"/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171"/>
        <v>191</v>
      </c>
      <c r="Q2205">
        <f t="shared" si="172"/>
        <v>43.82</v>
      </c>
      <c r="R2205" t="s">
        <v>8312</v>
      </c>
      <c r="S2205" t="s">
        <v>8337</v>
      </c>
      <c r="T2205" s="9">
        <f t="shared" si="173"/>
        <v>42241.85974537037</v>
      </c>
      <c r="U2205" s="9">
        <f t="shared" si="174"/>
        <v>42271.85974537037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f t="shared" si="170"/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171"/>
        <v>493</v>
      </c>
      <c r="Q2206">
        <f t="shared" si="172"/>
        <v>27.301369863013697</v>
      </c>
      <c r="R2206" t="s">
        <v>8312</v>
      </c>
      <c r="S2206" t="s">
        <v>8337</v>
      </c>
      <c r="T2206" s="9">
        <f t="shared" si="173"/>
        <v>41312.311562499999</v>
      </c>
      <c r="U2206" s="9">
        <f t="shared" si="174"/>
        <v>41342.311562499999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f t="shared" si="170"/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171"/>
        <v>390</v>
      </c>
      <c r="Q2207">
        <f t="shared" si="172"/>
        <v>42.222222222222221</v>
      </c>
      <c r="R2207" t="s">
        <v>8312</v>
      </c>
      <c r="S2207" t="s">
        <v>8337</v>
      </c>
      <c r="T2207" s="9">
        <f t="shared" si="173"/>
        <v>41031.82163194444</v>
      </c>
      <c r="U2207" s="9">
        <f t="shared" si="174"/>
        <v>41061.82163194444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f t="shared" si="170"/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171"/>
        <v>30</v>
      </c>
      <c r="Q2208">
        <f t="shared" si="172"/>
        <v>33.235294117647058</v>
      </c>
      <c r="R2208" t="s">
        <v>8312</v>
      </c>
      <c r="S2208" t="s">
        <v>8337</v>
      </c>
      <c r="T2208" s="9">
        <f t="shared" si="173"/>
        <v>40997.257222222222</v>
      </c>
      <c r="U2208" s="9">
        <f t="shared" si="174"/>
        <v>41015.257222222222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f t="shared" si="170"/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171"/>
        <v>0</v>
      </c>
      <c r="Q2209">
        <f t="shared" si="172"/>
        <v>285.71428571428572</v>
      </c>
      <c r="R2209" t="s">
        <v>8312</v>
      </c>
      <c r="S2209" t="s">
        <v>8337</v>
      </c>
      <c r="T2209" s="9">
        <f t="shared" si="173"/>
        <v>41564.194131944445</v>
      </c>
      <c r="U2209" s="9">
        <f t="shared" si="174"/>
        <v>41594.235798611109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f t="shared" si="170"/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171"/>
        <v>16</v>
      </c>
      <c r="Q2210">
        <f t="shared" si="172"/>
        <v>42.333333333333336</v>
      </c>
      <c r="R2210" t="s">
        <v>8312</v>
      </c>
      <c r="S2210" t="s">
        <v>8337</v>
      </c>
      <c r="T2210" s="9">
        <f t="shared" si="173"/>
        <v>40946.882245370369</v>
      </c>
      <c r="U2210" s="9">
        <f t="shared" si="174"/>
        <v>41006.166666666664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f t="shared" si="170"/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171"/>
        <v>254</v>
      </c>
      <c r="Q2211">
        <f t="shared" si="172"/>
        <v>50.266666666666666</v>
      </c>
      <c r="R2211" t="s">
        <v>8312</v>
      </c>
      <c r="S2211" t="s">
        <v>8337</v>
      </c>
      <c r="T2211" s="9">
        <f t="shared" si="173"/>
        <v>41732.479675925926</v>
      </c>
      <c r="U2211" s="9">
        <f t="shared" si="174"/>
        <v>41743.958333333336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f t="shared" si="170"/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171"/>
        <v>457</v>
      </c>
      <c r="Q2212">
        <f t="shared" si="172"/>
        <v>61.902777777777779</v>
      </c>
      <c r="R2212" t="s">
        <v>8312</v>
      </c>
      <c r="S2212" t="s">
        <v>8337</v>
      </c>
      <c r="T2212" s="9">
        <f t="shared" si="173"/>
        <v>40956.066087962965</v>
      </c>
      <c r="U2212" s="9">
        <f t="shared" si="174"/>
        <v>41013.73333333333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f t="shared" si="170"/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171"/>
        <v>2390</v>
      </c>
      <c r="Q2213">
        <f t="shared" si="172"/>
        <v>40.75</v>
      </c>
      <c r="R2213" t="s">
        <v>8312</v>
      </c>
      <c r="S2213" t="s">
        <v>8337</v>
      </c>
      <c r="T2213" s="9">
        <f t="shared" si="173"/>
        <v>41716.785011574073</v>
      </c>
      <c r="U2213" s="9">
        <f t="shared" si="174"/>
        <v>41739.290972222225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f t="shared" si="170"/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171"/>
        <v>863</v>
      </c>
      <c r="Q2214">
        <f t="shared" si="172"/>
        <v>55.796747967479675</v>
      </c>
      <c r="R2214" t="s">
        <v>8312</v>
      </c>
      <c r="S2214" t="s">
        <v>8337</v>
      </c>
      <c r="T2214" s="9">
        <f t="shared" si="173"/>
        <v>41548.747418981482</v>
      </c>
      <c r="U2214" s="9">
        <f t="shared" si="174"/>
        <v>41582.041666666664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f t="shared" si="170"/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171"/>
        <v>5</v>
      </c>
      <c r="Q2215">
        <f t="shared" si="172"/>
        <v>10</v>
      </c>
      <c r="R2215" t="s">
        <v>8312</v>
      </c>
      <c r="S2215" t="s">
        <v>8337</v>
      </c>
      <c r="T2215" s="9">
        <f t="shared" si="173"/>
        <v>42109.826145833329</v>
      </c>
      <c r="U2215" s="9">
        <f t="shared" si="174"/>
        <v>42139.826145833329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f t="shared" si="170"/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171"/>
        <v>1155.01</v>
      </c>
      <c r="Q2216">
        <f t="shared" si="172"/>
        <v>73.125416666666666</v>
      </c>
      <c r="R2216" t="s">
        <v>8312</v>
      </c>
      <c r="S2216" t="s">
        <v>8337</v>
      </c>
      <c r="T2216" s="9">
        <f t="shared" si="173"/>
        <v>41646.792222222226</v>
      </c>
      <c r="U2216" s="9">
        <f t="shared" si="174"/>
        <v>41676.792222222226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f t="shared" si="170"/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171"/>
        <v>310</v>
      </c>
      <c r="Q2217">
        <f t="shared" si="172"/>
        <v>26.060606060606062</v>
      </c>
      <c r="R2217" t="s">
        <v>8312</v>
      </c>
      <c r="S2217" t="s">
        <v>8337</v>
      </c>
      <c r="T2217" s="9">
        <f t="shared" si="173"/>
        <v>40958.717268518521</v>
      </c>
      <c r="U2217" s="9">
        <f t="shared" si="174"/>
        <v>40981.290972222225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f t="shared" si="170"/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171"/>
        <v>17</v>
      </c>
      <c r="Q2218">
        <f t="shared" si="172"/>
        <v>22.642857142857142</v>
      </c>
      <c r="R2218" t="s">
        <v>8312</v>
      </c>
      <c r="S2218" t="s">
        <v>8337</v>
      </c>
      <c r="T2218" s="9">
        <f t="shared" si="173"/>
        <v>42194.751678240747</v>
      </c>
      <c r="U2218" s="9">
        <f t="shared" si="174"/>
        <v>42208.751678240747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f t="shared" si="170"/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171"/>
        <v>5</v>
      </c>
      <c r="Q2219">
        <f t="shared" si="172"/>
        <v>47.222222222222221</v>
      </c>
      <c r="R2219" t="s">
        <v>8312</v>
      </c>
      <c r="S2219" t="s">
        <v>8337</v>
      </c>
      <c r="T2219" s="9">
        <f t="shared" si="173"/>
        <v>42299.776770833334</v>
      </c>
      <c r="U2219" s="9">
        <f t="shared" si="174"/>
        <v>42310.333333333328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f t="shared" si="170"/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171"/>
        <v>456.65999999999985</v>
      </c>
      <c r="Q2220">
        <f t="shared" si="172"/>
        <v>32.324473684210524</v>
      </c>
      <c r="R2220" t="s">
        <v>8312</v>
      </c>
      <c r="S2220" t="s">
        <v>8337</v>
      </c>
      <c r="T2220" s="9">
        <f t="shared" si="173"/>
        <v>41127.812303240738</v>
      </c>
      <c r="U2220" s="9">
        <f t="shared" si="174"/>
        <v>41150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f t="shared" si="170"/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171"/>
        <v>15</v>
      </c>
      <c r="Q2221">
        <f t="shared" si="172"/>
        <v>53.421052631578945</v>
      </c>
      <c r="R2221" t="s">
        <v>8312</v>
      </c>
      <c r="S2221" t="s">
        <v>8337</v>
      </c>
      <c r="T2221" s="9">
        <f t="shared" si="173"/>
        <v>42205.718888888892</v>
      </c>
      <c r="U2221" s="9">
        <f t="shared" si="174"/>
        <v>42235.718888888892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f t="shared" si="170"/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171"/>
        <v>40</v>
      </c>
      <c r="Q2222">
        <f t="shared" si="172"/>
        <v>51.304347826086953</v>
      </c>
      <c r="R2222" t="s">
        <v>8312</v>
      </c>
      <c r="S2222" t="s">
        <v>8337</v>
      </c>
      <c r="T2222" s="9">
        <f t="shared" si="173"/>
        <v>41452.060601851852</v>
      </c>
      <c r="U2222" s="9">
        <f t="shared" si="174"/>
        <v>41482.060601851852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f t="shared" si="170"/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171"/>
        <v>609</v>
      </c>
      <c r="Q2223">
        <f t="shared" si="172"/>
        <v>37.197247706422019</v>
      </c>
      <c r="R2223" t="s">
        <v>8313</v>
      </c>
      <c r="S2223" t="s">
        <v>8357</v>
      </c>
      <c r="T2223" s="9">
        <f t="shared" si="173"/>
        <v>42452.666770833333</v>
      </c>
      <c r="U2223" s="9">
        <f t="shared" si="174"/>
        <v>42483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f t="shared" si="170"/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171"/>
        <v>313</v>
      </c>
      <c r="Q2224">
        <f t="shared" si="172"/>
        <v>27.1</v>
      </c>
      <c r="R2224" t="s">
        <v>8313</v>
      </c>
      <c r="S2224" t="s">
        <v>8357</v>
      </c>
      <c r="T2224" s="9">
        <f t="shared" si="173"/>
        <v>40906.787581018521</v>
      </c>
      <c r="U2224" s="9">
        <f t="shared" si="174"/>
        <v>40936.787581018521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f t="shared" si="170"/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171"/>
        <v>1131</v>
      </c>
      <c r="Q2225">
        <f t="shared" si="172"/>
        <v>206.31</v>
      </c>
      <c r="R2225" t="s">
        <v>8313</v>
      </c>
      <c r="S2225" t="s">
        <v>8357</v>
      </c>
      <c r="T2225" s="9">
        <f t="shared" si="173"/>
        <v>42152.640833333338</v>
      </c>
      <c r="U2225" s="9">
        <f t="shared" si="174"/>
        <v>42182.640833333338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f t="shared" si="170"/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171"/>
        <v>14315</v>
      </c>
      <c r="Q2226">
        <f t="shared" si="172"/>
        <v>82.145270270270274</v>
      </c>
      <c r="R2226" t="s">
        <v>8313</v>
      </c>
      <c r="S2226" t="s">
        <v>8357</v>
      </c>
      <c r="T2226" s="9">
        <f t="shared" si="173"/>
        <v>42644.667534722219</v>
      </c>
      <c r="U2226" s="9">
        <f t="shared" si="174"/>
        <v>42672.791666666672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f t="shared" si="170"/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171"/>
        <v>177415.01</v>
      </c>
      <c r="Q2227">
        <f t="shared" si="172"/>
        <v>164.79651993355483</v>
      </c>
      <c r="R2227" t="s">
        <v>8313</v>
      </c>
      <c r="S2227" t="s">
        <v>8357</v>
      </c>
      <c r="T2227" s="9">
        <f t="shared" si="173"/>
        <v>41873.79184027778</v>
      </c>
      <c r="U2227" s="9">
        <f t="shared" si="174"/>
        <v>41903.79184027778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f t="shared" si="170"/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171"/>
        <v>1523.3100000000013</v>
      </c>
      <c r="Q2228">
        <f t="shared" si="172"/>
        <v>60.820280373831778</v>
      </c>
      <c r="R2228" t="s">
        <v>8313</v>
      </c>
      <c r="S2228" t="s">
        <v>8357</v>
      </c>
      <c r="T2228" s="9">
        <f t="shared" si="173"/>
        <v>42381.79886574074</v>
      </c>
      <c r="U2228" s="9">
        <f t="shared" si="174"/>
        <v>42412.207638888889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f t="shared" si="170"/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171"/>
        <v>7459</v>
      </c>
      <c r="Q2229">
        <f t="shared" si="172"/>
        <v>67.970099667774093</v>
      </c>
      <c r="R2229" t="s">
        <v>8313</v>
      </c>
      <c r="S2229" t="s">
        <v>8357</v>
      </c>
      <c r="T2229" s="9">
        <f t="shared" si="173"/>
        <v>41561.807349537034</v>
      </c>
      <c r="U2229" s="9">
        <f t="shared" si="174"/>
        <v>41591.849016203705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f t="shared" si="170"/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171"/>
        <v>10744.9</v>
      </c>
      <c r="Q2230">
        <f t="shared" si="172"/>
        <v>81.561805555555551</v>
      </c>
      <c r="R2230" t="s">
        <v>8313</v>
      </c>
      <c r="S2230" t="s">
        <v>8357</v>
      </c>
      <c r="T2230" s="9">
        <f t="shared" si="173"/>
        <v>42202.278194444443</v>
      </c>
      <c r="U2230" s="9">
        <f t="shared" si="174"/>
        <v>42232.278194444443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f t="shared" si="170"/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171"/>
        <v>5692.33</v>
      </c>
      <c r="Q2231">
        <f t="shared" si="172"/>
        <v>25.42547309833024</v>
      </c>
      <c r="R2231" t="s">
        <v>8313</v>
      </c>
      <c r="S2231" t="s">
        <v>8357</v>
      </c>
      <c r="T2231" s="9">
        <f t="shared" si="173"/>
        <v>41484.664247685185</v>
      </c>
      <c r="U2231" s="9">
        <f t="shared" si="174"/>
        <v>41520.166666666664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f t="shared" si="170"/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171"/>
        <v>2206</v>
      </c>
      <c r="Q2232">
        <f t="shared" si="172"/>
        <v>21.497991967871485</v>
      </c>
      <c r="R2232" t="s">
        <v>8313</v>
      </c>
      <c r="S2232" t="s">
        <v>8357</v>
      </c>
      <c r="T2232" s="9">
        <f t="shared" si="173"/>
        <v>41724.881099537037</v>
      </c>
      <c r="U2232" s="9">
        <f t="shared" si="174"/>
        <v>41754.881099537037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f t="shared" si="170"/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171"/>
        <v>27803.24</v>
      </c>
      <c r="Q2233">
        <f t="shared" si="172"/>
        <v>27.226630727762803</v>
      </c>
      <c r="R2233" t="s">
        <v>8313</v>
      </c>
      <c r="S2233" t="s">
        <v>8357</v>
      </c>
      <c r="T2233" s="9">
        <f t="shared" si="173"/>
        <v>41423.910891203705</v>
      </c>
      <c r="U2233" s="9">
        <f t="shared" si="174"/>
        <v>41450.208333333336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f t="shared" si="170"/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171"/>
        <v>19790</v>
      </c>
      <c r="Q2234">
        <f t="shared" si="172"/>
        <v>25.091093117408906</v>
      </c>
      <c r="R2234" t="s">
        <v>8313</v>
      </c>
      <c r="S2234" t="s">
        <v>8357</v>
      </c>
      <c r="T2234" s="9">
        <f t="shared" si="173"/>
        <v>41806.794074074074</v>
      </c>
      <c r="U2234" s="9">
        <f t="shared" si="174"/>
        <v>41839.125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f t="shared" si="170"/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171"/>
        <v>5801</v>
      </c>
      <c r="Q2235">
        <f t="shared" si="172"/>
        <v>21.230179028132991</v>
      </c>
      <c r="R2235" t="s">
        <v>8313</v>
      </c>
      <c r="S2235" t="s">
        <v>8357</v>
      </c>
      <c r="T2235" s="9">
        <f t="shared" si="173"/>
        <v>42331.378923611104</v>
      </c>
      <c r="U2235" s="9">
        <f t="shared" si="174"/>
        <v>42352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f t="shared" si="170"/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171"/>
        <v>1065</v>
      </c>
      <c r="Q2236">
        <f t="shared" si="172"/>
        <v>41.607142857142854</v>
      </c>
      <c r="R2236" t="s">
        <v>8313</v>
      </c>
      <c r="S2236" t="s">
        <v>8357</v>
      </c>
      <c r="T2236" s="9">
        <f t="shared" si="173"/>
        <v>42710.824618055558</v>
      </c>
      <c r="U2236" s="9">
        <f t="shared" si="174"/>
        <v>42740.824618055558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f t="shared" si="170"/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171"/>
        <v>6931</v>
      </c>
      <c r="Q2237">
        <f t="shared" si="172"/>
        <v>135.58503401360545</v>
      </c>
      <c r="R2237" t="s">
        <v>8313</v>
      </c>
      <c r="S2237" t="s">
        <v>8357</v>
      </c>
      <c r="T2237" s="9">
        <f t="shared" si="173"/>
        <v>42062.022118055553</v>
      </c>
      <c r="U2237" s="9">
        <f t="shared" si="174"/>
        <v>42091.980451388896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f t="shared" si="170"/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171"/>
        <v>12239</v>
      </c>
      <c r="Q2238">
        <f t="shared" si="172"/>
        <v>22.116176470588236</v>
      </c>
      <c r="R2238" t="s">
        <v>8313</v>
      </c>
      <c r="S2238" t="s">
        <v>8357</v>
      </c>
      <c r="T2238" s="9">
        <f t="shared" si="173"/>
        <v>42371.617164351846</v>
      </c>
      <c r="U2238" s="9">
        <f t="shared" si="174"/>
        <v>42401.617164351846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f t="shared" si="170"/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171"/>
        <v>45527</v>
      </c>
      <c r="Q2239">
        <f t="shared" si="172"/>
        <v>64.625635808748726</v>
      </c>
      <c r="R2239" t="s">
        <v>8313</v>
      </c>
      <c r="S2239" t="s">
        <v>8357</v>
      </c>
      <c r="T2239" s="9">
        <f t="shared" si="173"/>
        <v>41915.003275462965</v>
      </c>
      <c r="U2239" s="9">
        <f t="shared" si="174"/>
        <v>41955.332638888889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f t="shared" si="170"/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171"/>
        <v>1496</v>
      </c>
      <c r="Q2240">
        <f t="shared" si="172"/>
        <v>69.569620253164558</v>
      </c>
      <c r="R2240" t="s">
        <v>8313</v>
      </c>
      <c r="S2240" t="s">
        <v>8357</v>
      </c>
      <c r="T2240" s="9">
        <f t="shared" si="173"/>
        <v>42774.621712962966</v>
      </c>
      <c r="U2240" s="9">
        <f t="shared" si="174"/>
        <v>42804.621712962966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f t="shared" si="170"/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171"/>
        <v>7006.6699999999983</v>
      </c>
      <c r="Q2241">
        <f t="shared" si="172"/>
        <v>75.133028169014082</v>
      </c>
      <c r="R2241" t="s">
        <v>8313</v>
      </c>
      <c r="S2241" t="s">
        <v>8357</v>
      </c>
      <c r="T2241" s="9">
        <f t="shared" si="173"/>
        <v>41572.958495370374</v>
      </c>
      <c r="U2241" s="9">
        <f t="shared" si="174"/>
        <v>41609.168055555558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f t="shared" si="170"/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171"/>
        <v>8534</v>
      </c>
      <c r="Q2242">
        <f t="shared" si="172"/>
        <v>140.97916666666666</v>
      </c>
      <c r="R2242" t="s">
        <v>8313</v>
      </c>
      <c r="S2242" t="s">
        <v>8357</v>
      </c>
      <c r="T2242" s="9">
        <f t="shared" si="173"/>
        <v>42452.825740740736</v>
      </c>
      <c r="U2242" s="9">
        <f t="shared" si="174"/>
        <v>42482.825740740736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f t="shared" ref="E2243:E2306" si="175">IF(G2243="successful",D2243,"")</f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176">F2243-D2243</f>
        <v>7064</v>
      </c>
      <c r="Q2243">
        <f t="shared" ref="Q2243:Q2306" si="177">F2243/M2243</f>
        <v>49.472392638036808</v>
      </c>
      <c r="R2243" t="s">
        <v>8313</v>
      </c>
      <c r="S2243" t="s">
        <v>8357</v>
      </c>
      <c r="T2243" s="9">
        <f t="shared" ref="T2243:T2306" si="178">(((K2243/60)/60)/24)+DATE(1970,1,1)</f>
        <v>42766.827546296292</v>
      </c>
      <c r="U2243" s="9">
        <f t="shared" ref="U2243:U2306" si="179">(((J2243/60)/60)/24)+DATE(1970,1,1)</f>
        <v>42796.827546296292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f t="shared" si="175"/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176"/>
        <v>126009.76000000001</v>
      </c>
      <c r="Q2244">
        <f t="shared" si="177"/>
        <v>53.865251485148519</v>
      </c>
      <c r="R2244" t="s">
        <v>8313</v>
      </c>
      <c r="S2244" t="s">
        <v>8357</v>
      </c>
      <c r="T2244" s="9">
        <f t="shared" si="178"/>
        <v>41569.575613425928</v>
      </c>
      <c r="U2244" s="9">
        <f t="shared" si="179"/>
        <v>41605.126388888886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f t="shared" si="175"/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176"/>
        <v>9301.5</v>
      </c>
      <c r="Q2245">
        <f t="shared" si="177"/>
        <v>4.5712530712530715</v>
      </c>
      <c r="R2245" t="s">
        <v>8313</v>
      </c>
      <c r="S2245" t="s">
        <v>8357</v>
      </c>
      <c r="T2245" s="9">
        <f t="shared" si="178"/>
        <v>42800.751041666663</v>
      </c>
      <c r="U2245" s="9">
        <f t="shared" si="179"/>
        <v>42807.125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f t="shared" si="175"/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176"/>
        <v>13851</v>
      </c>
      <c r="Q2246">
        <f t="shared" si="177"/>
        <v>65.00344827586207</v>
      </c>
      <c r="R2246" t="s">
        <v>8313</v>
      </c>
      <c r="S2246" t="s">
        <v>8357</v>
      </c>
      <c r="T2246" s="9">
        <f t="shared" si="178"/>
        <v>42647.818819444445</v>
      </c>
      <c r="U2246" s="9">
        <f t="shared" si="179"/>
        <v>42659.854166666672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f t="shared" si="175"/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176"/>
        <v>101881</v>
      </c>
      <c r="Q2247">
        <f t="shared" si="177"/>
        <v>53.475252525252522</v>
      </c>
      <c r="R2247" t="s">
        <v>8313</v>
      </c>
      <c r="S2247" t="s">
        <v>8357</v>
      </c>
      <c r="T2247" s="9">
        <f t="shared" si="178"/>
        <v>41660.708530092597</v>
      </c>
      <c r="U2247" s="9">
        <f t="shared" si="179"/>
        <v>41691.75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f t="shared" si="175"/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176"/>
        <v>3</v>
      </c>
      <c r="Q2248">
        <f t="shared" si="177"/>
        <v>43.912280701754383</v>
      </c>
      <c r="R2248" t="s">
        <v>8313</v>
      </c>
      <c r="S2248" t="s">
        <v>8357</v>
      </c>
      <c r="T2248" s="9">
        <f t="shared" si="178"/>
        <v>42221.79178240741</v>
      </c>
      <c r="U2248" s="9">
        <f t="shared" si="179"/>
        <v>42251.79178240741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f t="shared" si="175"/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176"/>
        <v>824</v>
      </c>
      <c r="Q2249">
        <f t="shared" si="177"/>
        <v>50.852631578947367</v>
      </c>
      <c r="R2249" t="s">
        <v>8313</v>
      </c>
      <c r="S2249" t="s">
        <v>8357</v>
      </c>
      <c r="T2249" s="9">
        <f t="shared" si="178"/>
        <v>42200.666261574079</v>
      </c>
      <c r="U2249" s="9">
        <f t="shared" si="179"/>
        <v>42214.666261574079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f t="shared" si="175"/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176"/>
        <v>505</v>
      </c>
      <c r="Q2250">
        <f t="shared" si="177"/>
        <v>58.6328125</v>
      </c>
      <c r="R2250" t="s">
        <v>8313</v>
      </c>
      <c r="S2250" t="s">
        <v>8357</v>
      </c>
      <c r="T2250" s="9">
        <f t="shared" si="178"/>
        <v>42688.875902777778</v>
      </c>
      <c r="U2250" s="9">
        <f t="shared" si="179"/>
        <v>42718.875902777778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f t="shared" si="175"/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176"/>
        <v>2407</v>
      </c>
      <c r="Q2251">
        <f t="shared" si="177"/>
        <v>32.81666666666667</v>
      </c>
      <c r="R2251" t="s">
        <v>8313</v>
      </c>
      <c r="S2251" t="s">
        <v>8357</v>
      </c>
      <c r="T2251" s="9">
        <f t="shared" si="178"/>
        <v>41336.703298611108</v>
      </c>
      <c r="U2251" s="9">
        <f t="shared" si="179"/>
        <v>41366.661631944444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f t="shared" si="175"/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176"/>
        <v>218778</v>
      </c>
      <c r="Q2252">
        <f t="shared" si="177"/>
        <v>426.93169877408059</v>
      </c>
      <c r="R2252" t="s">
        <v>8313</v>
      </c>
      <c r="S2252" t="s">
        <v>8357</v>
      </c>
      <c r="T2252" s="9">
        <f t="shared" si="178"/>
        <v>42677.005474537036</v>
      </c>
      <c r="U2252" s="9">
        <f t="shared" si="179"/>
        <v>42707.0471412037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f t="shared" si="175"/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176"/>
        <v>2928.1900000000005</v>
      </c>
      <c r="Q2253">
        <f t="shared" si="177"/>
        <v>23.808729166666669</v>
      </c>
      <c r="R2253" t="s">
        <v>8313</v>
      </c>
      <c r="S2253" t="s">
        <v>8357</v>
      </c>
      <c r="T2253" s="9">
        <f t="shared" si="178"/>
        <v>41846.34579861111</v>
      </c>
      <c r="U2253" s="9">
        <f t="shared" si="179"/>
        <v>41867.34579861111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f t="shared" si="175"/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176"/>
        <v>15505</v>
      </c>
      <c r="Q2254">
        <f t="shared" si="177"/>
        <v>98.413654618473899</v>
      </c>
      <c r="R2254" t="s">
        <v>8313</v>
      </c>
      <c r="S2254" t="s">
        <v>8357</v>
      </c>
      <c r="T2254" s="9">
        <f t="shared" si="178"/>
        <v>42573.327986111108</v>
      </c>
      <c r="U2254" s="9">
        <f t="shared" si="179"/>
        <v>42588.327986111108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f t="shared" si="175"/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176"/>
        <v>1015</v>
      </c>
      <c r="Q2255">
        <f t="shared" si="177"/>
        <v>107.32142857142857</v>
      </c>
      <c r="R2255" t="s">
        <v>8313</v>
      </c>
      <c r="S2255" t="s">
        <v>8357</v>
      </c>
      <c r="T2255" s="9">
        <f t="shared" si="178"/>
        <v>42296.631331018521</v>
      </c>
      <c r="U2255" s="9">
        <f t="shared" si="179"/>
        <v>42326.672997685186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f t="shared" si="175"/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176"/>
        <v>1799</v>
      </c>
      <c r="Q2256">
        <f t="shared" si="177"/>
        <v>11.67005076142132</v>
      </c>
      <c r="R2256" t="s">
        <v>8313</v>
      </c>
      <c r="S2256" t="s">
        <v>8357</v>
      </c>
      <c r="T2256" s="9">
        <f t="shared" si="178"/>
        <v>42752.647777777776</v>
      </c>
      <c r="U2256" s="9">
        <f t="shared" si="179"/>
        <v>42759.647777777776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f t="shared" si="175"/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176"/>
        <v>7373</v>
      </c>
      <c r="Q2257">
        <f t="shared" si="177"/>
        <v>41.782287822878232</v>
      </c>
      <c r="R2257" t="s">
        <v>8313</v>
      </c>
      <c r="S2257" t="s">
        <v>8357</v>
      </c>
      <c r="T2257" s="9">
        <f t="shared" si="178"/>
        <v>42467.951979166668</v>
      </c>
      <c r="U2257" s="9">
        <f t="shared" si="179"/>
        <v>42497.951979166668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f t="shared" si="175"/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176"/>
        <v>589</v>
      </c>
      <c r="Q2258">
        <f t="shared" si="177"/>
        <v>21.38</v>
      </c>
      <c r="R2258" t="s">
        <v>8313</v>
      </c>
      <c r="S2258" t="s">
        <v>8357</v>
      </c>
      <c r="T2258" s="9">
        <f t="shared" si="178"/>
        <v>42682.451921296291</v>
      </c>
      <c r="U2258" s="9">
        <f t="shared" si="179"/>
        <v>42696.451921296291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f t="shared" si="175"/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176"/>
        <v>13403.5</v>
      </c>
      <c r="Q2259">
        <f t="shared" si="177"/>
        <v>94.103550295857985</v>
      </c>
      <c r="R2259" t="s">
        <v>8313</v>
      </c>
      <c r="S2259" t="s">
        <v>8357</v>
      </c>
      <c r="T2259" s="9">
        <f t="shared" si="178"/>
        <v>42505.936678240745</v>
      </c>
      <c r="U2259" s="9">
        <f t="shared" si="179"/>
        <v>42540.958333333328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f t="shared" si="175"/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176"/>
        <v>1023</v>
      </c>
      <c r="Q2260">
        <f t="shared" si="177"/>
        <v>15.721951219512196</v>
      </c>
      <c r="R2260" t="s">
        <v>8313</v>
      </c>
      <c r="S2260" t="s">
        <v>8357</v>
      </c>
      <c r="T2260" s="9">
        <f t="shared" si="178"/>
        <v>42136.75100694444</v>
      </c>
      <c r="U2260" s="9">
        <f t="shared" si="179"/>
        <v>42166.75100694444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f t="shared" si="175"/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176"/>
        <v>17671</v>
      </c>
      <c r="Q2261">
        <f t="shared" si="177"/>
        <v>90.635922330097088</v>
      </c>
      <c r="R2261" t="s">
        <v>8313</v>
      </c>
      <c r="S2261" t="s">
        <v>8357</v>
      </c>
      <c r="T2261" s="9">
        <f t="shared" si="178"/>
        <v>42702.804814814815</v>
      </c>
      <c r="U2261" s="9">
        <f t="shared" si="179"/>
        <v>42712.804814814815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f t="shared" si="175"/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176"/>
        <v>5673</v>
      </c>
      <c r="Q2262">
        <f t="shared" si="177"/>
        <v>97.297619047619051</v>
      </c>
      <c r="R2262" t="s">
        <v>8313</v>
      </c>
      <c r="S2262" t="s">
        <v>8357</v>
      </c>
      <c r="T2262" s="9">
        <f t="shared" si="178"/>
        <v>41695.016782407409</v>
      </c>
      <c r="U2262" s="9">
        <f t="shared" si="179"/>
        <v>41724.975115740745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f t="shared" si="175"/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176"/>
        <v>6795</v>
      </c>
      <c r="Q2263">
        <f t="shared" si="177"/>
        <v>37.11904761904762</v>
      </c>
      <c r="R2263" t="s">
        <v>8313</v>
      </c>
      <c r="S2263" t="s">
        <v>8357</v>
      </c>
      <c r="T2263" s="9">
        <f t="shared" si="178"/>
        <v>42759.724768518514</v>
      </c>
      <c r="U2263" s="9">
        <f t="shared" si="179"/>
        <v>42780.724768518514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f t="shared" si="175"/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176"/>
        <v>1787</v>
      </c>
      <c r="Q2264">
        <f t="shared" si="177"/>
        <v>28.104972375690608</v>
      </c>
      <c r="R2264" t="s">
        <v>8313</v>
      </c>
      <c r="S2264" t="s">
        <v>8357</v>
      </c>
      <c r="T2264" s="9">
        <f t="shared" si="178"/>
        <v>41926.585162037038</v>
      </c>
      <c r="U2264" s="9">
        <f t="shared" si="179"/>
        <v>41961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f t="shared" si="175"/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176"/>
        <v>1166</v>
      </c>
      <c r="Q2265">
        <f t="shared" si="177"/>
        <v>144.43333333333334</v>
      </c>
      <c r="R2265" t="s">
        <v>8313</v>
      </c>
      <c r="S2265" t="s">
        <v>8357</v>
      </c>
      <c r="T2265" s="9">
        <f t="shared" si="178"/>
        <v>42014.832326388889</v>
      </c>
      <c r="U2265" s="9">
        <f t="shared" si="179"/>
        <v>42035.832326388889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f t="shared" si="175"/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176"/>
        <v>4802</v>
      </c>
      <c r="Q2266">
        <f t="shared" si="177"/>
        <v>24.274157303370785</v>
      </c>
      <c r="R2266" t="s">
        <v>8313</v>
      </c>
      <c r="S2266" t="s">
        <v>8357</v>
      </c>
      <c r="T2266" s="9">
        <f t="shared" si="178"/>
        <v>42496.582337962958</v>
      </c>
      <c r="U2266" s="9">
        <f t="shared" si="179"/>
        <v>42513.125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f t="shared" si="175"/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176"/>
        <v>397</v>
      </c>
      <c r="Q2267">
        <f t="shared" si="177"/>
        <v>35.117647058823529</v>
      </c>
      <c r="R2267" t="s">
        <v>8313</v>
      </c>
      <c r="S2267" t="s">
        <v>8357</v>
      </c>
      <c r="T2267" s="9">
        <f t="shared" si="178"/>
        <v>42689.853090277778</v>
      </c>
      <c r="U2267" s="9">
        <f t="shared" si="179"/>
        <v>42696.853090277778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f t="shared" si="175"/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176"/>
        <v>3304</v>
      </c>
      <c r="Q2268">
        <f t="shared" si="177"/>
        <v>24.762886597938145</v>
      </c>
      <c r="R2268" t="s">
        <v>8313</v>
      </c>
      <c r="S2268" t="s">
        <v>8357</v>
      </c>
      <c r="T2268" s="9">
        <f t="shared" si="178"/>
        <v>42469.874907407408</v>
      </c>
      <c r="U2268" s="9">
        <f t="shared" si="179"/>
        <v>42487.083333333328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f t="shared" si="175"/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176"/>
        <v>56105</v>
      </c>
      <c r="Q2269">
        <f t="shared" si="177"/>
        <v>188.37871287128712</v>
      </c>
      <c r="R2269" t="s">
        <v>8313</v>
      </c>
      <c r="S2269" t="s">
        <v>8357</v>
      </c>
      <c r="T2269" s="9">
        <f t="shared" si="178"/>
        <v>41968.829826388886</v>
      </c>
      <c r="U2269" s="9">
        <f t="shared" si="179"/>
        <v>41994.041666666672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f t="shared" si="175"/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176"/>
        <v>728</v>
      </c>
      <c r="Q2270">
        <f t="shared" si="177"/>
        <v>148.08247422680412</v>
      </c>
      <c r="R2270" t="s">
        <v>8313</v>
      </c>
      <c r="S2270" t="s">
        <v>8357</v>
      </c>
      <c r="T2270" s="9">
        <f t="shared" si="178"/>
        <v>42776.082349537035</v>
      </c>
      <c r="U2270" s="9">
        <f t="shared" si="179"/>
        <v>42806.082349537035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f t="shared" si="175"/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176"/>
        <v>42541</v>
      </c>
      <c r="Q2271">
        <f t="shared" si="177"/>
        <v>49.934589800443462</v>
      </c>
      <c r="R2271" t="s">
        <v>8313</v>
      </c>
      <c r="S2271" t="s">
        <v>8357</v>
      </c>
      <c r="T2271" s="9">
        <f t="shared" si="178"/>
        <v>42776.704432870371</v>
      </c>
      <c r="U2271" s="9">
        <f t="shared" si="179"/>
        <v>42801.208333333328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f t="shared" si="175"/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176"/>
        <v>155062</v>
      </c>
      <c r="Q2272">
        <f t="shared" si="177"/>
        <v>107.82155688622754</v>
      </c>
      <c r="R2272" t="s">
        <v>8313</v>
      </c>
      <c r="S2272" t="s">
        <v>8357</v>
      </c>
      <c r="T2272" s="9">
        <f t="shared" si="178"/>
        <v>42725.869363425925</v>
      </c>
      <c r="U2272" s="9">
        <f t="shared" si="179"/>
        <v>42745.915972222225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f t="shared" si="175"/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176"/>
        <v>36618</v>
      </c>
      <c r="Q2273">
        <f t="shared" si="177"/>
        <v>42.63403614457831</v>
      </c>
      <c r="R2273" t="s">
        <v>8313</v>
      </c>
      <c r="S2273" t="s">
        <v>8357</v>
      </c>
      <c r="T2273" s="9">
        <f t="shared" si="178"/>
        <v>42684.000046296293</v>
      </c>
      <c r="U2273" s="9">
        <f t="shared" si="179"/>
        <v>42714.000046296293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f t="shared" si="175"/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176"/>
        <v>12566</v>
      </c>
      <c r="Q2274">
        <f t="shared" si="177"/>
        <v>14.370762711864407</v>
      </c>
      <c r="R2274" t="s">
        <v>8313</v>
      </c>
      <c r="S2274" t="s">
        <v>8357</v>
      </c>
      <c r="T2274" s="9">
        <f t="shared" si="178"/>
        <v>42315.699490740735</v>
      </c>
      <c r="U2274" s="9">
        <f t="shared" si="179"/>
        <v>42345.699490740735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f t="shared" si="175"/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176"/>
        <v>3009</v>
      </c>
      <c r="Q2275">
        <f t="shared" si="177"/>
        <v>37.476190476190474</v>
      </c>
      <c r="R2275" t="s">
        <v>8313</v>
      </c>
      <c r="S2275" t="s">
        <v>8357</v>
      </c>
      <c r="T2275" s="9">
        <f t="shared" si="178"/>
        <v>42781.549097222218</v>
      </c>
      <c r="U2275" s="9">
        <f t="shared" si="179"/>
        <v>42806.507430555561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f t="shared" si="175"/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176"/>
        <v>490</v>
      </c>
      <c r="Q2276">
        <f t="shared" si="177"/>
        <v>30.202020202020201</v>
      </c>
      <c r="R2276" t="s">
        <v>8313</v>
      </c>
      <c r="S2276" t="s">
        <v>8357</v>
      </c>
      <c r="T2276" s="9">
        <f t="shared" si="178"/>
        <v>41663.500659722224</v>
      </c>
      <c r="U2276" s="9">
        <f t="shared" si="179"/>
        <v>41693.500659722224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f t="shared" si="175"/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176"/>
        <v>2000.5</v>
      </c>
      <c r="Q2277">
        <f t="shared" si="177"/>
        <v>33.550632911392405</v>
      </c>
      <c r="R2277" t="s">
        <v>8313</v>
      </c>
      <c r="S2277" t="s">
        <v>8357</v>
      </c>
      <c r="T2277" s="9">
        <f t="shared" si="178"/>
        <v>41965.616655092599</v>
      </c>
      <c r="U2277" s="9">
        <f t="shared" si="179"/>
        <v>41995.616655092599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f t="shared" si="175"/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176"/>
        <v>267</v>
      </c>
      <c r="Q2278">
        <f t="shared" si="177"/>
        <v>64.74666666666667</v>
      </c>
      <c r="R2278" t="s">
        <v>8313</v>
      </c>
      <c r="S2278" t="s">
        <v>8357</v>
      </c>
      <c r="T2278" s="9">
        <f t="shared" si="178"/>
        <v>41614.651493055557</v>
      </c>
      <c r="U2278" s="9">
        <f t="shared" si="179"/>
        <v>41644.651493055557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f t="shared" si="175"/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176"/>
        <v>3492</v>
      </c>
      <c r="Q2279">
        <f t="shared" si="177"/>
        <v>57.932367149758456</v>
      </c>
      <c r="R2279" t="s">
        <v>8313</v>
      </c>
      <c r="S2279" t="s">
        <v>8357</v>
      </c>
      <c r="T2279" s="9">
        <f t="shared" si="178"/>
        <v>40936.678506944445</v>
      </c>
      <c r="U2279" s="9">
        <f t="shared" si="179"/>
        <v>40966.678506944445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f t="shared" si="175"/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176"/>
        <v>3414</v>
      </c>
      <c r="Q2280">
        <f t="shared" si="177"/>
        <v>53.078431372549019</v>
      </c>
      <c r="R2280" t="s">
        <v>8313</v>
      </c>
      <c r="S2280" t="s">
        <v>8357</v>
      </c>
      <c r="T2280" s="9">
        <f t="shared" si="178"/>
        <v>42338.709108796291</v>
      </c>
      <c r="U2280" s="9">
        <f t="shared" si="179"/>
        <v>42372.957638888889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f t="shared" si="175"/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176"/>
        <v>538</v>
      </c>
      <c r="Q2281">
        <f t="shared" si="177"/>
        <v>48.0625</v>
      </c>
      <c r="R2281" t="s">
        <v>8313</v>
      </c>
      <c r="S2281" t="s">
        <v>8357</v>
      </c>
      <c r="T2281" s="9">
        <f t="shared" si="178"/>
        <v>42020.806701388887</v>
      </c>
      <c r="U2281" s="9">
        <f t="shared" si="179"/>
        <v>42039.166666666672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f t="shared" si="175"/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176"/>
        <v>29750.5</v>
      </c>
      <c r="Q2282">
        <f t="shared" si="177"/>
        <v>82.396874999999994</v>
      </c>
      <c r="R2282" t="s">
        <v>8313</v>
      </c>
      <c r="S2282" t="s">
        <v>8357</v>
      </c>
      <c r="T2282" s="9">
        <f t="shared" si="178"/>
        <v>42234.624895833331</v>
      </c>
      <c r="U2282" s="9">
        <f t="shared" si="179"/>
        <v>42264.624895833331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f t="shared" si="175"/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176"/>
        <v>255</v>
      </c>
      <c r="Q2283">
        <f t="shared" si="177"/>
        <v>50.454545454545453</v>
      </c>
      <c r="R2283" t="s">
        <v>8312</v>
      </c>
      <c r="S2283" t="s">
        <v>8311</v>
      </c>
      <c r="T2283" s="9">
        <f t="shared" si="178"/>
        <v>40687.285844907405</v>
      </c>
      <c r="U2283" s="9">
        <f t="shared" si="179"/>
        <v>40749.284722222219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f t="shared" si="175"/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176"/>
        <v>640</v>
      </c>
      <c r="Q2284">
        <f t="shared" si="177"/>
        <v>115.83333333333333</v>
      </c>
      <c r="R2284" t="s">
        <v>8312</v>
      </c>
      <c r="S2284" t="s">
        <v>8311</v>
      </c>
      <c r="T2284" s="9">
        <f t="shared" si="178"/>
        <v>42323.17460648148</v>
      </c>
      <c r="U2284" s="9">
        <f t="shared" si="179"/>
        <v>42383.17460648148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f t="shared" si="175"/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176"/>
        <v>25.659999999999854</v>
      </c>
      <c r="Q2285">
        <f t="shared" si="177"/>
        <v>63.03458333333333</v>
      </c>
      <c r="R2285" t="s">
        <v>8312</v>
      </c>
      <c r="S2285" t="s">
        <v>8311</v>
      </c>
      <c r="T2285" s="9">
        <f t="shared" si="178"/>
        <v>40978.125046296293</v>
      </c>
      <c r="U2285" s="9">
        <f t="shared" si="179"/>
        <v>41038.083379629628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f t="shared" si="175"/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176"/>
        <v>373.27000000000044</v>
      </c>
      <c r="Q2286">
        <f t="shared" si="177"/>
        <v>108.02152542372882</v>
      </c>
      <c r="R2286" t="s">
        <v>8312</v>
      </c>
      <c r="S2286" t="s">
        <v>8311</v>
      </c>
      <c r="T2286" s="9">
        <f t="shared" si="178"/>
        <v>40585.796817129631</v>
      </c>
      <c r="U2286" s="9">
        <f t="shared" si="179"/>
        <v>40614.166666666664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f t="shared" si="175"/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176"/>
        <v>641</v>
      </c>
      <c r="Q2287">
        <f t="shared" si="177"/>
        <v>46.088607594936711</v>
      </c>
      <c r="R2287" t="s">
        <v>8312</v>
      </c>
      <c r="S2287" t="s">
        <v>8311</v>
      </c>
      <c r="T2287" s="9">
        <f t="shared" si="178"/>
        <v>41059.185682870368</v>
      </c>
      <c r="U2287" s="9">
        <f t="shared" si="179"/>
        <v>41089.185682870368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f t="shared" si="175"/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176"/>
        <v>1</v>
      </c>
      <c r="Q2288">
        <f t="shared" si="177"/>
        <v>107.21428571428571</v>
      </c>
      <c r="R2288" t="s">
        <v>8312</v>
      </c>
      <c r="S2288" t="s">
        <v>8311</v>
      </c>
      <c r="T2288" s="9">
        <f t="shared" si="178"/>
        <v>41494.963587962964</v>
      </c>
      <c r="U2288" s="9">
        <f t="shared" si="179"/>
        <v>41523.165972222225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f t="shared" si="175"/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176"/>
        <v>898.98999999999978</v>
      </c>
      <c r="Q2289">
        <f t="shared" si="177"/>
        <v>50.9338679245283</v>
      </c>
      <c r="R2289" t="s">
        <v>8312</v>
      </c>
      <c r="S2289" t="s">
        <v>8311</v>
      </c>
      <c r="T2289" s="9">
        <f t="shared" si="178"/>
        <v>41792.667361111111</v>
      </c>
      <c r="U2289" s="9">
        <f t="shared" si="179"/>
        <v>41813.667361111111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f t="shared" si="175"/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176"/>
        <v>1</v>
      </c>
      <c r="Q2290">
        <f t="shared" si="177"/>
        <v>40.04</v>
      </c>
      <c r="R2290" t="s">
        <v>8312</v>
      </c>
      <c r="S2290" t="s">
        <v>8311</v>
      </c>
      <c r="T2290" s="9">
        <f t="shared" si="178"/>
        <v>41067.827418981484</v>
      </c>
      <c r="U2290" s="9">
        <f t="shared" si="179"/>
        <v>41086.75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f t="shared" si="175"/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176"/>
        <v>111</v>
      </c>
      <c r="Q2291">
        <f t="shared" si="177"/>
        <v>64.44</v>
      </c>
      <c r="R2291" t="s">
        <v>8312</v>
      </c>
      <c r="S2291" t="s">
        <v>8311</v>
      </c>
      <c r="T2291" s="9">
        <f t="shared" si="178"/>
        <v>41571.998379629629</v>
      </c>
      <c r="U2291" s="9">
        <f t="shared" si="179"/>
        <v>41614.973611111112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f t="shared" si="175"/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176"/>
        <v>61</v>
      </c>
      <c r="Q2292">
        <f t="shared" si="177"/>
        <v>53.827586206896555</v>
      </c>
      <c r="R2292" t="s">
        <v>8312</v>
      </c>
      <c r="S2292" t="s">
        <v>8311</v>
      </c>
      <c r="T2292" s="9">
        <f t="shared" si="178"/>
        <v>40070.253819444442</v>
      </c>
      <c r="U2292" s="9">
        <f t="shared" si="179"/>
        <v>40148.708333333336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f t="shared" si="175"/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176"/>
        <v>1820</v>
      </c>
      <c r="Q2293">
        <f t="shared" si="177"/>
        <v>100.46511627906976</v>
      </c>
      <c r="R2293" t="s">
        <v>8312</v>
      </c>
      <c r="S2293" t="s">
        <v>8311</v>
      </c>
      <c r="T2293" s="9">
        <f t="shared" si="178"/>
        <v>40987.977060185185</v>
      </c>
      <c r="U2293" s="9">
        <f t="shared" si="179"/>
        <v>41022.166666666664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f t="shared" si="175"/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176"/>
        <v>145.01000000000022</v>
      </c>
      <c r="Q2294">
        <f t="shared" si="177"/>
        <v>46.630652173913049</v>
      </c>
      <c r="R2294" t="s">
        <v>8312</v>
      </c>
      <c r="S2294" t="s">
        <v>8311</v>
      </c>
      <c r="T2294" s="9">
        <f t="shared" si="178"/>
        <v>40987.697638888887</v>
      </c>
      <c r="U2294" s="9">
        <f t="shared" si="179"/>
        <v>41017.697638888887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f t="shared" si="175"/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176"/>
        <v>70</v>
      </c>
      <c r="Q2295">
        <f t="shared" si="177"/>
        <v>34.074074074074076</v>
      </c>
      <c r="R2295" t="s">
        <v>8312</v>
      </c>
      <c r="S2295" t="s">
        <v>8311</v>
      </c>
      <c r="T2295" s="9">
        <f t="shared" si="178"/>
        <v>41151.708321759259</v>
      </c>
      <c r="U2295" s="9">
        <f t="shared" si="179"/>
        <v>41177.165972222225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f t="shared" si="175"/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176"/>
        <v>2304.04</v>
      </c>
      <c r="Q2296">
        <f t="shared" si="177"/>
        <v>65.214642857142863</v>
      </c>
      <c r="R2296" t="s">
        <v>8312</v>
      </c>
      <c r="S2296" t="s">
        <v>8311</v>
      </c>
      <c r="T2296" s="9">
        <f t="shared" si="178"/>
        <v>41264.72314814815</v>
      </c>
      <c r="U2296" s="9">
        <f t="shared" si="179"/>
        <v>41294.72314814815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f t="shared" si="175"/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176"/>
        <v>303</v>
      </c>
      <c r="Q2297">
        <f t="shared" si="177"/>
        <v>44.205882352941174</v>
      </c>
      <c r="R2297" t="s">
        <v>8312</v>
      </c>
      <c r="S2297" t="s">
        <v>8311</v>
      </c>
      <c r="T2297" s="9">
        <f t="shared" si="178"/>
        <v>41270.954351851848</v>
      </c>
      <c r="U2297" s="9">
        <f t="shared" si="179"/>
        <v>41300.954351851848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f t="shared" si="175"/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176"/>
        <v>3435</v>
      </c>
      <c r="Q2298">
        <f t="shared" si="177"/>
        <v>71.965517241379317</v>
      </c>
      <c r="R2298" t="s">
        <v>8312</v>
      </c>
      <c r="S2298" t="s">
        <v>8311</v>
      </c>
      <c r="T2298" s="9">
        <f t="shared" si="178"/>
        <v>40927.731782407405</v>
      </c>
      <c r="U2298" s="9">
        <f t="shared" si="179"/>
        <v>40962.731782407405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f t="shared" si="175"/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176"/>
        <v>6</v>
      </c>
      <c r="Q2299">
        <f t="shared" si="177"/>
        <v>52.94736842105263</v>
      </c>
      <c r="R2299" t="s">
        <v>8312</v>
      </c>
      <c r="S2299" t="s">
        <v>8311</v>
      </c>
      <c r="T2299" s="9">
        <f t="shared" si="178"/>
        <v>40948.042233796295</v>
      </c>
      <c r="U2299" s="9">
        <f t="shared" si="179"/>
        <v>40982.165972222225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f t="shared" si="175"/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176"/>
        <v>1522</v>
      </c>
      <c r="Q2300">
        <f t="shared" si="177"/>
        <v>109.45138888888889</v>
      </c>
      <c r="R2300" t="s">
        <v>8312</v>
      </c>
      <c r="S2300" t="s">
        <v>8311</v>
      </c>
      <c r="T2300" s="9">
        <f t="shared" si="178"/>
        <v>41694.84065972222</v>
      </c>
      <c r="U2300" s="9">
        <f t="shared" si="179"/>
        <v>41724.798993055556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f t="shared" si="175"/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176"/>
        <v>750.5</v>
      </c>
      <c r="Q2301">
        <f t="shared" si="177"/>
        <v>75.035714285714292</v>
      </c>
      <c r="R2301" t="s">
        <v>8312</v>
      </c>
      <c r="S2301" t="s">
        <v>8311</v>
      </c>
      <c r="T2301" s="9">
        <f t="shared" si="178"/>
        <v>40565.032511574071</v>
      </c>
      <c r="U2301" s="9">
        <f t="shared" si="179"/>
        <v>40580.032511574071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f t="shared" si="175"/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176"/>
        <v>10</v>
      </c>
      <c r="Q2302">
        <f t="shared" si="177"/>
        <v>115.71428571428571</v>
      </c>
      <c r="R2302" t="s">
        <v>8312</v>
      </c>
      <c r="S2302" t="s">
        <v>8311</v>
      </c>
      <c r="T2302" s="9">
        <f t="shared" si="178"/>
        <v>41074.727037037039</v>
      </c>
      <c r="U2302" s="9">
        <f t="shared" si="179"/>
        <v>41088.727037037039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f t="shared" si="175"/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176"/>
        <v>1680.2200000000003</v>
      </c>
      <c r="Q2303">
        <f t="shared" si="177"/>
        <v>31.659810426540286</v>
      </c>
      <c r="R2303" t="s">
        <v>8312</v>
      </c>
      <c r="S2303" t="s">
        <v>8336</v>
      </c>
      <c r="T2303" s="9">
        <f t="shared" si="178"/>
        <v>41416.146944444445</v>
      </c>
      <c r="U2303" s="9">
        <f t="shared" si="179"/>
        <v>41446.146944444445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f t="shared" si="175"/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176"/>
        <v>1625</v>
      </c>
      <c r="Q2304">
        <f t="shared" si="177"/>
        <v>46.176470588235297</v>
      </c>
      <c r="R2304" t="s">
        <v>8312</v>
      </c>
      <c r="S2304" t="s">
        <v>8336</v>
      </c>
      <c r="T2304" s="9">
        <f t="shared" si="178"/>
        <v>41605.868449074071</v>
      </c>
      <c r="U2304" s="9">
        <f t="shared" si="179"/>
        <v>41639.291666666664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f t="shared" si="175"/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176"/>
        <v>603.60999999999967</v>
      </c>
      <c r="Q2305">
        <f t="shared" si="177"/>
        <v>68.481650485436887</v>
      </c>
      <c r="R2305" t="s">
        <v>8312</v>
      </c>
      <c r="S2305" t="s">
        <v>8336</v>
      </c>
      <c r="T2305" s="9">
        <f t="shared" si="178"/>
        <v>40850.111064814817</v>
      </c>
      <c r="U2305" s="9">
        <f t="shared" si="179"/>
        <v>40890.152731481481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f t="shared" si="175"/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176"/>
        <v>42.020000000000437</v>
      </c>
      <c r="Q2306">
        <f t="shared" si="177"/>
        <v>53.469203539823013</v>
      </c>
      <c r="R2306" t="s">
        <v>8312</v>
      </c>
      <c r="S2306" t="s">
        <v>8336</v>
      </c>
      <c r="T2306" s="9">
        <f t="shared" si="178"/>
        <v>40502.815868055557</v>
      </c>
      <c r="U2306" s="9">
        <f t="shared" si="179"/>
        <v>40544.207638888889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f t="shared" ref="E2307:E2370" si="180">IF(G2307="successful",D2307,"")</f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181">F2307-D2307</f>
        <v>221</v>
      </c>
      <c r="Q2307">
        <f t="shared" ref="Q2307:Q2370" si="182">F2307/M2307</f>
        <v>109.10778443113773</v>
      </c>
      <c r="R2307" t="s">
        <v>8312</v>
      </c>
      <c r="S2307" t="s">
        <v>8336</v>
      </c>
      <c r="T2307" s="9">
        <f t="shared" ref="T2307:T2370" si="183">(((K2307/60)/60)/24)+DATE(1970,1,1)</f>
        <v>41834.695277777777</v>
      </c>
      <c r="U2307" s="9">
        <f t="shared" ref="U2307:U2370" si="184">(((J2307/60)/60)/24)+DATE(1970,1,1)</f>
        <v>41859.75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f t="shared" si="180"/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181"/>
        <v>236.55000000000018</v>
      </c>
      <c r="Q2308">
        <f t="shared" si="182"/>
        <v>51.185616438356163</v>
      </c>
      <c r="R2308" t="s">
        <v>8312</v>
      </c>
      <c r="S2308" t="s">
        <v>8336</v>
      </c>
      <c r="T2308" s="9">
        <f t="shared" si="183"/>
        <v>40948.16815972222</v>
      </c>
      <c r="U2308" s="9">
        <f t="shared" si="184"/>
        <v>40978.16815972222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f t="shared" si="180"/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181"/>
        <v>130.79000000000019</v>
      </c>
      <c r="Q2309">
        <f t="shared" si="182"/>
        <v>27.936800000000002</v>
      </c>
      <c r="R2309" t="s">
        <v>8312</v>
      </c>
      <c r="S2309" t="s">
        <v>8336</v>
      </c>
      <c r="T2309" s="9">
        <f t="shared" si="183"/>
        <v>41004.802465277775</v>
      </c>
      <c r="U2309" s="9">
        <f t="shared" si="184"/>
        <v>41034.802407407406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f t="shared" si="180"/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181"/>
        <v>653.11000000000058</v>
      </c>
      <c r="Q2310">
        <f t="shared" si="182"/>
        <v>82.496921824104234</v>
      </c>
      <c r="R2310" t="s">
        <v>8312</v>
      </c>
      <c r="S2310" t="s">
        <v>8336</v>
      </c>
      <c r="T2310" s="9">
        <f t="shared" si="183"/>
        <v>41851.962916666671</v>
      </c>
      <c r="U2310" s="9">
        <f t="shared" si="184"/>
        <v>41880.041666666664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f t="shared" si="180"/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181"/>
        <v>400.47000000000025</v>
      </c>
      <c r="Q2311">
        <f t="shared" si="182"/>
        <v>59.817476635514019</v>
      </c>
      <c r="R2311" t="s">
        <v>8312</v>
      </c>
      <c r="S2311" t="s">
        <v>8336</v>
      </c>
      <c r="T2311" s="9">
        <f t="shared" si="183"/>
        <v>41307.987696759257</v>
      </c>
      <c r="U2311" s="9">
        <f t="shared" si="184"/>
        <v>41342.987696759257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f t="shared" si="180"/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181"/>
        <v>60835.360000000001</v>
      </c>
      <c r="Q2312">
        <f t="shared" si="182"/>
        <v>64.816470588235291</v>
      </c>
      <c r="R2312" t="s">
        <v>8312</v>
      </c>
      <c r="S2312" t="s">
        <v>8336</v>
      </c>
      <c r="T2312" s="9">
        <f t="shared" si="183"/>
        <v>41324.79415509259</v>
      </c>
      <c r="U2312" s="9">
        <f t="shared" si="184"/>
        <v>41354.752488425926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f t="shared" si="180"/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181"/>
        <v>370</v>
      </c>
      <c r="Q2313">
        <f t="shared" si="182"/>
        <v>90.09615384615384</v>
      </c>
      <c r="R2313" t="s">
        <v>8312</v>
      </c>
      <c r="S2313" t="s">
        <v>8336</v>
      </c>
      <c r="T2313" s="9">
        <f t="shared" si="183"/>
        <v>41736.004502314812</v>
      </c>
      <c r="U2313" s="9">
        <f t="shared" si="184"/>
        <v>41766.004502314812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f t="shared" si="180"/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181"/>
        <v>236</v>
      </c>
      <c r="Q2314">
        <f t="shared" si="182"/>
        <v>40.962025316455694</v>
      </c>
      <c r="R2314" t="s">
        <v>8312</v>
      </c>
      <c r="S2314" t="s">
        <v>8336</v>
      </c>
      <c r="T2314" s="9">
        <f t="shared" si="183"/>
        <v>41716.632847222223</v>
      </c>
      <c r="U2314" s="9">
        <f t="shared" si="184"/>
        <v>41747.958333333336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f t="shared" si="180"/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181"/>
        <v>3792.0200000000004</v>
      </c>
      <c r="Q2315">
        <f t="shared" si="182"/>
        <v>56.000127388535034</v>
      </c>
      <c r="R2315" t="s">
        <v>8312</v>
      </c>
      <c r="S2315" t="s">
        <v>8336</v>
      </c>
      <c r="T2315" s="9">
        <f t="shared" si="183"/>
        <v>41002.958634259259</v>
      </c>
      <c r="U2315" s="9">
        <f t="shared" si="184"/>
        <v>41032.958634259259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f t="shared" si="180"/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181"/>
        <v>683.6400000000001</v>
      </c>
      <c r="Q2316">
        <f t="shared" si="182"/>
        <v>37.672800000000002</v>
      </c>
      <c r="R2316" t="s">
        <v>8312</v>
      </c>
      <c r="S2316" t="s">
        <v>8336</v>
      </c>
      <c r="T2316" s="9">
        <f t="shared" si="183"/>
        <v>41037.551585648151</v>
      </c>
      <c r="U2316" s="9">
        <f t="shared" si="184"/>
        <v>41067.551585648151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f t="shared" si="180"/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181"/>
        <v>65</v>
      </c>
      <c r="Q2317">
        <f t="shared" si="182"/>
        <v>40.078125</v>
      </c>
      <c r="R2317" t="s">
        <v>8312</v>
      </c>
      <c r="S2317" t="s">
        <v>8336</v>
      </c>
      <c r="T2317" s="9">
        <f t="shared" si="183"/>
        <v>41004.72619212963</v>
      </c>
      <c r="U2317" s="9">
        <f t="shared" si="184"/>
        <v>41034.72619212963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f t="shared" si="180"/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181"/>
        <v>606.39999999999964</v>
      </c>
      <c r="Q2318">
        <f t="shared" si="182"/>
        <v>78.031999999999996</v>
      </c>
      <c r="R2318" t="s">
        <v>8312</v>
      </c>
      <c r="S2318" t="s">
        <v>8336</v>
      </c>
      <c r="T2318" s="9">
        <f t="shared" si="183"/>
        <v>40079.725115740745</v>
      </c>
      <c r="U2318" s="9">
        <f t="shared" si="184"/>
        <v>40156.76666666667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f t="shared" si="180"/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181"/>
        <v>16</v>
      </c>
      <c r="Q2319">
        <f t="shared" si="182"/>
        <v>18.90909090909091</v>
      </c>
      <c r="R2319" t="s">
        <v>8312</v>
      </c>
      <c r="S2319" t="s">
        <v>8336</v>
      </c>
      <c r="T2319" s="9">
        <f t="shared" si="183"/>
        <v>40192.542233796295</v>
      </c>
      <c r="U2319" s="9">
        <f t="shared" si="184"/>
        <v>40224.208333333336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f t="shared" si="180"/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181"/>
        <v>1053</v>
      </c>
      <c r="Q2320">
        <f t="shared" si="182"/>
        <v>37.134969325153371</v>
      </c>
      <c r="R2320" t="s">
        <v>8312</v>
      </c>
      <c r="S2320" t="s">
        <v>8336</v>
      </c>
      <c r="T2320" s="9">
        <f t="shared" si="183"/>
        <v>40050.643680555557</v>
      </c>
      <c r="U2320" s="9">
        <f t="shared" si="184"/>
        <v>40082.165972222225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f t="shared" si="180"/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181"/>
        <v>231</v>
      </c>
      <c r="Q2321">
        <f t="shared" si="182"/>
        <v>41.961038961038959</v>
      </c>
      <c r="R2321" t="s">
        <v>8312</v>
      </c>
      <c r="S2321" t="s">
        <v>8336</v>
      </c>
      <c r="T2321" s="9">
        <f t="shared" si="183"/>
        <v>41593.082002314812</v>
      </c>
      <c r="U2321" s="9">
        <f t="shared" si="184"/>
        <v>41623.082002314812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f t="shared" si="180"/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181"/>
        <v>433</v>
      </c>
      <c r="Q2322">
        <f t="shared" si="182"/>
        <v>61.044943820224717</v>
      </c>
      <c r="R2322" t="s">
        <v>8312</v>
      </c>
      <c r="S2322" t="s">
        <v>8336</v>
      </c>
      <c r="T2322" s="9">
        <f t="shared" si="183"/>
        <v>41696.817129629628</v>
      </c>
      <c r="U2322" s="9">
        <f t="shared" si="184"/>
        <v>41731.775462962964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 t="str">
        <f t="shared" si="180"/>
        <v/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181"/>
        <v>-6427</v>
      </c>
      <c r="Q2323">
        <f t="shared" si="182"/>
        <v>64.53125</v>
      </c>
      <c r="R2323" t="s">
        <v>8342</v>
      </c>
      <c r="S2323" t="s">
        <v>8358</v>
      </c>
      <c r="T2323" s="9">
        <f t="shared" si="183"/>
        <v>42799.260428240741</v>
      </c>
      <c r="U2323" s="9">
        <f t="shared" si="184"/>
        <v>42829.21876157407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 t="str">
        <f t="shared" si="180"/>
        <v/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181"/>
        <v>-2615</v>
      </c>
      <c r="Q2324">
        <f t="shared" si="182"/>
        <v>21.25</v>
      </c>
      <c r="R2324" t="s">
        <v>8342</v>
      </c>
      <c r="S2324" t="s">
        <v>8358</v>
      </c>
      <c r="T2324" s="9">
        <f t="shared" si="183"/>
        <v>42804.895474537043</v>
      </c>
      <c r="U2324" s="9">
        <f t="shared" si="184"/>
        <v>42834.853807870371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 t="str">
        <f t="shared" si="180"/>
        <v/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181"/>
        <v>-130</v>
      </c>
      <c r="Q2325">
        <f t="shared" si="182"/>
        <v>30</v>
      </c>
      <c r="R2325" t="s">
        <v>8342</v>
      </c>
      <c r="S2325" t="s">
        <v>8358</v>
      </c>
      <c r="T2325" s="9">
        <f t="shared" si="183"/>
        <v>42807.755173611105</v>
      </c>
      <c r="U2325" s="9">
        <f t="shared" si="184"/>
        <v>42814.755173611105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 t="str">
        <f t="shared" si="180"/>
        <v/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181"/>
        <v>-5945</v>
      </c>
      <c r="Q2326">
        <f t="shared" si="182"/>
        <v>25.491803278688526</v>
      </c>
      <c r="R2326" t="s">
        <v>8342</v>
      </c>
      <c r="S2326" t="s">
        <v>8358</v>
      </c>
      <c r="T2326" s="9">
        <f t="shared" si="183"/>
        <v>42790.885243055556</v>
      </c>
      <c r="U2326" s="9">
        <f t="shared" si="184"/>
        <v>42820.843576388885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 t="str">
        <f t="shared" si="180"/>
        <v/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181"/>
        <v>-920</v>
      </c>
      <c r="Q2327">
        <f t="shared" si="182"/>
        <v>11.428571428571429</v>
      </c>
      <c r="R2327" t="s">
        <v>8342</v>
      </c>
      <c r="S2327" t="s">
        <v>8358</v>
      </c>
      <c r="T2327" s="9">
        <f t="shared" si="183"/>
        <v>42794.022349537037</v>
      </c>
      <c r="U2327" s="9">
        <f t="shared" si="184"/>
        <v>42823.980682870373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 t="str">
        <f t="shared" si="180"/>
        <v/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181"/>
        <v>-14892</v>
      </c>
      <c r="Q2328">
        <f t="shared" si="182"/>
        <v>108</v>
      </c>
      <c r="R2328" t="s">
        <v>8342</v>
      </c>
      <c r="S2328" t="s">
        <v>8358</v>
      </c>
      <c r="T2328" s="9">
        <f t="shared" si="183"/>
        <v>42804.034120370372</v>
      </c>
      <c r="U2328" s="9">
        <f t="shared" si="184"/>
        <v>42855.708333333328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f t="shared" si="180"/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181"/>
        <v>149133.01</v>
      </c>
      <c r="Q2329">
        <f t="shared" si="182"/>
        <v>54.883162444113267</v>
      </c>
      <c r="R2329" t="s">
        <v>8342</v>
      </c>
      <c r="S2329" t="s">
        <v>8358</v>
      </c>
      <c r="T2329" s="9">
        <f t="shared" si="183"/>
        <v>41842.917129629634</v>
      </c>
      <c r="U2329" s="9">
        <f t="shared" si="184"/>
        <v>41877.917129629634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f t="shared" si="180"/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181"/>
        <v>15445</v>
      </c>
      <c r="Q2330">
        <f t="shared" si="182"/>
        <v>47.383612662942269</v>
      </c>
      <c r="R2330" t="s">
        <v>8342</v>
      </c>
      <c r="S2330" t="s">
        <v>8358</v>
      </c>
      <c r="T2330" s="9">
        <f t="shared" si="183"/>
        <v>42139.781678240746</v>
      </c>
      <c r="U2330" s="9">
        <f t="shared" si="184"/>
        <v>42169.781678240746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f t="shared" si="180"/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181"/>
        <v>1480</v>
      </c>
      <c r="Q2331">
        <f t="shared" si="182"/>
        <v>211.84</v>
      </c>
      <c r="R2331" t="s">
        <v>8342</v>
      </c>
      <c r="S2331" t="s">
        <v>8358</v>
      </c>
      <c r="T2331" s="9">
        <f t="shared" si="183"/>
        <v>41807.624374999999</v>
      </c>
      <c r="U2331" s="9">
        <f t="shared" si="184"/>
        <v>41837.624374999999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f t="shared" si="180"/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181"/>
        <v>848</v>
      </c>
      <c r="Q2332">
        <f t="shared" si="182"/>
        <v>219.92638036809817</v>
      </c>
      <c r="R2332" t="s">
        <v>8342</v>
      </c>
      <c r="S2332" t="s">
        <v>8358</v>
      </c>
      <c r="T2332" s="9">
        <f t="shared" si="183"/>
        <v>42332.89980324074</v>
      </c>
      <c r="U2332" s="9">
        <f t="shared" si="184"/>
        <v>42363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f t="shared" si="180"/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181"/>
        <v>3545.1000000000004</v>
      </c>
      <c r="Q2333">
        <f t="shared" si="182"/>
        <v>40.795406360424032</v>
      </c>
      <c r="R2333" t="s">
        <v>8342</v>
      </c>
      <c r="S2333" t="s">
        <v>8358</v>
      </c>
      <c r="T2333" s="9">
        <f t="shared" si="183"/>
        <v>41839.005671296298</v>
      </c>
      <c r="U2333" s="9">
        <f t="shared" si="184"/>
        <v>41869.005671296298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f t="shared" si="180"/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181"/>
        <v>1577</v>
      </c>
      <c r="Q2334">
        <f t="shared" si="182"/>
        <v>75.502840909090907</v>
      </c>
      <c r="R2334" t="s">
        <v>8342</v>
      </c>
      <c r="S2334" t="s">
        <v>8358</v>
      </c>
      <c r="T2334" s="9">
        <f t="shared" si="183"/>
        <v>42011.628136574072</v>
      </c>
      <c r="U2334" s="9">
        <f t="shared" si="184"/>
        <v>42041.628136574072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f t="shared" si="180"/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181"/>
        <v>673</v>
      </c>
      <c r="Q2335">
        <f t="shared" si="182"/>
        <v>13.542553191489361</v>
      </c>
      <c r="R2335" t="s">
        <v>8342</v>
      </c>
      <c r="S2335" t="s">
        <v>8358</v>
      </c>
      <c r="T2335" s="9">
        <f t="shared" si="183"/>
        <v>41767.650347222225</v>
      </c>
      <c r="U2335" s="9">
        <f t="shared" si="184"/>
        <v>41788.743055555555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f t="shared" si="180"/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181"/>
        <v>78</v>
      </c>
      <c r="Q2336">
        <f t="shared" si="182"/>
        <v>60.865671641791046</v>
      </c>
      <c r="R2336" t="s">
        <v>8342</v>
      </c>
      <c r="S2336" t="s">
        <v>8358</v>
      </c>
      <c r="T2336" s="9">
        <f t="shared" si="183"/>
        <v>41918.670115740737</v>
      </c>
      <c r="U2336" s="9">
        <f t="shared" si="184"/>
        <v>41948.731944444444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f t="shared" si="180"/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181"/>
        <v>568</v>
      </c>
      <c r="Q2337">
        <f t="shared" si="182"/>
        <v>115.69230769230769</v>
      </c>
      <c r="R2337" t="s">
        <v>8342</v>
      </c>
      <c r="S2337" t="s">
        <v>8358</v>
      </c>
      <c r="T2337" s="9">
        <f t="shared" si="183"/>
        <v>41771.572256944448</v>
      </c>
      <c r="U2337" s="9">
        <f t="shared" si="184"/>
        <v>41801.572256944448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f t="shared" si="180"/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181"/>
        <v>84146.51</v>
      </c>
      <c r="Q2338">
        <f t="shared" si="182"/>
        <v>48.104623556581984</v>
      </c>
      <c r="R2338" t="s">
        <v>8342</v>
      </c>
      <c r="S2338" t="s">
        <v>8358</v>
      </c>
      <c r="T2338" s="9">
        <f t="shared" si="183"/>
        <v>41666.924710648149</v>
      </c>
      <c r="U2338" s="9">
        <f t="shared" si="184"/>
        <v>41706.924710648149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f t="shared" si="180"/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181"/>
        <v>1279</v>
      </c>
      <c r="Q2339">
        <f t="shared" si="182"/>
        <v>74.184357541899445</v>
      </c>
      <c r="R2339" t="s">
        <v>8342</v>
      </c>
      <c r="S2339" t="s">
        <v>8358</v>
      </c>
      <c r="T2339" s="9">
        <f t="shared" si="183"/>
        <v>41786.640543981484</v>
      </c>
      <c r="U2339" s="9">
        <f t="shared" si="184"/>
        <v>41816.640543981484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f t="shared" si="180"/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181"/>
        <v>171.5</v>
      </c>
      <c r="Q2340">
        <f t="shared" si="182"/>
        <v>123.34552845528455</v>
      </c>
      <c r="R2340" t="s">
        <v>8342</v>
      </c>
      <c r="S2340" t="s">
        <v>8358</v>
      </c>
      <c r="T2340" s="9">
        <f t="shared" si="183"/>
        <v>41789.896805555552</v>
      </c>
      <c r="U2340" s="9">
        <f t="shared" si="184"/>
        <v>41819.896805555552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f t="shared" si="180"/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181"/>
        <v>48552</v>
      </c>
      <c r="Q2341">
        <f t="shared" si="182"/>
        <v>66.623188405797094</v>
      </c>
      <c r="R2341" t="s">
        <v>8342</v>
      </c>
      <c r="S2341" t="s">
        <v>8358</v>
      </c>
      <c r="T2341" s="9">
        <f t="shared" si="183"/>
        <v>42692.79987268518</v>
      </c>
      <c r="U2341" s="9">
        <f t="shared" si="184"/>
        <v>42723.332638888889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f t="shared" si="180"/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181"/>
        <v>2311</v>
      </c>
      <c r="Q2342">
        <f t="shared" si="182"/>
        <v>104.99007444168734</v>
      </c>
      <c r="R2342" t="s">
        <v>8342</v>
      </c>
      <c r="S2342" t="s">
        <v>8358</v>
      </c>
      <c r="T2342" s="9">
        <f t="shared" si="183"/>
        <v>42643.642800925925</v>
      </c>
      <c r="U2342" s="9">
        <f t="shared" si="184"/>
        <v>42673.642800925925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 t="str">
        <f t="shared" si="180"/>
        <v/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>
        <f t="shared" si="181"/>
        <v>-5000</v>
      </c>
      <c r="Q2343" t="e">
        <f t="shared" si="182"/>
        <v>#DIV/0!</v>
      </c>
      <c r="R2343" t="s">
        <v>8329</v>
      </c>
      <c r="S2343" t="s">
        <v>8330</v>
      </c>
      <c r="T2343" s="9">
        <f t="shared" si="183"/>
        <v>42167.813703703709</v>
      </c>
      <c r="U2343" s="9">
        <f t="shared" si="184"/>
        <v>42197.813703703709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 t="str">
        <f t="shared" si="180"/>
        <v/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>
        <f t="shared" si="181"/>
        <v>-5500</v>
      </c>
      <c r="Q2344" t="e">
        <f t="shared" si="182"/>
        <v>#DIV/0!</v>
      </c>
      <c r="R2344" t="s">
        <v>8329</v>
      </c>
      <c r="S2344" t="s">
        <v>8330</v>
      </c>
      <c r="T2344" s="9">
        <f t="shared" si="183"/>
        <v>41897.702199074076</v>
      </c>
      <c r="U2344" s="9">
        <f t="shared" si="184"/>
        <v>41918.208333333336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 t="str">
        <f t="shared" si="180"/>
        <v/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181"/>
        <v>-9700</v>
      </c>
      <c r="Q2345">
        <f t="shared" si="182"/>
        <v>300</v>
      </c>
      <c r="R2345" t="s">
        <v>8329</v>
      </c>
      <c r="S2345" t="s">
        <v>8330</v>
      </c>
      <c r="T2345" s="9">
        <f t="shared" si="183"/>
        <v>42327.825289351851</v>
      </c>
      <c r="U2345" s="9">
        <f t="shared" si="184"/>
        <v>42377.82430555555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 t="str">
        <f t="shared" si="180"/>
        <v/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181"/>
        <v>-999</v>
      </c>
      <c r="Q2346">
        <f t="shared" si="182"/>
        <v>1</v>
      </c>
      <c r="R2346" t="s">
        <v>8329</v>
      </c>
      <c r="S2346" t="s">
        <v>8330</v>
      </c>
      <c r="T2346" s="9">
        <f t="shared" si="183"/>
        <v>42515.727650462963</v>
      </c>
      <c r="U2346" s="9">
        <f t="shared" si="184"/>
        <v>42545.727650462963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 t="str">
        <f t="shared" si="180"/>
        <v/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>
        <f t="shared" si="181"/>
        <v>-3000</v>
      </c>
      <c r="Q2347" t="e">
        <f t="shared" si="182"/>
        <v>#DIV/0!</v>
      </c>
      <c r="R2347" t="s">
        <v>8329</v>
      </c>
      <c r="S2347" t="s">
        <v>8330</v>
      </c>
      <c r="T2347" s="9">
        <f t="shared" si="183"/>
        <v>42060.001805555556</v>
      </c>
      <c r="U2347" s="9">
        <f t="shared" si="184"/>
        <v>42094.985416666663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 t="str">
        <f t="shared" si="180"/>
        <v/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181"/>
        <v>-59961</v>
      </c>
      <c r="Q2348">
        <f t="shared" si="182"/>
        <v>13</v>
      </c>
      <c r="R2348" t="s">
        <v>8329</v>
      </c>
      <c r="S2348" t="s">
        <v>8330</v>
      </c>
      <c r="T2348" s="9">
        <f t="shared" si="183"/>
        <v>42615.79896990741</v>
      </c>
      <c r="U2348" s="9">
        <f t="shared" si="184"/>
        <v>42660.79896990741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 t="str">
        <f t="shared" si="180"/>
        <v/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181"/>
        <v>-985</v>
      </c>
      <c r="Q2349">
        <f t="shared" si="182"/>
        <v>15</v>
      </c>
      <c r="R2349" t="s">
        <v>8329</v>
      </c>
      <c r="S2349" t="s">
        <v>8330</v>
      </c>
      <c r="T2349" s="9">
        <f t="shared" si="183"/>
        <v>42577.607361111113</v>
      </c>
      <c r="U2349" s="9">
        <f t="shared" si="184"/>
        <v>42607.607361111113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 t="str">
        <f t="shared" si="180"/>
        <v/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181"/>
        <v>-69730</v>
      </c>
      <c r="Q2350">
        <f t="shared" si="182"/>
        <v>54</v>
      </c>
      <c r="R2350" t="s">
        <v>8329</v>
      </c>
      <c r="S2350" t="s">
        <v>8330</v>
      </c>
      <c r="T2350" s="9">
        <f t="shared" si="183"/>
        <v>42360.932152777779</v>
      </c>
      <c r="U2350" s="9">
        <f t="shared" si="184"/>
        <v>42420.932152777779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 t="str">
        <f t="shared" si="180"/>
        <v/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>
        <f t="shared" si="181"/>
        <v>-474900</v>
      </c>
      <c r="Q2351" t="e">
        <f t="shared" si="182"/>
        <v>#DIV/0!</v>
      </c>
      <c r="R2351" t="s">
        <v>8329</v>
      </c>
      <c r="S2351" t="s">
        <v>8330</v>
      </c>
      <c r="T2351" s="9">
        <f t="shared" si="183"/>
        <v>42198.775787037041</v>
      </c>
      <c r="U2351" s="9">
        <f t="shared" si="184"/>
        <v>42227.775787037041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 t="str">
        <f t="shared" si="180"/>
        <v/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>
        <f t="shared" si="181"/>
        <v>-50000</v>
      </c>
      <c r="Q2352" t="e">
        <f t="shared" si="182"/>
        <v>#DIV/0!</v>
      </c>
      <c r="R2352" t="s">
        <v>8329</v>
      </c>
      <c r="S2352" t="s">
        <v>8330</v>
      </c>
      <c r="T2352" s="9">
        <f t="shared" si="183"/>
        <v>42708.842245370368</v>
      </c>
      <c r="U2352" s="9">
        <f t="shared" si="184"/>
        <v>42738.842245370368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 t="str">
        <f t="shared" si="180"/>
        <v/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181"/>
        <v>-18792</v>
      </c>
      <c r="Q2353">
        <f t="shared" si="182"/>
        <v>15.428571428571429</v>
      </c>
      <c r="R2353" t="s">
        <v>8329</v>
      </c>
      <c r="S2353" t="s">
        <v>8330</v>
      </c>
      <c r="T2353" s="9">
        <f t="shared" si="183"/>
        <v>42094.101145833338</v>
      </c>
      <c r="U2353" s="9">
        <f t="shared" si="184"/>
        <v>42124.101145833338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 t="str">
        <f t="shared" si="180"/>
        <v/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>
        <f t="shared" si="181"/>
        <v>-2000</v>
      </c>
      <c r="Q2354" t="e">
        <f t="shared" si="182"/>
        <v>#DIV/0!</v>
      </c>
      <c r="R2354" t="s">
        <v>8329</v>
      </c>
      <c r="S2354" t="s">
        <v>8330</v>
      </c>
      <c r="T2354" s="9">
        <f t="shared" si="183"/>
        <v>42101.633703703701</v>
      </c>
      <c r="U2354" s="9">
        <f t="shared" si="184"/>
        <v>42161.633703703701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 t="str">
        <f t="shared" si="180"/>
        <v/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>
        <f t="shared" si="181"/>
        <v>-1000</v>
      </c>
      <c r="Q2355" t="e">
        <f t="shared" si="182"/>
        <v>#DIV/0!</v>
      </c>
      <c r="R2355" t="s">
        <v>8329</v>
      </c>
      <c r="S2355" t="s">
        <v>8330</v>
      </c>
      <c r="T2355" s="9">
        <f t="shared" si="183"/>
        <v>42103.676180555558</v>
      </c>
      <c r="U2355" s="9">
        <f t="shared" si="184"/>
        <v>42115.676180555558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 t="str">
        <f t="shared" si="180"/>
        <v/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181"/>
        <v>-34975</v>
      </c>
      <c r="Q2356">
        <f t="shared" si="182"/>
        <v>25</v>
      </c>
      <c r="R2356" t="s">
        <v>8329</v>
      </c>
      <c r="S2356" t="s">
        <v>8330</v>
      </c>
      <c r="T2356" s="9">
        <f t="shared" si="183"/>
        <v>41954.722916666666</v>
      </c>
      <c r="U2356" s="9">
        <f t="shared" si="184"/>
        <v>42014.722916666666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 t="str">
        <f t="shared" si="180"/>
        <v/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181"/>
        <v>-7945</v>
      </c>
      <c r="Q2357">
        <f t="shared" si="182"/>
        <v>27.5</v>
      </c>
      <c r="R2357" t="s">
        <v>8329</v>
      </c>
      <c r="S2357" t="s">
        <v>8330</v>
      </c>
      <c r="T2357" s="9">
        <f t="shared" si="183"/>
        <v>42096.918240740735</v>
      </c>
      <c r="U2357" s="9">
        <f t="shared" si="184"/>
        <v>42126.918240740735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 t="str">
        <f t="shared" si="180"/>
        <v/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>
        <f t="shared" si="181"/>
        <v>-10000</v>
      </c>
      <c r="Q2358" t="e">
        <f t="shared" si="182"/>
        <v>#DIV/0!</v>
      </c>
      <c r="R2358" t="s">
        <v>8329</v>
      </c>
      <c r="S2358" t="s">
        <v>8330</v>
      </c>
      <c r="T2358" s="9">
        <f t="shared" si="183"/>
        <v>42130.78361111111</v>
      </c>
      <c r="U2358" s="9">
        <f t="shared" si="184"/>
        <v>42160.78361111111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 t="str">
        <f t="shared" si="180"/>
        <v/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>
        <f t="shared" si="181"/>
        <v>-27000</v>
      </c>
      <c r="Q2359" t="e">
        <f t="shared" si="182"/>
        <v>#DIV/0!</v>
      </c>
      <c r="R2359" t="s">
        <v>8329</v>
      </c>
      <c r="S2359" t="s">
        <v>8330</v>
      </c>
      <c r="T2359" s="9">
        <f t="shared" si="183"/>
        <v>42264.620115740734</v>
      </c>
      <c r="U2359" s="9">
        <f t="shared" si="184"/>
        <v>42294.620115740734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 t="str">
        <f t="shared" si="180"/>
        <v/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>
        <f t="shared" si="181"/>
        <v>-1500</v>
      </c>
      <c r="Q2360" t="e">
        <f t="shared" si="182"/>
        <v>#DIV/0!</v>
      </c>
      <c r="R2360" t="s">
        <v>8329</v>
      </c>
      <c r="S2360" t="s">
        <v>8330</v>
      </c>
      <c r="T2360" s="9">
        <f t="shared" si="183"/>
        <v>41978.930972222224</v>
      </c>
      <c r="U2360" s="9">
        <f t="shared" si="184"/>
        <v>42035.027083333334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 t="str">
        <f t="shared" si="180"/>
        <v/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181"/>
        <v>-6399</v>
      </c>
      <c r="Q2361">
        <f t="shared" si="182"/>
        <v>367</v>
      </c>
      <c r="R2361" t="s">
        <v>8329</v>
      </c>
      <c r="S2361" t="s">
        <v>8330</v>
      </c>
      <c r="T2361" s="9">
        <f t="shared" si="183"/>
        <v>42159.649583333332</v>
      </c>
      <c r="U2361" s="9">
        <f t="shared" si="184"/>
        <v>42219.649583333332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 t="str">
        <f t="shared" si="180"/>
        <v/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181"/>
        <v>-4998</v>
      </c>
      <c r="Q2362">
        <f t="shared" si="182"/>
        <v>2</v>
      </c>
      <c r="R2362" t="s">
        <v>8329</v>
      </c>
      <c r="S2362" t="s">
        <v>8330</v>
      </c>
      <c r="T2362" s="9">
        <f t="shared" si="183"/>
        <v>42377.70694444445</v>
      </c>
      <c r="U2362" s="9">
        <f t="shared" si="184"/>
        <v>42407.70694444445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 t="str">
        <f t="shared" si="180"/>
        <v/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>
        <f t="shared" si="181"/>
        <v>-200</v>
      </c>
      <c r="Q2363" t="e">
        <f t="shared" si="182"/>
        <v>#DIV/0!</v>
      </c>
      <c r="R2363" t="s">
        <v>8329</v>
      </c>
      <c r="S2363" t="s">
        <v>8330</v>
      </c>
      <c r="T2363" s="9">
        <f t="shared" si="183"/>
        <v>42466.858888888892</v>
      </c>
      <c r="U2363" s="9">
        <f t="shared" si="184"/>
        <v>42490.916666666672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 t="str">
        <f t="shared" si="180"/>
        <v/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181"/>
        <v>-300</v>
      </c>
      <c r="Q2364">
        <f t="shared" si="182"/>
        <v>60</v>
      </c>
      <c r="R2364" t="s">
        <v>8329</v>
      </c>
      <c r="S2364" t="s">
        <v>8330</v>
      </c>
      <c r="T2364" s="9">
        <f t="shared" si="183"/>
        <v>41954.688310185185</v>
      </c>
      <c r="U2364" s="9">
        <f t="shared" si="184"/>
        <v>41984.688310185185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 t="str">
        <f t="shared" si="180"/>
        <v/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>
        <f t="shared" si="181"/>
        <v>-175000</v>
      </c>
      <c r="Q2365" t="e">
        <f t="shared" si="182"/>
        <v>#DIV/0!</v>
      </c>
      <c r="R2365" t="s">
        <v>8329</v>
      </c>
      <c r="S2365" t="s">
        <v>8330</v>
      </c>
      <c r="T2365" s="9">
        <f t="shared" si="183"/>
        <v>42322.011574074073</v>
      </c>
      <c r="U2365" s="9">
        <f t="shared" si="184"/>
        <v>42367.011574074073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 t="str">
        <f t="shared" si="180"/>
        <v/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>
        <f t="shared" si="181"/>
        <v>-128</v>
      </c>
      <c r="Q2366" t="e">
        <f t="shared" si="182"/>
        <v>#DIV/0!</v>
      </c>
      <c r="R2366" t="s">
        <v>8329</v>
      </c>
      <c r="S2366" t="s">
        <v>8330</v>
      </c>
      <c r="T2366" s="9">
        <f t="shared" si="183"/>
        <v>42248.934675925921</v>
      </c>
      <c r="U2366" s="9">
        <f t="shared" si="184"/>
        <v>42303.934675925921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 t="str">
        <f t="shared" si="180"/>
        <v/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>
        <f t="shared" si="181"/>
        <v>-1000</v>
      </c>
      <c r="Q2367" t="e">
        <f t="shared" si="182"/>
        <v>#DIV/0!</v>
      </c>
      <c r="R2367" t="s">
        <v>8329</v>
      </c>
      <c r="S2367" t="s">
        <v>8330</v>
      </c>
      <c r="T2367" s="9">
        <f t="shared" si="183"/>
        <v>42346.736400462964</v>
      </c>
      <c r="U2367" s="9">
        <f t="shared" si="184"/>
        <v>42386.958333333328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 t="str">
        <f t="shared" si="180"/>
        <v/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181"/>
        <v>-22370</v>
      </c>
      <c r="Q2368">
        <f t="shared" si="182"/>
        <v>97.407407407407405</v>
      </c>
      <c r="R2368" t="s">
        <v>8329</v>
      </c>
      <c r="S2368" t="s">
        <v>8330</v>
      </c>
      <c r="T2368" s="9">
        <f t="shared" si="183"/>
        <v>42268.531631944439</v>
      </c>
      <c r="U2368" s="9">
        <f t="shared" si="184"/>
        <v>42298.531631944439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 t="str">
        <f t="shared" si="180"/>
        <v/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181"/>
        <v>-49330</v>
      </c>
      <c r="Q2369">
        <f t="shared" si="182"/>
        <v>47.857142857142854</v>
      </c>
      <c r="R2369" t="s">
        <v>8329</v>
      </c>
      <c r="S2369" t="s">
        <v>8330</v>
      </c>
      <c r="T2369" s="9">
        <f t="shared" si="183"/>
        <v>42425.970092592594</v>
      </c>
      <c r="U2369" s="9">
        <f t="shared" si="184"/>
        <v>42485.928425925929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 t="str">
        <f t="shared" si="180"/>
        <v/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181"/>
        <v>-39900</v>
      </c>
      <c r="Q2370">
        <f t="shared" si="182"/>
        <v>50</v>
      </c>
      <c r="R2370" t="s">
        <v>8329</v>
      </c>
      <c r="S2370" t="s">
        <v>8330</v>
      </c>
      <c r="T2370" s="9">
        <f t="shared" si="183"/>
        <v>42063.721817129626</v>
      </c>
      <c r="U2370" s="9">
        <f t="shared" si="184"/>
        <v>42108.680150462969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 t="str">
        <f t="shared" ref="E2371:E2434" si="185">IF(G2371="successful",D2371,"")</f>
        <v/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>
        <f t="shared" ref="P2371:P2434" si="186">F2371-D2371</f>
        <v>-25000</v>
      </c>
      <c r="Q2371" t="e">
        <f t="shared" ref="Q2371:Q2434" si="187">F2371/M2371</f>
        <v>#DIV/0!</v>
      </c>
      <c r="R2371" t="s">
        <v>8329</v>
      </c>
      <c r="S2371" t="s">
        <v>8330</v>
      </c>
      <c r="T2371" s="9">
        <f t="shared" ref="T2371:T2434" si="188">(((K2371/60)/60)/24)+DATE(1970,1,1)</f>
        <v>42380.812627314815</v>
      </c>
      <c r="U2371" s="9">
        <f t="shared" ref="U2371:U2434" si="189">(((J2371/60)/60)/24)+DATE(1970,1,1)</f>
        <v>42410.812627314815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 t="str">
        <f t="shared" si="185"/>
        <v/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186"/>
        <v>-24918</v>
      </c>
      <c r="Q2372">
        <f t="shared" si="187"/>
        <v>20.5</v>
      </c>
      <c r="R2372" t="s">
        <v>8329</v>
      </c>
      <c r="S2372" t="s">
        <v>8330</v>
      </c>
      <c r="T2372" s="9">
        <f t="shared" si="188"/>
        <v>41961.18913194444</v>
      </c>
      <c r="U2372" s="9">
        <f t="shared" si="189"/>
        <v>41991.18913194444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 t="str">
        <f t="shared" si="185"/>
        <v/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>
        <f t="shared" si="186"/>
        <v>-2000</v>
      </c>
      <c r="Q2373" t="e">
        <f t="shared" si="187"/>
        <v>#DIV/0!</v>
      </c>
      <c r="R2373" t="s">
        <v>8329</v>
      </c>
      <c r="S2373" t="s">
        <v>8330</v>
      </c>
      <c r="T2373" s="9">
        <f t="shared" si="188"/>
        <v>42150.777731481481</v>
      </c>
      <c r="U2373" s="9">
        <f t="shared" si="189"/>
        <v>42180.777731481481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 t="str">
        <f t="shared" si="185"/>
        <v/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186"/>
        <v>-5320</v>
      </c>
      <c r="Q2374">
        <f t="shared" si="187"/>
        <v>30</v>
      </c>
      <c r="R2374" t="s">
        <v>8329</v>
      </c>
      <c r="S2374" t="s">
        <v>8330</v>
      </c>
      <c r="T2374" s="9">
        <f t="shared" si="188"/>
        <v>42088.069108796291</v>
      </c>
      <c r="U2374" s="9">
        <f t="shared" si="189"/>
        <v>42118.069108796291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 t="str">
        <f t="shared" si="185"/>
        <v/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186"/>
        <v>-849950</v>
      </c>
      <c r="Q2375">
        <f t="shared" si="187"/>
        <v>50</v>
      </c>
      <c r="R2375" t="s">
        <v>8329</v>
      </c>
      <c r="S2375" t="s">
        <v>8330</v>
      </c>
      <c r="T2375" s="9">
        <f t="shared" si="188"/>
        <v>42215.662314814821</v>
      </c>
      <c r="U2375" s="9">
        <f t="shared" si="189"/>
        <v>42245.662314814821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 t="str">
        <f t="shared" si="185"/>
        <v/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186"/>
        <v>-21990</v>
      </c>
      <c r="Q2376">
        <f t="shared" si="187"/>
        <v>10</v>
      </c>
      <c r="R2376" t="s">
        <v>8329</v>
      </c>
      <c r="S2376" t="s">
        <v>8330</v>
      </c>
      <c r="T2376" s="9">
        <f t="shared" si="188"/>
        <v>42017.843287037031</v>
      </c>
      <c r="U2376" s="9">
        <f t="shared" si="189"/>
        <v>42047.843287037031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 t="str">
        <f t="shared" si="185"/>
        <v/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>
        <f t="shared" si="186"/>
        <v>-10000</v>
      </c>
      <c r="Q2377" t="e">
        <f t="shared" si="187"/>
        <v>#DIV/0!</v>
      </c>
      <c r="R2377" t="s">
        <v>8329</v>
      </c>
      <c r="S2377" t="s">
        <v>8330</v>
      </c>
      <c r="T2377" s="9">
        <f t="shared" si="188"/>
        <v>42592.836076388892</v>
      </c>
      <c r="U2377" s="9">
        <f t="shared" si="189"/>
        <v>42622.836076388892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 t="str">
        <f t="shared" si="185"/>
        <v/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186"/>
        <v>-2673.67</v>
      </c>
      <c r="Q2378">
        <f t="shared" si="187"/>
        <v>81.582499999999996</v>
      </c>
      <c r="R2378" t="s">
        <v>8329</v>
      </c>
      <c r="S2378" t="s">
        <v>8330</v>
      </c>
      <c r="T2378" s="9">
        <f t="shared" si="188"/>
        <v>42318.925532407404</v>
      </c>
      <c r="U2378" s="9">
        <f t="shared" si="189"/>
        <v>42348.925532407404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 t="str">
        <f t="shared" si="185"/>
        <v/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>
        <f t="shared" si="186"/>
        <v>-2500</v>
      </c>
      <c r="Q2379" t="e">
        <f t="shared" si="187"/>
        <v>#DIV/0!</v>
      </c>
      <c r="R2379" t="s">
        <v>8329</v>
      </c>
      <c r="S2379" t="s">
        <v>8330</v>
      </c>
      <c r="T2379" s="9">
        <f t="shared" si="188"/>
        <v>42669.870173611111</v>
      </c>
      <c r="U2379" s="9">
        <f t="shared" si="189"/>
        <v>42699.911840277782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 t="str">
        <f t="shared" si="185"/>
        <v/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>
        <f t="shared" si="186"/>
        <v>-110000</v>
      </c>
      <c r="Q2380" t="e">
        <f t="shared" si="187"/>
        <v>#DIV/0!</v>
      </c>
      <c r="R2380" t="s">
        <v>8329</v>
      </c>
      <c r="S2380" t="s">
        <v>8330</v>
      </c>
      <c r="T2380" s="9">
        <f t="shared" si="188"/>
        <v>42213.013078703705</v>
      </c>
      <c r="U2380" s="9">
        <f t="shared" si="189"/>
        <v>42242.013078703705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 t="str">
        <f t="shared" si="185"/>
        <v/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>
        <f t="shared" si="186"/>
        <v>-30000</v>
      </c>
      <c r="Q2381" t="e">
        <f t="shared" si="187"/>
        <v>#DIV/0!</v>
      </c>
      <c r="R2381" t="s">
        <v>8329</v>
      </c>
      <c r="S2381" t="s">
        <v>8330</v>
      </c>
      <c r="T2381" s="9">
        <f t="shared" si="188"/>
        <v>42237.016388888893</v>
      </c>
      <c r="U2381" s="9">
        <f t="shared" si="189"/>
        <v>42282.016388888893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 t="str">
        <f t="shared" si="185"/>
        <v/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186"/>
        <v>-14945</v>
      </c>
      <c r="Q2382">
        <f t="shared" si="187"/>
        <v>18.333333333333332</v>
      </c>
      <c r="R2382" t="s">
        <v>8329</v>
      </c>
      <c r="S2382" t="s">
        <v>8330</v>
      </c>
      <c r="T2382" s="9">
        <f t="shared" si="188"/>
        <v>42248.793310185181</v>
      </c>
      <c r="U2382" s="9">
        <f t="shared" si="189"/>
        <v>42278.793310185181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 t="str">
        <f t="shared" si="185"/>
        <v/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186"/>
        <v>-84779</v>
      </c>
      <c r="Q2383">
        <f t="shared" si="187"/>
        <v>224.42857142857142</v>
      </c>
      <c r="R2383" t="s">
        <v>8329</v>
      </c>
      <c r="S2383" t="s">
        <v>8330</v>
      </c>
      <c r="T2383" s="9">
        <f t="shared" si="188"/>
        <v>42074.935740740737</v>
      </c>
      <c r="U2383" s="9">
        <f t="shared" si="189"/>
        <v>42104.935740740737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 t="str">
        <f t="shared" si="185"/>
        <v/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186"/>
        <v>-2925</v>
      </c>
      <c r="Q2384">
        <f t="shared" si="187"/>
        <v>37.5</v>
      </c>
      <c r="R2384" t="s">
        <v>8329</v>
      </c>
      <c r="S2384" t="s">
        <v>8330</v>
      </c>
      <c r="T2384" s="9">
        <f t="shared" si="188"/>
        <v>42195.187534722223</v>
      </c>
      <c r="U2384" s="9">
        <f t="shared" si="189"/>
        <v>42220.187534722223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 t="str">
        <f t="shared" si="185"/>
        <v/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186"/>
        <v>-9565</v>
      </c>
      <c r="Q2385">
        <f t="shared" si="187"/>
        <v>145</v>
      </c>
      <c r="R2385" t="s">
        <v>8329</v>
      </c>
      <c r="S2385" t="s">
        <v>8330</v>
      </c>
      <c r="T2385" s="9">
        <f t="shared" si="188"/>
        <v>42027.056793981479</v>
      </c>
      <c r="U2385" s="9">
        <f t="shared" si="189"/>
        <v>42057.056793981479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 t="str">
        <f t="shared" si="185"/>
        <v/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186"/>
        <v>-992</v>
      </c>
      <c r="Q2386">
        <f t="shared" si="187"/>
        <v>1</v>
      </c>
      <c r="R2386" t="s">
        <v>8329</v>
      </c>
      <c r="S2386" t="s">
        <v>8330</v>
      </c>
      <c r="T2386" s="9">
        <f t="shared" si="188"/>
        <v>41927.067627314813</v>
      </c>
      <c r="U2386" s="9">
        <f t="shared" si="189"/>
        <v>41957.109293981484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 t="str">
        <f t="shared" si="185"/>
        <v/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186"/>
        <v>-64212</v>
      </c>
      <c r="Q2387">
        <f t="shared" si="187"/>
        <v>112.57142857142857</v>
      </c>
      <c r="R2387" t="s">
        <v>8329</v>
      </c>
      <c r="S2387" t="s">
        <v>8330</v>
      </c>
      <c r="T2387" s="9">
        <f t="shared" si="188"/>
        <v>42191.70175925926</v>
      </c>
      <c r="U2387" s="9">
        <f t="shared" si="189"/>
        <v>42221.70175925926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 t="str">
        <f t="shared" si="185"/>
        <v/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>
        <f t="shared" si="186"/>
        <v>-30000</v>
      </c>
      <c r="Q2388" t="e">
        <f t="shared" si="187"/>
        <v>#DIV/0!</v>
      </c>
      <c r="R2388" t="s">
        <v>8329</v>
      </c>
      <c r="S2388" t="s">
        <v>8330</v>
      </c>
      <c r="T2388" s="9">
        <f t="shared" si="188"/>
        <v>41954.838240740741</v>
      </c>
      <c r="U2388" s="9">
        <f t="shared" si="189"/>
        <v>42014.838240740741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 t="str">
        <f t="shared" si="185"/>
        <v/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186"/>
        <v>-148974</v>
      </c>
      <c r="Q2389">
        <f t="shared" si="187"/>
        <v>342</v>
      </c>
      <c r="R2389" t="s">
        <v>8329</v>
      </c>
      <c r="S2389" t="s">
        <v>8330</v>
      </c>
      <c r="T2389" s="9">
        <f t="shared" si="188"/>
        <v>42528.626620370371</v>
      </c>
      <c r="U2389" s="9">
        <f t="shared" si="189"/>
        <v>42573.626620370371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 t="str">
        <f t="shared" si="185"/>
        <v/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186"/>
        <v>-36537</v>
      </c>
      <c r="Q2390">
        <f t="shared" si="187"/>
        <v>57.875</v>
      </c>
      <c r="R2390" t="s">
        <v>8329</v>
      </c>
      <c r="S2390" t="s">
        <v>8330</v>
      </c>
      <c r="T2390" s="9">
        <f t="shared" si="188"/>
        <v>41989.853692129633</v>
      </c>
      <c r="U2390" s="9">
        <f t="shared" si="189"/>
        <v>42019.811805555553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 t="str">
        <f t="shared" si="185"/>
        <v/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186"/>
        <v>-15970</v>
      </c>
      <c r="Q2391">
        <f t="shared" si="187"/>
        <v>30</v>
      </c>
      <c r="R2391" t="s">
        <v>8329</v>
      </c>
      <c r="S2391" t="s">
        <v>8330</v>
      </c>
      <c r="T2391" s="9">
        <f t="shared" si="188"/>
        <v>42179.653379629628</v>
      </c>
      <c r="U2391" s="9">
        <f t="shared" si="189"/>
        <v>42210.915972222225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 t="str">
        <f t="shared" si="185"/>
        <v/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>
        <f t="shared" si="186"/>
        <v>-510000</v>
      </c>
      <c r="Q2392" t="e">
        <f t="shared" si="187"/>
        <v>#DIV/0!</v>
      </c>
      <c r="R2392" t="s">
        <v>8329</v>
      </c>
      <c r="S2392" t="s">
        <v>8330</v>
      </c>
      <c r="T2392" s="9">
        <f t="shared" si="188"/>
        <v>41968.262314814812</v>
      </c>
      <c r="U2392" s="9">
        <f t="shared" si="189"/>
        <v>42008.262314814812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 t="str">
        <f t="shared" si="185"/>
        <v/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186"/>
        <v>-19975</v>
      </c>
      <c r="Q2393">
        <f t="shared" si="187"/>
        <v>25</v>
      </c>
      <c r="R2393" t="s">
        <v>8329</v>
      </c>
      <c r="S2393" t="s">
        <v>8330</v>
      </c>
      <c r="T2393" s="9">
        <f t="shared" si="188"/>
        <v>42064.794490740736</v>
      </c>
      <c r="U2393" s="9">
        <f t="shared" si="189"/>
        <v>42094.752824074079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 t="str">
        <f t="shared" si="185"/>
        <v/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>
        <f t="shared" si="186"/>
        <v>-4200</v>
      </c>
      <c r="Q2394" t="e">
        <f t="shared" si="187"/>
        <v>#DIV/0!</v>
      </c>
      <c r="R2394" t="s">
        <v>8329</v>
      </c>
      <c r="S2394" t="s">
        <v>8330</v>
      </c>
      <c r="T2394" s="9">
        <f t="shared" si="188"/>
        <v>42276.120636574073</v>
      </c>
      <c r="U2394" s="9">
        <f t="shared" si="189"/>
        <v>42306.120636574073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 t="str">
        <f t="shared" si="185"/>
        <v/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186"/>
        <v>-99950</v>
      </c>
      <c r="Q2395">
        <f t="shared" si="187"/>
        <v>50</v>
      </c>
      <c r="R2395" t="s">
        <v>8329</v>
      </c>
      <c r="S2395" t="s">
        <v>8330</v>
      </c>
      <c r="T2395" s="9">
        <f t="shared" si="188"/>
        <v>42194.648344907408</v>
      </c>
      <c r="U2395" s="9">
        <f t="shared" si="189"/>
        <v>42224.648344907408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 t="str">
        <f t="shared" si="185"/>
        <v/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186"/>
        <v>-4997</v>
      </c>
      <c r="Q2396">
        <f t="shared" si="187"/>
        <v>1.5</v>
      </c>
      <c r="R2396" t="s">
        <v>8329</v>
      </c>
      <c r="S2396" t="s">
        <v>8330</v>
      </c>
      <c r="T2396" s="9">
        <f t="shared" si="188"/>
        <v>42031.362187499995</v>
      </c>
      <c r="U2396" s="9">
        <f t="shared" si="189"/>
        <v>42061.362187499995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 t="str">
        <f t="shared" si="185"/>
        <v/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>
        <f t="shared" si="186"/>
        <v>-33000</v>
      </c>
      <c r="Q2397" t="e">
        <f t="shared" si="187"/>
        <v>#DIV/0!</v>
      </c>
      <c r="R2397" t="s">
        <v>8329</v>
      </c>
      <c r="S2397" t="s">
        <v>8330</v>
      </c>
      <c r="T2397" s="9">
        <f t="shared" si="188"/>
        <v>42717.121377314819</v>
      </c>
      <c r="U2397" s="9">
        <f t="shared" si="189"/>
        <v>42745.372916666667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 t="str">
        <f t="shared" si="185"/>
        <v/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186"/>
        <v>-4990</v>
      </c>
      <c r="Q2398">
        <f t="shared" si="187"/>
        <v>10</v>
      </c>
      <c r="R2398" t="s">
        <v>8329</v>
      </c>
      <c r="S2398" t="s">
        <v>8330</v>
      </c>
      <c r="T2398" s="9">
        <f t="shared" si="188"/>
        <v>42262.849050925928</v>
      </c>
      <c r="U2398" s="9">
        <f t="shared" si="189"/>
        <v>42292.849050925928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 t="str">
        <f t="shared" si="185"/>
        <v/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>
        <f t="shared" si="186"/>
        <v>-124000</v>
      </c>
      <c r="Q2399" t="e">
        <f t="shared" si="187"/>
        <v>#DIV/0!</v>
      </c>
      <c r="R2399" t="s">
        <v>8329</v>
      </c>
      <c r="S2399" t="s">
        <v>8330</v>
      </c>
      <c r="T2399" s="9">
        <f t="shared" si="188"/>
        <v>41976.88490740741</v>
      </c>
      <c r="U2399" s="9">
        <f t="shared" si="189"/>
        <v>42006.88490740741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 t="str">
        <f t="shared" si="185"/>
        <v/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>
        <f t="shared" si="186"/>
        <v>-4000</v>
      </c>
      <c r="Q2400" t="e">
        <f t="shared" si="187"/>
        <v>#DIV/0!</v>
      </c>
      <c r="R2400" t="s">
        <v>8329</v>
      </c>
      <c r="S2400" t="s">
        <v>8330</v>
      </c>
      <c r="T2400" s="9">
        <f t="shared" si="188"/>
        <v>42157.916481481487</v>
      </c>
      <c r="U2400" s="9">
        <f t="shared" si="189"/>
        <v>42187.916481481487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 t="str">
        <f t="shared" si="185"/>
        <v/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>
        <f t="shared" si="186"/>
        <v>-13000</v>
      </c>
      <c r="Q2401" t="e">
        <f t="shared" si="187"/>
        <v>#DIV/0!</v>
      </c>
      <c r="R2401" t="s">
        <v>8329</v>
      </c>
      <c r="S2401" t="s">
        <v>8330</v>
      </c>
      <c r="T2401" s="9">
        <f t="shared" si="188"/>
        <v>41956.853078703702</v>
      </c>
      <c r="U2401" s="9">
        <f t="shared" si="189"/>
        <v>41991.853078703702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 t="str">
        <f t="shared" si="185"/>
        <v/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>
        <f t="shared" si="186"/>
        <v>-50000</v>
      </c>
      <c r="Q2402" t="e">
        <f t="shared" si="187"/>
        <v>#DIV/0!</v>
      </c>
      <c r="R2402" t="s">
        <v>8329</v>
      </c>
      <c r="S2402" t="s">
        <v>8330</v>
      </c>
      <c r="T2402" s="9">
        <f t="shared" si="188"/>
        <v>42444.268101851849</v>
      </c>
      <c r="U2402" s="9">
        <f t="shared" si="189"/>
        <v>42474.268101851849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 t="str">
        <f t="shared" si="185"/>
        <v/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186"/>
        <v>-27799</v>
      </c>
      <c r="Q2403">
        <f t="shared" si="187"/>
        <v>22.333333333333332</v>
      </c>
      <c r="R2403" t="s">
        <v>8342</v>
      </c>
      <c r="S2403" t="s">
        <v>8343</v>
      </c>
      <c r="T2403" s="9">
        <f t="shared" si="188"/>
        <v>42374.822870370372</v>
      </c>
      <c r="U2403" s="9">
        <f t="shared" si="189"/>
        <v>42434.822870370372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 t="str">
        <f t="shared" si="185"/>
        <v/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186"/>
        <v>-11948</v>
      </c>
      <c r="Q2404">
        <f t="shared" si="187"/>
        <v>52</v>
      </c>
      <c r="R2404" t="s">
        <v>8342</v>
      </c>
      <c r="S2404" t="s">
        <v>8343</v>
      </c>
      <c r="T2404" s="9">
        <f t="shared" si="188"/>
        <v>42107.679756944446</v>
      </c>
      <c r="U2404" s="9">
        <f t="shared" si="189"/>
        <v>42137.679756944446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 t="str">
        <f t="shared" si="185"/>
        <v/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186"/>
        <v>-998</v>
      </c>
      <c r="Q2405">
        <f t="shared" si="187"/>
        <v>16.833333333333332</v>
      </c>
      <c r="R2405" t="s">
        <v>8342</v>
      </c>
      <c r="S2405" t="s">
        <v>8343</v>
      </c>
      <c r="T2405" s="9">
        <f t="shared" si="188"/>
        <v>42399.882615740738</v>
      </c>
      <c r="U2405" s="9">
        <f t="shared" si="189"/>
        <v>42459.840949074074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 t="str">
        <f t="shared" si="185"/>
        <v/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>
        <f t="shared" si="186"/>
        <v>-15000</v>
      </c>
      <c r="Q2406" t="e">
        <f t="shared" si="187"/>
        <v>#DIV/0!</v>
      </c>
      <c r="R2406" t="s">
        <v>8342</v>
      </c>
      <c r="S2406" t="s">
        <v>8343</v>
      </c>
      <c r="T2406" s="9">
        <f t="shared" si="188"/>
        <v>42342.03943287037</v>
      </c>
      <c r="U2406" s="9">
        <f t="shared" si="189"/>
        <v>42372.03943287037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 t="str">
        <f t="shared" si="185"/>
        <v/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186"/>
        <v>-3874</v>
      </c>
      <c r="Q2407">
        <f t="shared" si="187"/>
        <v>56.3</v>
      </c>
      <c r="R2407" t="s">
        <v>8342</v>
      </c>
      <c r="S2407" t="s">
        <v>8343</v>
      </c>
      <c r="T2407" s="9">
        <f t="shared" si="188"/>
        <v>42595.585358796292</v>
      </c>
      <c r="U2407" s="9">
        <f t="shared" si="189"/>
        <v>42616.585358796292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 t="str">
        <f t="shared" si="185"/>
        <v/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186"/>
        <v>-1905</v>
      </c>
      <c r="Q2408">
        <f t="shared" si="187"/>
        <v>84.0625</v>
      </c>
      <c r="R2408" t="s">
        <v>8342</v>
      </c>
      <c r="S2408" t="s">
        <v>8343</v>
      </c>
      <c r="T2408" s="9">
        <f t="shared" si="188"/>
        <v>41983.110995370371</v>
      </c>
      <c r="U2408" s="9">
        <f t="shared" si="189"/>
        <v>42023.110995370371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 t="str">
        <f t="shared" si="185"/>
        <v/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186"/>
        <v>-16443</v>
      </c>
      <c r="Q2409">
        <f t="shared" si="187"/>
        <v>168.39393939393941</v>
      </c>
      <c r="R2409" t="s">
        <v>8342</v>
      </c>
      <c r="S2409" t="s">
        <v>8343</v>
      </c>
      <c r="T2409" s="9">
        <f t="shared" si="188"/>
        <v>42082.575555555552</v>
      </c>
      <c r="U2409" s="9">
        <f t="shared" si="189"/>
        <v>42105.25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 t="str">
        <f t="shared" si="185"/>
        <v/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186"/>
        <v>-14970</v>
      </c>
      <c r="Q2410">
        <f t="shared" si="187"/>
        <v>15</v>
      </c>
      <c r="R2410" t="s">
        <v>8342</v>
      </c>
      <c r="S2410" t="s">
        <v>8343</v>
      </c>
      <c r="T2410" s="9">
        <f t="shared" si="188"/>
        <v>41919.140706018516</v>
      </c>
      <c r="U2410" s="9">
        <f t="shared" si="189"/>
        <v>41949.182372685187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 t="str">
        <f t="shared" si="185"/>
        <v/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186"/>
        <v>-24540</v>
      </c>
      <c r="Q2411">
        <f t="shared" si="187"/>
        <v>76.666666666666671</v>
      </c>
      <c r="R2411" t="s">
        <v>8342</v>
      </c>
      <c r="S2411" t="s">
        <v>8343</v>
      </c>
      <c r="T2411" s="9">
        <f t="shared" si="188"/>
        <v>42204.875868055555</v>
      </c>
      <c r="U2411" s="9">
        <f t="shared" si="189"/>
        <v>42234.875868055555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 t="str">
        <f t="shared" si="185"/>
        <v/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>
        <f t="shared" si="186"/>
        <v>-15000</v>
      </c>
      <c r="Q2412" t="e">
        <f t="shared" si="187"/>
        <v>#DIV/0!</v>
      </c>
      <c r="R2412" t="s">
        <v>8342</v>
      </c>
      <c r="S2412" t="s">
        <v>8343</v>
      </c>
      <c r="T2412" s="9">
        <f t="shared" si="188"/>
        <v>42224.408275462964</v>
      </c>
      <c r="U2412" s="9">
        <f t="shared" si="189"/>
        <v>42254.408275462964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 t="str">
        <f t="shared" si="185"/>
        <v/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186"/>
        <v>-24849</v>
      </c>
      <c r="Q2413">
        <f t="shared" si="187"/>
        <v>50.333333333333336</v>
      </c>
      <c r="R2413" t="s">
        <v>8342</v>
      </c>
      <c r="S2413" t="s">
        <v>8343</v>
      </c>
      <c r="T2413" s="9">
        <f t="shared" si="188"/>
        <v>42211.732430555552</v>
      </c>
      <c r="U2413" s="9">
        <f t="shared" si="189"/>
        <v>42241.732430555552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 t="str">
        <f t="shared" si="185"/>
        <v/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>
        <f t="shared" si="186"/>
        <v>-8000</v>
      </c>
      <c r="Q2414" t="e">
        <f t="shared" si="187"/>
        <v>#DIV/0!</v>
      </c>
      <c r="R2414" t="s">
        <v>8342</v>
      </c>
      <c r="S2414" t="s">
        <v>8343</v>
      </c>
      <c r="T2414" s="9">
        <f t="shared" si="188"/>
        <v>42655.736956018518</v>
      </c>
      <c r="U2414" s="9">
        <f t="shared" si="189"/>
        <v>42700.778622685189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 t="str">
        <f t="shared" si="185"/>
        <v/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186"/>
        <v>-2975</v>
      </c>
      <c r="Q2415">
        <f t="shared" si="187"/>
        <v>8.3333333333333339</v>
      </c>
      <c r="R2415" t="s">
        <v>8342</v>
      </c>
      <c r="S2415" t="s">
        <v>8343</v>
      </c>
      <c r="T2415" s="9">
        <f t="shared" si="188"/>
        <v>41760.10974537037</v>
      </c>
      <c r="U2415" s="9">
        <f t="shared" si="189"/>
        <v>41790.979166666664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 t="str">
        <f t="shared" si="185"/>
        <v/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186"/>
        <v>-14540</v>
      </c>
      <c r="Q2416">
        <f t="shared" si="187"/>
        <v>35.384615384615387</v>
      </c>
      <c r="R2416" t="s">
        <v>8342</v>
      </c>
      <c r="S2416" t="s">
        <v>8343</v>
      </c>
      <c r="T2416" s="9">
        <f t="shared" si="188"/>
        <v>42198.695138888885</v>
      </c>
      <c r="U2416" s="9">
        <f t="shared" si="189"/>
        <v>42238.165972222225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 t="str">
        <f t="shared" si="185"/>
        <v/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186"/>
        <v>-59665</v>
      </c>
      <c r="Q2417">
        <f t="shared" si="187"/>
        <v>55.833333333333336</v>
      </c>
      <c r="R2417" t="s">
        <v>8342</v>
      </c>
      <c r="S2417" t="s">
        <v>8343</v>
      </c>
      <c r="T2417" s="9">
        <f t="shared" si="188"/>
        <v>42536.862800925926</v>
      </c>
      <c r="U2417" s="9">
        <f t="shared" si="189"/>
        <v>42566.862800925926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 t="str">
        <f t="shared" si="185"/>
        <v/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186"/>
        <v>-19995</v>
      </c>
      <c r="Q2418">
        <f t="shared" si="187"/>
        <v>5</v>
      </c>
      <c r="R2418" t="s">
        <v>8342</v>
      </c>
      <c r="S2418" t="s">
        <v>8343</v>
      </c>
      <c r="T2418" s="9">
        <f t="shared" si="188"/>
        <v>42019.737766203703</v>
      </c>
      <c r="U2418" s="9">
        <f t="shared" si="189"/>
        <v>42077.625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 t="str">
        <f t="shared" si="185"/>
        <v/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>
        <f t="shared" si="186"/>
        <v>-1000</v>
      </c>
      <c r="Q2419" t="e">
        <f t="shared" si="187"/>
        <v>#DIV/0!</v>
      </c>
      <c r="R2419" t="s">
        <v>8342</v>
      </c>
      <c r="S2419" t="s">
        <v>8343</v>
      </c>
      <c r="T2419" s="9">
        <f t="shared" si="188"/>
        <v>41831.884108796294</v>
      </c>
      <c r="U2419" s="9">
        <f t="shared" si="189"/>
        <v>41861.884108796294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 t="str">
        <f t="shared" si="185"/>
        <v/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186"/>
        <v>-24995</v>
      </c>
      <c r="Q2420">
        <f t="shared" si="187"/>
        <v>1</v>
      </c>
      <c r="R2420" t="s">
        <v>8342</v>
      </c>
      <c r="S2420" t="s">
        <v>8343</v>
      </c>
      <c r="T2420" s="9">
        <f t="shared" si="188"/>
        <v>42027.856990740736</v>
      </c>
      <c r="U2420" s="9">
        <f t="shared" si="189"/>
        <v>42087.815324074079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 t="str">
        <f t="shared" si="185"/>
        <v/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>
        <f t="shared" si="186"/>
        <v>-3000</v>
      </c>
      <c r="Q2421" t="e">
        <f t="shared" si="187"/>
        <v>#DIV/0!</v>
      </c>
      <c r="R2421" t="s">
        <v>8342</v>
      </c>
      <c r="S2421" t="s">
        <v>8343</v>
      </c>
      <c r="T2421" s="9">
        <f t="shared" si="188"/>
        <v>41993.738298611104</v>
      </c>
      <c r="U2421" s="9">
        <f t="shared" si="189"/>
        <v>42053.738298611104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 t="str">
        <f t="shared" si="185"/>
        <v/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186"/>
        <v>-14369</v>
      </c>
      <c r="Q2422">
        <f t="shared" si="187"/>
        <v>69.472222222222229</v>
      </c>
      <c r="R2422" t="s">
        <v>8342</v>
      </c>
      <c r="S2422" t="s">
        <v>8343</v>
      </c>
      <c r="T2422" s="9">
        <f t="shared" si="188"/>
        <v>41893.028877314813</v>
      </c>
      <c r="U2422" s="9">
        <f t="shared" si="189"/>
        <v>41953.070543981477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 t="str">
        <f t="shared" si="185"/>
        <v/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186"/>
        <v>-5999</v>
      </c>
      <c r="Q2423">
        <f t="shared" si="187"/>
        <v>1</v>
      </c>
      <c r="R2423" t="s">
        <v>8342</v>
      </c>
      <c r="S2423" t="s">
        <v>8343</v>
      </c>
      <c r="T2423" s="9">
        <f t="shared" si="188"/>
        <v>42026.687453703707</v>
      </c>
      <c r="U2423" s="9">
        <f t="shared" si="189"/>
        <v>42056.687453703707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 t="str">
        <f t="shared" si="185"/>
        <v/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186"/>
        <v>-499</v>
      </c>
      <c r="Q2424">
        <f t="shared" si="187"/>
        <v>1</v>
      </c>
      <c r="R2424" t="s">
        <v>8342</v>
      </c>
      <c r="S2424" t="s">
        <v>8343</v>
      </c>
      <c r="T2424" s="9">
        <f t="shared" si="188"/>
        <v>42044.724953703699</v>
      </c>
      <c r="U2424" s="9">
        <f t="shared" si="189"/>
        <v>42074.683287037042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 t="str">
        <f t="shared" si="185"/>
        <v/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186"/>
        <v>-59992</v>
      </c>
      <c r="Q2425">
        <f t="shared" si="187"/>
        <v>8</v>
      </c>
      <c r="R2425" t="s">
        <v>8342</v>
      </c>
      <c r="S2425" t="s">
        <v>8343</v>
      </c>
      <c r="T2425" s="9">
        <f t="shared" si="188"/>
        <v>41974.704745370371</v>
      </c>
      <c r="U2425" s="9">
        <f t="shared" si="189"/>
        <v>42004.704745370371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 t="str">
        <f t="shared" si="185"/>
        <v/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186"/>
        <v>-24690</v>
      </c>
      <c r="Q2426">
        <f t="shared" si="187"/>
        <v>34.444444444444443</v>
      </c>
      <c r="R2426" t="s">
        <v>8342</v>
      </c>
      <c r="S2426" t="s">
        <v>8343</v>
      </c>
      <c r="T2426" s="9">
        <f t="shared" si="188"/>
        <v>41909.892453703702</v>
      </c>
      <c r="U2426" s="9">
        <f t="shared" si="189"/>
        <v>41939.892453703702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 t="str">
        <f t="shared" si="185"/>
        <v/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186"/>
        <v>-3499</v>
      </c>
      <c r="Q2427">
        <f t="shared" si="187"/>
        <v>1</v>
      </c>
      <c r="R2427" t="s">
        <v>8342</v>
      </c>
      <c r="S2427" t="s">
        <v>8343</v>
      </c>
      <c r="T2427" s="9">
        <f t="shared" si="188"/>
        <v>42502.913761574076</v>
      </c>
      <c r="U2427" s="9">
        <f t="shared" si="189"/>
        <v>42517.919444444444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 t="str">
        <f t="shared" si="185"/>
        <v/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>
        <f t="shared" si="186"/>
        <v>-20000</v>
      </c>
      <c r="Q2428" t="e">
        <f t="shared" si="187"/>
        <v>#DIV/0!</v>
      </c>
      <c r="R2428" t="s">
        <v>8342</v>
      </c>
      <c r="S2428" t="s">
        <v>8343</v>
      </c>
      <c r="T2428" s="9">
        <f t="shared" si="188"/>
        <v>42164.170046296291</v>
      </c>
      <c r="U2428" s="9">
        <f t="shared" si="189"/>
        <v>42224.170046296291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 t="str">
        <f t="shared" si="185"/>
        <v/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186"/>
        <v>-49999</v>
      </c>
      <c r="Q2429">
        <f t="shared" si="187"/>
        <v>1</v>
      </c>
      <c r="R2429" t="s">
        <v>8342</v>
      </c>
      <c r="S2429" t="s">
        <v>8343</v>
      </c>
      <c r="T2429" s="9">
        <f t="shared" si="188"/>
        <v>42412.318668981476</v>
      </c>
      <c r="U2429" s="9">
        <f t="shared" si="189"/>
        <v>42452.277002314819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 t="str">
        <f t="shared" si="185"/>
        <v/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186"/>
        <v>-34999</v>
      </c>
      <c r="Q2430">
        <f t="shared" si="187"/>
        <v>1</v>
      </c>
      <c r="R2430" t="s">
        <v>8342</v>
      </c>
      <c r="S2430" t="s">
        <v>8343</v>
      </c>
      <c r="T2430" s="9">
        <f t="shared" si="188"/>
        <v>42045.784155092595</v>
      </c>
      <c r="U2430" s="9">
        <f t="shared" si="189"/>
        <v>42075.742488425924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 t="str">
        <f t="shared" si="185"/>
        <v/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186"/>
        <v>-137995</v>
      </c>
      <c r="Q2431">
        <f t="shared" si="187"/>
        <v>501.25</v>
      </c>
      <c r="R2431" t="s">
        <v>8342</v>
      </c>
      <c r="S2431" t="s">
        <v>8343</v>
      </c>
      <c r="T2431" s="9">
        <f t="shared" si="188"/>
        <v>42734.879236111112</v>
      </c>
      <c r="U2431" s="9">
        <f t="shared" si="189"/>
        <v>42771.697222222225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 t="str">
        <f t="shared" si="185"/>
        <v/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186"/>
        <v>-2979</v>
      </c>
      <c r="Q2432">
        <f t="shared" si="187"/>
        <v>10.5</v>
      </c>
      <c r="R2432" t="s">
        <v>8342</v>
      </c>
      <c r="S2432" t="s">
        <v>8343</v>
      </c>
      <c r="T2432" s="9">
        <f t="shared" si="188"/>
        <v>42382.130833333329</v>
      </c>
      <c r="U2432" s="9">
        <f t="shared" si="189"/>
        <v>42412.130833333329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 t="str">
        <f t="shared" si="185"/>
        <v/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186"/>
        <v>-99998</v>
      </c>
      <c r="Q2433">
        <f t="shared" si="187"/>
        <v>1</v>
      </c>
      <c r="R2433" t="s">
        <v>8342</v>
      </c>
      <c r="S2433" t="s">
        <v>8343</v>
      </c>
      <c r="T2433" s="9">
        <f t="shared" si="188"/>
        <v>42489.099687499998</v>
      </c>
      <c r="U2433" s="9">
        <f t="shared" si="189"/>
        <v>42549.099687499998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 t="str">
        <f t="shared" si="185"/>
        <v/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186"/>
        <v>-13998</v>
      </c>
      <c r="Q2434">
        <f t="shared" si="187"/>
        <v>1</v>
      </c>
      <c r="R2434" t="s">
        <v>8342</v>
      </c>
      <c r="S2434" t="s">
        <v>8343</v>
      </c>
      <c r="T2434" s="9">
        <f t="shared" si="188"/>
        <v>42041.218715277777</v>
      </c>
      <c r="U2434" s="9">
        <f t="shared" si="189"/>
        <v>42071.218715277777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 t="str">
        <f t="shared" ref="E2435:E2498" si="190">IF(G2435="successful",D2435,"")</f>
        <v/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>
        <f t="shared" ref="P2435:P2498" si="191">F2435-D2435</f>
        <v>-10000</v>
      </c>
      <c r="Q2435" t="e">
        <f t="shared" ref="Q2435:Q2498" si="192">F2435/M2435</f>
        <v>#DIV/0!</v>
      </c>
      <c r="R2435" t="s">
        <v>8342</v>
      </c>
      <c r="S2435" t="s">
        <v>8343</v>
      </c>
      <c r="T2435" s="9">
        <f t="shared" ref="T2435:T2498" si="193">(((K2435/60)/60)/24)+DATE(1970,1,1)</f>
        <v>42397.89980324074</v>
      </c>
      <c r="U2435" s="9">
        <f t="shared" ref="U2435:U2498" si="194">(((J2435/60)/60)/24)+DATE(1970,1,1)</f>
        <v>42427.89980324074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 t="str">
        <f t="shared" si="190"/>
        <v/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191"/>
        <v>-19974</v>
      </c>
      <c r="Q2436">
        <f t="shared" si="192"/>
        <v>13</v>
      </c>
      <c r="R2436" t="s">
        <v>8342</v>
      </c>
      <c r="S2436" t="s">
        <v>8343</v>
      </c>
      <c r="T2436" s="9">
        <f t="shared" si="193"/>
        <v>42180.18604166666</v>
      </c>
      <c r="U2436" s="9">
        <f t="shared" si="194"/>
        <v>42220.18604166666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 t="str">
        <f t="shared" si="190"/>
        <v/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191"/>
        <v>-248776</v>
      </c>
      <c r="Q2437">
        <f t="shared" si="192"/>
        <v>306</v>
      </c>
      <c r="R2437" t="s">
        <v>8342</v>
      </c>
      <c r="S2437" t="s">
        <v>8343</v>
      </c>
      <c r="T2437" s="9">
        <f t="shared" si="193"/>
        <v>42252.277615740735</v>
      </c>
      <c r="U2437" s="9">
        <f t="shared" si="194"/>
        <v>42282.277615740735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 t="str">
        <f t="shared" si="190"/>
        <v/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191"/>
        <v>-116955</v>
      </c>
      <c r="Q2438">
        <f t="shared" si="192"/>
        <v>22.5</v>
      </c>
      <c r="R2438" t="s">
        <v>8342</v>
      </c>
      <c r="S2438" t="s">
        <v>8343</v>
      </c>
      <c r="T2438" s="9">
        <f t="shared" si="193"/>
        <v>42338.615393518514</v>
      </c>
      <c r="U2438" s="9">
        <f t="shared" si="194"/>
        <v>42398.615393518514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 t="str">
        <f t="shared" si="190"/>
        <v/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>
        <f t="shared" si="191"/>
        <v>-8000</v>
      </c>
      <c r="Q2439" t="e">
        <f t="shared" si="192"/>
        <v>#DIV/0!</v>
      </c>
      <c r="R2439" t="s">
        <v>8342</v>
      </c>
      <c r="S2439" t="s">
        <v>8343</v>
      </c>
      <c r="T2439" s="9">
        <f t="shared" si="193"/>
        <v>42031.965138888889</v>
      </c>
      <c r="U2439" s="9">
        <f t="shared" si="194"/>
        <v>42080.75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 t="str">
        <f t="shared" si="190"/>
        <v/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191"/>
        <v>-14950</v>
      </c>
      <c r="Q2440">
        <f t="shared" si="192"/>
        <v>50</v>
      </c>
      <c r="R2440" t="s">
        <v>8342</v>
      </c>
      <c r="S2440" t="s">
        <v>8343</v>
      </c>
      <c r="T2440" s="9">
        <f t="shared" si="193"/>
        <v>42285.91506944444</v>
      </c>
      <c r="U2440" s="9">
        <f t="shared" si="194"/>
        <v>42345.956736111111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 t="str">
        <f t="shared" si="190"/>
        <v/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>
        <f t="shared" si="191"/>
        <v>-10000</v>
      </c>
      <c r="Q2441" t="e">
        <f t="shared" si="192"/>
        <v>#DIV/0!</v>
      </c>
      <c r="R2441" t="s">
        <v>8342</v>
      </c>
      <c r="S2441" t="s">
        <v>8343</v>
      </c>
      <c r="T2441" s="9">
        <f t="shared" si="193"/>
        <v>42265.818622685183</v>
      </c>
      <c r="U2441" s="9">
        <f t="shared" si="194"/>
        <v>42295.818622685183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 t="str">
        <f t="shared" si="190"/>
        <v/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191"/>
        <v>-4990</v>
      </c>
      <c r="Q2442">
        <f t="shared" si="192"/>
        <v>5</v>
      </c>
      <c r="R2442" t="s">
        <v>8342</v>
      </c>
      <c r="S2442" t="s">
        <v>8343</v>
      </c>
      <c r="T2442" s="9">
        <f t="shared" si="193"/>
        <v>42383.899456018517</v>
      </c>
      <c r="U2442" s="9">
        <f t="shared" si="194"/>
        <v>42413.899456018517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f t="shared" si="190"/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191"/>
        <v>591</v>
      </c>
      <c r="Q2443">
        <f t="shared" si="192"/>
        <v>74.22935779816514</v>
      </c>
      <c r="R2443" t="s">
        <v>8342</v>
      </c>
      <c r="S2443" t="s">
        <v>8358</v>
      </c>
      <c r="T2443" s="9">
        <f t="shared" si="193"/>
        <v>42187.125625000001</v>
      </c>
      <c r="U2443" s="9">
        <f t="shared" si="194"/>
        <v>42208.207638888889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f t="shared" si="190"/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191"/>
        <v>6226</v>
      </c>
      <c r="Q2444">
        <f t="shared" si="192"/>
        <v>81.252688172043008</v>
      </c>
      <c r="R2444" t="s">
        <v>8342</v>
      </c>
      <c r="S2444" t="s">
        <v>8358</v>
      </c>
      <c r="T2444" s="9">
        <f t="shared" si="193"/>
        <v>42052.666990740734</v>
      </c>
      <c r="U2444" s="9">
        <f t="shared" si="194"/>
        <v>42082.625324074077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f t="shared" si="190"/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191"/>
        <v>20502.989999999998</v>
      </c>
      <c r="Q2445">
        <f t="shared" si="192"/>
        <v>130.23469453376205</v>
      </c>
      <c r="R2445" t="s">
        <v>8342</v>
      </c>
      <c r="S2445" t="s">
        <v>8358</v>
      </c>
      <c r="T2445" s="9">
        <f t="shared" si="193"/>
        <v>41836.625254629631</v>
      </c>
      <c r="U2445" s="9">
        <f t="shared" si="194"/>
        <v>41866.625254629631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f t="shared" si="190"/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191"/>
        <v>258</v>
      </c>
      <c r="Q2446">
        <f t="shared" si="192"/>
        <v>53.409836065573771</v>
      </c>
      <c r="R2446" t="s">
        <v>8342</v>
      </c>
      <c r="S2446" t="s">
        <v>8358</v>
      </c>
      <c r="T2446" s="9">
        <f t="shared" si="193"/>
        <v>42485.754525462966</v>
      </c>
      <c r="U2446" s="9">
        <f t="shared" si="194"/>
        <v>42515.754525462966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f t="shared" si="190"/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191"/>
        <v>3640</v>
      </c>
      <c r="Q2447">
        <f t="shared" si="192"/>
        <v>75.130434782608702</v>
      </c>
      <c r="R2447" t="s">
        <v>8342</v>
      </c>
      <c r="S2447" t="s">
        <v>8358</v>
      </c>
      <c r="T2447" s="9">
        <f t="shared" si="193"/>
        <v>42243.190057870372</v>
      </c>
      <c r="U2447" s="9">
        <f t="shared" si="194"/>
        <v>42273.190057870372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f t="shared" si="190"/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191"/>
        <v>3399</v>
      </c>
      <c r="Q2448">
        <f t="shared" si="192"/>
        <v>75.666666666666671</v>
      </c>
      <c r="R2448" t="s">
        <v>8342</v>
      </c>
      <c r="S2448" t="s">
        <v>8358</v>
      </c>
      <c r="T2448" s="9">
        <f t="shared" si="193"/>
        <v>42670.602673611109</v>
      </c>
      <c r="U2448" s="9">
        <f t="shared" si="194"/>
        <v>42700.64434027778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f t="shared" si="190"/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191"/>
        <v>8180</v>
      </c>
      <c r="Q2449">
        <f t="shared" si="192"/>
        <v>31.691394658753708</v>
      </c>
      <c r="R2449" t="s">
        <v>8342</v>
      </c>
      <c r="S2449" t="s">
        <v>8358</v>
      </c>
      <c r="T2449" s="9">
        <f t="shared" si="193"/>
        <v>42654.469826388886</v>
      </c>
      <c r="U2449" s="9">
        <f t="shared" si="194"/>
        <v>42686.166666666672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f t="shared" si="190"/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191"/>
        <v>30</v>
      </c>
      <c r="Q2450">
        <f t="shared" si="192"/>
        <v>47.777777777777779</v>
      </c>
      <c r="R2450" t="s">
        <v>8342</v>
      </c>
      <c r="S2450" t="s">
        <v>8358</v>
      </c>
      <c r="T2450" s="9">
        <f t="shared" si="193"/>
        <v>42607.316122685181</v>
      </c>
      <c r="U2450" s="9">
        <f t="shared" si="194"/>
        <v>42613.233333333337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f t="shared" si="190"/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191"/>
        <v>800</v>
      </c>
      <c r="Q2451">
        <f t="shared" si="192"/>
        <v>90</v>
      </c>
      <c r="R2451" t="s">
        <v>8342</v>
      </c>
      <c r="S2451" t="s">
        <v>8358</v>
      </c>
      <c r="T2451" s="9">
        <f t="shared" si="193"/>
        <v>41943.142534722225</v>
      </c>
      <c r="U2451" s="9">
        <f t="shared" si="194"/>
        <v>41973.184201388889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f t="shared" si="190"/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191"/>
        <v>230.03000000000065</v>
      </c>
      <c r="Q2452">
        <f t="shared" si="192"/>
        <v>149.31401960784314</v>
      </c>
      <c r="R2452" t="s">
        <v>8342</v>
      </c>
      <c r="S2452" t="s">
        <v>8358</v>
      </c>
      <c r="T2452" s="9">
        <f t="shared" si="193"/>
        <v>41902.07240740741</v>
      </c>
      <c r="U2452" s="9">
        <f t="shared" si="194"/>
        <v>41940.132638888892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f t="shared" si="190"/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191"/>
        <v>1545</v>
      </c>
      <c r="Q2453">
        <f t="shared" si="192"/>
        <v>62.06989247311828</v>
      </c>
      <c r="R2453" t="s">
        <v>8342</v>
      </c>
      <c r="S2453" t="s">
        <v>8358</v>
      </c>
      <c r="T2453" s="9">
        <f t="shared" si="193"/>
        <v>42779.908449074079</v>
      </c>
      <c r="U2453" s="9">
        <f t="shared" si="194"/>
        <v>42799.908449074079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f t="shared" si="190"/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191"/>
        <v>201</v>
      </c>
      <c r="Q2454">
        <f t="shared" si="192"/>
        <v>53.4</v>
      </c>
      <c r="R2454" t="s">
        <v>8342</v>
      </c>
      <c r="S2454" t="s">
        <v>8358</v>
      </c>
      <c r="T2454" s="9">
        <f t="shared" si="193"/>
        <v>42338.84375</v>
      </c>
      <c r="U2454" s="9">
        <f t="shared" si="194"/>
        <v>42367.958333333328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f t="shared" si="190"/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191"/>
        <v>1641</v>
      </c>
      <c r="Q2455">
        <f t="shared" si="192"/>
        <v>69.268656716417908</v>
      </c>
      <c r="R2455" t="s">
        <v>8342</v>
      </c>
      <c r="S2455" t="s">
        <v>8358</v>
      </c>
      <c r="T2455" s="9">
        <f t="shared" si="193"/>
        <v>42738.692233796297</v>
      </c>
      <c r="U2455" s="9">
        <f t="shared" si="194"/>
        <v>42768.692233796297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f t="shared" si="190"/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191"/>
        <v>296</v>
      </c>
      <c r="Q2456">
        <f t="shared" si="192"/>
        <v>271.50769230769231</v>
      </c>
      <c r="R2456" t="s">
        <v>8342</v>
      </c>
      <c r="S2456" t="s">
        <v>8358</v>
      </c>
      <c r="T2456" s="9">
        <f t="shared" si="193"/>
        <v>42770.201481481476</v>
      </c>
      <c r="U2456" s="9">
        <f t="shared" si="194"/>
        <v>42805.201481481476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f t="shared" si="190"/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191"/>
        <v>246</v>
      </c>
      <c r="Q2457">
        <f t="shared" si="192"/>
        <v>34.125</v>
      </c>
      <c r="R2457" t="s">
        <v>8342</v>
      </c>
      <c r="S2457" t="s">
        <v>8358</v>
      </c>
      <c r="T2457" s="9">
        <f t="shared" si="193"/>
        <v>42452.781828703708</v>
      </c>
      <c r="U2457" s="9">
        <f t="shared" si="194"/>
        <v>42480.781828703708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f t="shared" si="190"/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191"/>
        <v>1213</v>
      </c>
      <c r="Q2458">
        <f t="shared" si="192"/>
        <v>40.492537313432834</v>
      </c>
      <c r="R2458" t="s">
        <v>8342</v>
      </c>
      <c r="S2458" t="s">
        <v>8358</v>
      </c>
      <c r="T2458" s="9">
        <f t="shared" si="193"/>
        <v>42761.961099537039</v>
      </c>
      <c r="U2458" s="9">
        <f t="shared" si="194"/>
        <v>42791.961099537039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f t="shared" si="190"/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191"/>
        <v>530</v>
      </c>
      <c r="Q2459">
        <f t="shared" si="192"/>
        <v>189.75806451612902</v>
      </c>
      <c r="R2459" t="s">
        <v>8342</v>
      </c>
      <c r="S2459" t="s">
        <v>8358</v>
      </c>
      <c r="T2459" s="9">
        <f t="shared" si="193"/>
        <v>42423.602500000001</v>
      </c>
      <c r="U2459" s="9">
        <f t="shared" si="194"/>
        <v>42453.560833333337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f t="shared" si="190"/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191"/>
        <v>509</v>
      </c>
      <c r="Q2460">
        <f t="shared" si="192"/>
        <v>68.862499999999997</v>
      </c>
      <c r="R2460" t="s">
        <v>8342</v>
      </c>
      <c r="S2460" t="s">
        <v>8358</v>
      </c>
      <c r="T2460" s="9">
        <f t="shared" si="193"/>
        <v>42495.871736111112</v>
      </c>
      <c r="U2460" s="9">
        <f t="shared" si="194"/>
        <v>42530.791666666672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f t="shared" si="190"/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191"/>
        <v>675</v>
      </c>
      <c r="Q2461">
        <f t="shared" si="192"/>
        <v>108.77659574468085</v>
      </c>
      <c r="R2461" t="s">
        <v>8342</v>
      </c>
      <c r="S2461" t="s">
        <v>8358</v>
      </c>
      <c r="T2461" s="9">
        <f t="shared" si="193"/>
        <v>42407.637557870374</v>
      </c>
      <c r="U2461" s="9">
        <f t="shared" si="194"/>
        <v>42452.595891203702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f t="shared" si="190"/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191"/>
        <v>67</v>
      </c>
      <c r="Q2462">
        <f t="shared" si="192"/>
        <v>125.98529411764706</v>
      </c>
      <c r="R2462" t="s">
        <v>8342</v>
      </c>
      <c r="S2462" t="s">
        <v>8358</v>
      </c>
      <c r="T2462" s="9">
        <f t="shared" si="193"/>
        <v>42704.187118055561</v>
      </c>
      <c r="U2462" s="9">
        <f t="shared" si="194"/>
        <v>42738.178472222222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f t="shared" si="190"/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191"/>
        <v>285</v>
      </c>
      <c r="Q2463">
        <f t="shared" si="192"/>
        <v>90.523255813953483</v>
      </c>
      <c r="R2463" t="s">
        <v>8312</v>
      </c>
      <c r="S2463" t="s">
        <v>8336</v>
      </c>
      <c r="T2463" s="9">
        <f t="shared" si="193"/>
        <v>40784.012696759259</v>
      </c>
      <c r="U2463" s="9">
        <f t="shared" si="194"/>
        <v>40817.125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f t="shared" si="190"/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191"/>
        <v>321.25</v>
      </c>
      <c r="Q2464">
        <f t="shared" si="192"/>
        <v>28.880434782608695</v>
      </c>
      <c r="R2464" t="s">
        <v>8312</v>
      </c>
      <c r="S2464" t="s">
        <v>8336</v>
      </c>
      <c r="T2464" s="9">
        <f t="shared" si="193"/>
        <v>41089.186296296299</v>
      </c>
      <c r="U2464" s="9">
        <f t="shared" si="194"/>
        <v>41109.186296296299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f t="shared" si="190"/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191"/>
        <v>325</v>
      </c>
      <c r="Q2465">
        <f t="shared" si="192"/>
        <v>31</v>
      </c>
      <c r="R2465" t="s">
        <v>8312</v>
      </c>
      <c r="S2465" t="s">
        <v>8336</v>
      </c>
      <c r="T2465" s="9">
        <f t="shared" si="193"/>
        <v>41341.111400462964</v>
      </c>
      <c r="U2465" s="9">
        <f t="shared" si="194"/>
        <v>41380.791666666664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f t="shared" si="190"/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191"/>
        <v>222</v>
      </c>
      <c r="Q2466">
        <f t="shared" si="192"/>
        <v>51.674418604651166</v>
      </c>
      <c r="R2466" t="s">
        <v>8312</v>
      </c>
      <c r="S2466" t="s">
        <v>8336</v>
      </c>
      <c r="T2466" s="9">
        <f t="shared" si="193"/>
        <v>42248.90042824074</v>
      </c>
      <c r="U2466" s="9">
        <f t="shared" si="194"/>
        <v>42277.811805555553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f t="shared" si="190"/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191"/>
        <v>561</v>
      </c>
      <c r="Q2467">
        <f t="shared" si="192"/>
        <v>26.270833333333332</v>
      </c>
      <c r="R2467" t="s">
        <v>8312</v>
      </c>
      <c r="S2467" t="s">
        <v>8336</v>
      </c>
      <c r="T2467" s="9">
        <f t="shared" si="193"/>
        <v>41145.719305555554</v>
      </c>
      <c r="U2467" s="9">
        <f t="shared" si="194"/>
        <v>41175.719305555554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f t="shared" si="190"/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191"/>
        <v>0</v>
      </c>
      <c r="Q2468">
        <f t="shared" si="192"/>
        <v>48.07692307692308</v>
      </c>
      <c r="R2468" t="s">
        <v>8312</v>
      </c>
      <c r="S2468" t="s">
        <v>8336</v>
      </c>
      <c r="T2468" s="9">
        <f t="shared" si="193"/>
        <v>41373.102465277778</v>
      </c>
      <c r="U2468" s="9">
        <f t="shared" si="194"/>
        <v>41403.102465277778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f t="shared" si="190"/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191"/>
        <v>185</v>
      </c>
      <c r="Q2469">
        <f t="shared" si="192"/>
        <v>27.558139534883722</v>
      </c>
      <c r="R2469" t="s">
        <v>8312</v>
      </c>
      <c r="S2469" t="s">
        <v>8336</v>
      </c>
      <c r="T2469" s="9">
        <f t="shared" si="193"/>
        <v>41025.874201388891</v>
      </c>
      <c r="U2469" s="9">
        <f t="shared" si="194"/>
        <v>41039.708333333336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f t="shared" si="190"/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191"/>
        <v>144.34000000000015</v>
      </c>
      <c r="Q2470">
        <f t="shared" si="192"/>
        <v>36.97137931034483</v>
      </c>
      <c r="R2470" t="s">
        <v>8312</v>
      </c>
      <c r="S2470" t="s">
        <v>8336</v>
      </c>
      <c r="T2470" s="9">
        <f t="shared" si="193"/>
        <v>41174.154178240737</v>
      </c>
      <c r="U2470" s="9">
        <f t="shared" si="194"/>
        <v>41210.208333333336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f t="shared" si="190"/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191"/>
        <v>164</v>
      </c>
      <c r="Q2471">
        <f t="shared" si="192"/>
        <v>29.021276595744681</v>
      </c>
      <c r="R2471" t="s">
        <v>8312</v>
      </c>
      <c r="S2471" t="s">
        <v>8336</v>
      </c>
      <c r="T2471" s="9">
        <f t="shared" si="193"/>
        <v>40557.429733796293</v>
      </c>
      <c r="U2471" s="9">
        <f t="shared" si="194"/>
        <v>40582.429733796293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f t="shared" si="190"/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191"/>
        <v>31.6400000000001</v>
      </c>
      <c r="Q2472">
        <f t="shared" si="192"/>
        <v>28.65666666666667</v>
      </c>
      <c r="R2472" t="s">
        <v>8312</v>
      </c>
      <c r="S2472" t="s">
        <v>8336</v>
      </c>
      <c r="T2472" s="9">
        <f t="shared" si="193"/>
        <v>41023.07471064815</v>
      </c>
      <c r="U2472" s="9">
        <f t="shared" si="194"/>
        <v>41053.07471064815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f t="shared" si="190"/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191"/>
        <v>140</v>
      </c>
      <c r="Q2473">
        <f t="shared" si="192"/>
        <v>37.647058823529413</v>
      </c>
      <c r="R2473" t="s">
        <v>8312</v>
      </c>
      <c r="S2473" t="s">
        <v>8336</v>
      </c>
      <c r="T2473" s="9">
        <f t="shared" si="193"/>
        <v>40893.992962962962</v>
      </c>
      <c r="U2473" s="9">
        <f t="shared" si="194"/>
        <v>40933.992962962962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f t="shared" si="190"/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191"/>
        <v>2682.0200000000004</v>
      </c>
      <c r="Q2474">
        <f t="shared" si="192"/>
        <v>97.904038461538462</v>
      </c>
      <c r="R2474" t="s">
        <v>8312</v>
      </c>
      <c r="S2474" t="s">
        <v>8336</v>
      </c>
      <c r="T2474" s="9">
        <f t="shared" si="193"/>
        <v>40354.11550925926</v>
      </c>
      <c r="U2474" s="9">
        <f t="shared" si="194"/>
        <v>40425.043749999997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f t="shared" si="190"/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191"/>
        <v>0</v>
      </c>
      <c r="Q2475">
        <f t="shared" si="192"/>
        <v>42.553191489361701</v>
      </c>
      <c r="R2475" t="s">
        <v>8312</v>
      </c>
      <c r="S2475" t="s">
        <v>8336</v>
      </c>
      <c r="T2475" s="9">
        <f t="shared" si="193"/>
        <v>41193.748483796298</v>
      </c>
      <c r="U2475" s="9">
        <f t="shared" si="194"/>
        <v>41223.790150462963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f t="shared" si="190"/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191"/>
        <v>0.18000000000029104</v>
      </c>
      <c r="Q2476">
        <f t="shared" si="192"/>
        <v>131.58368421052631</v>
      </c>
      <c r="R2476" t="s">
        <v>8312</v>
      </c>
      <c r="S2476" t="s">
        <v>8336</v>
      </c>
      <c r="T2476" s="9">
        <f t="shared" si="193"/>
        <v>40417.011296296296</v>
      </c>
      <c r="U2476" s="9">
        <f t="shared" si="194"/>
        <v>40462.011296296296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f t="shared" si="190"/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191"/>
        <v>118</v>
      </c>
      <c r="Q2477">
        <f t="shared" si="192"/>
        <v>32.320987654320987</v>
      </c>
      <c r="R2477" t="s">
        <v>8312</v>
      </c>
      <c r="S2477" t="s">
        <v>8336</v>
      </c>
      <c r="T2477" s="9">
        <f t="shared" si="193"/>
        <v>40310.287673611114</v>
      </c>
      <c r="U2477" s="9">
        <f t="shared" si="194"/>
        <v>40369.916666666664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f t="shared" si="190"/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191"/>
        <v>160.7199999999998</v>
      </c>
      <c r="Q2478">
        <f t="shared" si="192"/>
        <v>61.103999999999999</v>
      </c>
      <c r="R2478" t="s">
        <v>8312</v>
      </c>
      <c r="S2478" t="s">
        <v>8336</v>
      </c>
      <c r="T2478" s="9">
        <f t="shared" si="193"/>
        <v>41913.328356481477</v>
      </c>
      <c r="U2478" s="9">
        <f t="shared" si="194"/>
        <v>41946.370023148149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f t="shared" si="190"/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191"/>
        <v>535</v>
      </c>
      <c r="Q2479">
        <f t="shared" si="192"/>
        <v>31.341463414634145</v>
      </c>
      <c r="R2479" t="s">
        <v>8312</v>
      </c>
      <c r="S2479" t="s">
        <v>8336</v>
      </c>
      <c r="T2479" s="9">
        <f t="shared" si="193"/>
        <v>41088.691493055558</v>
      </c>
      <c r="U2479" s="9">
        <f t="shared" si="194"/>
        <v>41133.691493055558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f t="shared" si="190"/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191"/>
        <v>2200</v>
      </c>
      <c r="Q2480">
        <f t="shared" si="192"/>
        <v>129.1139240506329</v>
      </c>
      <c r="R2480" t="s">
        <v>8312</v>
      </c>
      <c r="S2480" t="s">
        <v>8336</v>
      </c>
      <c r="T2480" s="9">
        <f t="shared" si="193"/>
        <v>41257.950381944444</v>
      </c>
      <c r="U2480" s="9">
        <f t="shared" si="194"/>
        <v>41287.950381944444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f t="shared" si="190"/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191"/>
        <v>100.32999999999998</v>
      </c>
      <c r="Q2481">
        <f t="shared" si="192"/>
        <v>25.020624999999999</v>
      </c>
      <c r="R2481" t="s">
        <v>8312</v>
      </c>
      <c r="S2481" t="s">
        <v>8336</v>
      </c>
      <c r="T2481" s="9">
        <f t="shared" si="193"/>
        <v>41107.726782407408</v>
      </c>
      <c r="U2481" s="9">
        <f t="shared" si="194"/>
        <v>41118.083333333336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f t="shared" si="190"/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191"/>
        <v>0</v>
      </c>
      <c r="Q2482">
        <f t="shared" si="192"/>
        <v>250</v>
      </c>
      <c r="R2482" t="s">
        <v>8312</v>
      </c>
      <c r="S2482" t="s">
        <v>8336</v>
      </c>
      <c r="T2482" s="9">
        <f t="shared" si="193"/>
        <v>42227.936157407406</v>
      </c>
      <c r="U2482" s="9">
        <f t="shared" si="194"/>
        <v>42287.936157407406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f t="shared" si="190"/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191"/>
        <v>516.4399999999996</v>
      </c>
      <c r="Q2483">
        <f t="shared" si="192"/>
        <v>47.541473684210523</v>
      </c>
      <c r="R2483" t="s">
        <v>8312</v>
      </c>
      <c r="S2483" t="s">
        <v>8336</v>
      </c>
      <c r="T2483" s="9">
        <f t="shared" si="193"/>
        <v>40999.645925925928</v>
      </c>
      <c r="U2483" s="9">
        <f t="shared" si="194"/>
        <v>41029.645925925928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f t="shared" si="190"/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191"/>
        <v>1</v>
      </c>
      <c r="Q2484">
        <f t="shared" si="192"/>
        <v>40.04</v>
      </c>
      <c r="R2484" t="s">
        <v>8312</v>
      </c>
      <c r="S2484" t="s">
        <v>8336</v>
      </c>
      <c r="T2484" s="9">
        <f t="shared" si="193"/>
        <v>40711.782210648147</v>
      </c>
      <c r="U2484" s="9">
        <f t="shared" si="194"/>
        <v>40756.782210648147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f t="shared" si="190"/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191"/>
        <v>151</v>
      </c>
      <c r="Q2485">
        <f t="shared" si="192"/>
        <v>65.84210526315789</v>
      </c>
      <c r="R2485" t="s">
        <v>8312</v>
      </c>
      <c r="S2485" t="s">
        <v>8336</v>
      </c>
      <c r="T2485" s="9">
        <f t="shared" si="193"/>
        <v>40970.750034722223</v>
      </c>
      <c r="U2485" s="9">
        <f t="shared" si="194"/>
        <v>41030.708368055559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f t="shared" si="190"/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191"/>
        <v>676.10999999999967</v>
      </c>
      <c r="Q2486">
        <f t="shared" si="192"/>
        <v>46.401222222222216</v>
      </c>
      <c r="R2486" t="s">
        <v>8312</v>
      </c>
      <c r="S2486" t="s">
        <v>8336</v>
      </c>
      <c r="T2486" s="9">
        <f t="shared" si="193"/>
        <v>40771.916701388887</v>
      </c>
      <c r="U2486" s="9">
        <f t="shared" si="194"/>
        <v>40801.916701388887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f t="shared" si="190"/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191"/>
        <v>65</v>
      </c>
      <c r="Q2487">
        <f t="shared" si="192"/>
        <v>50.365853658536587</v>
      </c>
      <c r="R2487" t="s">
        <v>8312</v>
      </c>
      <c r="S2487" t="s">
        <v>8336</v>
      </c>
      <c r="T2487" s="9">
        <f t="shared" si="193"/>
        <v>40793.998599537037</v>
      </c>
      <c r="U2487" s="9">
        <f t="shared" si="194"/>
        <v>40828.998599537037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f t="shared" si="190"/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191"/>
        <v>497</v>
      </c>
      <c r="Q2488">
        <f t="shared" si="192"/>
        <v>26.566666666666666</v>
      </c>
      <c r="R2488" t="s">
        <v>8312</v>
      </c>
      <c r="S2488" t="s">
        <v>8336</v>
      </c>
      <c r="T2488" s="9">
        <f t="shared" si="193"/>
        <v>40991.708055555559</v>
      </c>
      <c r="U2488" s="9">
        <f t="shared" si="194"/>
        <v>41021.708055555559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f t="shared" si="190"/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191"/>
        <v>0.75999999999999091</v>
      </c>
      <c r="Q2489">
        <f t="shared" si="192"/>
        <v>39.493684210526318</v>
      </c>
      <c r="R2489" t="s">
        <v>8312</v>
      </c>
      <c r="S2489" t="s">
        <v>8336</v>
      </c>
      <c r="T2489" s="9">
        <f t="shared" si="193"/>
        <v>41026.083298611113</v>
      </c>
      <c r="U2489" s="9">
        <f t="shared" si="194"/>
        <v>41056.083298611113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f t="shared" si="190"/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191"/>
        <v>201</v>
      </c>
      <c r="Q2490">
        <f t="shared" si="192"/>
        <v>49.246153846153845</v>
      </c>
      <c r="R2490" t="s">
        <v>8312</v>
      </c>
      <c r="S2490" t="s">
        <v>8336</v>
      </c>
      <c r="T2490" s="9">
        <f t="shared" si="193"/>
        <v>40833.633194444446</v>
      </c>
      <c r="U2490" s="9">
        <f t="shared" si="194"/>
        <v>40863.674861111111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f t="shared" si="190"/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191"/>
        <v>1178.5</v>
      </c>
      <c r="Q2491">
        <f t="shared" si="192"/>
        <v>62.38</v>
      </c>
      <c r="R2491" t="s">
        <v>8312</v>
      </c>
      <c r="S2491" t="s">
        <v>8336</v>
      </c>
      <c r="T2491" s="9">
        <f t="shared" si="193"/>
        <v>41373.690266203703</v>
      </c>
      <c r="U2491" s="9">
        <f t="shared" si="194"/>
        <v>41403.690266203703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f t="shared" si="190"/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191"/>
        <v>107</v>
      </c>
      <c r="Q2492">
        <f t="shared" si="192"/>
        <v>37.9375</v>
      </c>
      <c r="R2492" t="s">
        <v>8312</v>
      </c>
      <c r="S2492" t="s">
        <v>8336</v>
      </c>
      <c r="T2492" s="9">
        <f t="shared" si="193"/>
        <v>41023.227731481478</v>
      </c>
      <c r="U2492" s="9">
        <f t="shared" si="194"/>
        <v>41083.227731481478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f t="shared" si="190"/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191"/>
        <v>16</v>
      </c>
      <c r="Q2493">
        <f t="shared" si="192"/>
        <v>51.6</v>
      </c>
      <c r="R2493" t="s">
        <v>8312</v>
      </c>
      <c r="S2493" t="s">
        <v>8336</v>
      </c>
      <c r="T2493" s="9">
        <f t="shared" si="193"/>
        <v>40542.839282407411</v>
      </c>
      <c r="U2493" s="9">
        <f t="shared" si="194"/>
        <v>40559.07708333333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f t="shared" si="190"/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191"/>
        <v>150</v>
      </c>
      <c r="Q2494">
        <f t="shared" si="192"/>
        <v>27.777777777777779</v>
      </c>
      <c r="R2494" t="s">
        <v>8312</v>
      </c>
      <c r="S2494" t="s">
        <v>8336</v>
      </c>
      <c r="T2494" s="9">
        <f t="shared" si="193"/>
        <v>41024.985972222225</v>
      </c>
      <c r="U2494" s="9">
        <f t="shared" si="194"/>
        <v>41076.415972222225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f t="shared" si="190"/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191"/>
        <v>5740</v>
      </c>
      <c r="Q2495">
        <f t="shared" si="192"/>
        <v>99.382239382239376</v>
      </c>
      <c r="R2495" t="s">
        <v>8312</v>
      </c>
      <c r="S2495" t="s">
        <v>8336</v>
      </c>
      <c r="T2495" s="9">
        <f t="shared" si="193"/>
        <v>41348.168287037035</v>
      </c>
      <c r="U2495" s="9">
        <f t="shared" si="194"/>
        <v>41393.168287037035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f t="shared" si="190"/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191"/>
        <v>15.079999999999927</v>
      </c>
      <c r="Q2496">
        <f t="shared" si="192"/>
        <v>38.848205128205123</v>
      </c>
      <c r="R2496" t="s">
        <v>8312</v>
      </c>
      <c r="S2496" t="s">
        <v>8336</v>
      </c>
      <c r="T2496" s="9">
        <f t="shared" si="193"/>
        <v>41022.645185185182</v>
      </c>
      <c r="U2496" s="9">
        <f t="shared" si="194"/>
        <v>41052.645185185182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f t="shared" si="190"/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191"/>
        <v>413.04999999999995</v>
      </c>
      <c r="Q2497">
        <f t="shared" si="192"/>
        <v>45.548809523809524</v>
      </c>
      <c r="R2497" t="s">
        <v>8312</v>
      </c>
      <c r="S2497" t="s">
        <v>8336</v>
      </c>
      <c r="T2497" s="9">
        <f t="shared" si="193"/>
        <v>41036.946469907409</v>
      </c>
      <c r="U2497" s="9">
        <f t="shared" si="194"/>
        <v>41066.946469907409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f t="shared" si="190"/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191"/>
        <v>0</v>
      </c>
      <c r="Q2498">
        <f t="shared" si="192"/>
        <v>600</v>
      </c>
      <c r="R2498" t="s">
        <v>8312</v>
      </c>
      <c r="S2498" t="s">
        <v>8336</v>
      </c>
      <c r="T2498" s="9">
        <f t="shared" si="193"/>
        <v>41327.996435185189</v>
      </c>
      <c r="U2498" s="9">
        <f t="shared" si="194"/>
        <v>41362.954768518517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f t="shared" ref="E2499:E2562" si="195">IF(G2499="successful",D2499,"")</f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196">F2499-D2499</f>
        <v>510.85999999999967</v>
      </c>
      <c r="Q2499">
        <f t="shared" ref="Q2499:Q2562" si="197">F2499/M2499</f>
        <v>80.551071428571419</v>
      </c>
      <c r="R2499" t="s">
        <v>8312</v>
      </c>
      <c r="S2499" t="s">
        <v>8336</v>
      </c>
      <c r="T2499" s="9">
        <f t="shared" ref="T2499:T2562" si="198">(((K2499/60)/60)/24)+DATE(1970,1,1)</f>
        <v>40730.878912037035</v>
      </c>
      <c r="U2499" s="9">
        <f t="shared" ref="U2499:U2562" si="199">(((J2499/60)/60)/24)+DATE(1970,1,1)</f>
        <v>40760.878912037035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f t="shared" si="195"/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196"/>
        <v>56</v>
      </c>
      <c r="Q2500">
        <f t="shared" si="197"/>
        <v>52.8</v>
      </c>
      <c r="R2500" t="s">
        <v>8312</v>
      </c>
      <c r="S2500" t="s">
        <v>8336</v>
      </c>
      <c r="T2500" s="9">
        <f t="shared" si="198"/>
        <v>42017.967442129629</v>
      </c>
      <c r="U2500" s="9">
        <f t="shared" si="199"/>
        <v>42031.967442129629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f t="shared" si="195"/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196"/>
        <v>4105</v>
      </c>
      <c r="Q2501">
        <f t="shared" si="197"/>
        <v>47.676470588235297</v>
      </c>
      <c r="R2501" t="s">
        <v>8312</v>
      </c>
      <c r="S2501" t="s">
        <v>8336</v>
      </c>
      <c r="T2501" s="9">
        <f t="shared" si="198"/>
        <v>41226.648576388885</v>
      </c>
      <c r="U2501" s="9">
        <f t="shared" si="199"/>
        <v>41274.75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f t="shared" si="195"/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196"/>
        <v>80</v>
      </c>
      <c r="Q2502">
        <f t="shared" si="197"/>
        <v>23.448275862068964</v>
      </c>
      <c r="R2502" t="s">
        <v>8312</v>
      </c>
      <c r="S2502" t="s">
        <v>8336</v>
      </c>
      <c r="T2502" s="9">
        <f t="shared" si="198"/>
        <v>41053.772858796299</v>
      </c>
      <c r="U2502" s="9">
        <f t="shared" si="199"/>
        <v>41083.772858796299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 t="str">
        <f t="shared" si="195"/>
        <v/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196"/>
        <v>-10719</v>
      </c>
      <c r="Q2503">
        <f t="shared" si="197"/>
        <v>40.142857142857146</v>
      </c>
      <c r="R2503" t="s">
        <v>8342</v>
      </c>
      <c r="S2503" t="s">
        <v>8359</v>
      </c>
      <c r="T2503" s="9">
        <f t="shared" si="198"/>
        <v>42244.776666666665</v>
      </c>
      <c r="U2503" s="9">
        <f t="shared" si="199"/>
        <v>42274.776666666665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 t="str">
        <f t="shared" si="195"/>
        <v/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196"/>
        <v>-109914</v>
      </c>
      <c r="Q2504">
        <f t="shared" si="197"/>
        <v>17.2</v>
      </c>
      <c r="R2504" t="s">
        <v>8342</v>
      </c>
      <c r="S2504" t="s">
        <v>8359</v>
      </c>
      <c r="T2504" s="9">
        <f t="shared" si="198"/>
        <v>41858.825439814813</v>
      </c>
      <c r="U2504" s="9">
        <f t="shared" si="199"/>
        <v>41903.825439814813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 t="str">
        <f t="shared" si="195"/>
        <v/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>
        <f t="shared" si="196"/>
        <v>-10000</v>
      </c>
      <c r="Q2505" t="e">
        <f t="shared" si="197"/>
        <v>#DIV/0!</v>
      </c>
      <c r="R2505" t="s">
        <v>8342</v>
      </c>
      <c r="S2505" t="s">
        <v>8359</v>
      </c>
      <c r="T2505" s="9">
        <f t="shared" si="198"/>
        <v>42498.899398148147</v>
      </c>
      <c r="U2505" s="9">
        <f t="shared" si="199"/>
        <v>42528.879166666666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 t="str">
        <f t="shared" si="195"/>
        <v/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>
        <f t="shared" si="196"/>
        <v>-35000</v>
      </c>
      <c r="Q2506" t="e">
        <f t="shared" si="197"/>
        <v>#DIV/0!</v>
      </c>
      <c r="R2506" t="s">
        <v>8342</v>
      </c>
      <c r="S2506" t="s">
        <v>8359</v>
      </c>
      <c r="T2506" s="9">
        <f t="shared" si="198"/>
        <v>41928.015439814815</v>
      </c>
      <c r="U2506" s="9">
        <f t="shared" si="199"/>
        <v>41958.057106481487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 t="str">
        <f t="shared" si="195"/>
        <v/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>
        <f t="shared" si="196"/>
        <v>-7000</v>
      </c>
      <c r="Q2507" t="e">
        <f t="shared" si="197"/>
        <v>#DIV/0!</v>
      </c>
      <c r="R2507" t="s">
        <v>8342</v>
      </c>
      <c r="S2507" t="s">
        <v>8359</v>
      </c>
      <c r="T2507" s="9">
        <f t="shared" si="198"/>
        <v>42047.05574074074</v>
      </c>
      <c r="U2507" s="9">
        <f t="shared" si="199"/>
        <v>42077.014074074075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 t="str">
        <f t="shared" si="195"/>
        <v/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196"/>
        <v>-4970</v>
      </c>
      <c r="Q2508">
        <f t="shared" si="197"/>
        <v>15</v>
      </c>
      <c r="R2508" t="s">
        <v>8342</v>
      </c>
      <c r="S2508" t="s">
        <v>8359</v>
      </c>
      <c r="T2508" s="9">
        <f t="shared" si="198"/>
        <v>42258.297094907408</v>
      </c>
      <c r="U2508" s="9">
        <f t="shared" si="199"/>
        <v>42280.875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 t="str">
        <f t="shared" si="195"/>
        <v/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>
        <f t="shared" si="196"/>
        <v>-42850</v>
      </c>
      <c r="Q2509" t="e">
        <f t="shared" si="197"/>
        <v>#DIV/0!</v>
      </c>
      <c r="R2509" t="s">
        <v>8342</v>
      </c>
      <c r="S2509" t="s">
        <v>8359</v>
      </c>
      <c r="T2509" s="9">
        <f t="shared" si="198"/>
        <v>42105.072962962964</v>
      </c>
      <c r="U2509" s="9">
        <f t="shared" si="199"/>
        <v>42135.072962962964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 t="str">
        <f t="shared" si="195"/>
        <v/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>
        <f t="shared" si="196"/>
        <v>-20000</v>
      </c>
      <c r="Q2510" t="e">
        <f t="shared" si="197"/>
        <v>#DIV/0!</v>
      </c>
      <c r="R2510" t="s">
        <v>8342</v>
      </c>
      <c r="S2510" t="s">
        <v>8359</v>
      </c>
      <c r="T2510" s="9">
        <f t="shared" si="198"/>
        <v>41835.951782407406</v>
      </c>
      <c r="U2510" s="9">
        <f t="shared" si="199"/>
        <v>41865.951782407406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 t="str">
        <f t="shared" si="195"/>
        <v/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196"/>
        <v>-94000</v>
      </c>
      <c r="Q2511">
        <f t="shared" si="197"/>
        <v>35.714285714285715</v>
      </c>
      <c r="R2511" t="s">
        <v>8342</v>
      </c>
      <c r="S2511" t="s">
        <v>8359</v>
      </c>
      <c r="T2511" s="9">
        <f t="shared" si="198"/>
        <v>42058.809594907405</v>
      </c>
      <c r="U2511" s="9">
        <f t="shared" si="199"/>
        <v>42114.767928240741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 t="str">
        <f t="shared" si="195"/>
        <v/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196"/>
        <v>-49925</v>
      </c>
      <c r="Q2512">
        <f t="shared" si="197"/>
        <v>37.5</v>
      </c>
      <c r="R2512" t="s">
        <v>8342</v>
      </c>
      <c r="S2512" t="s">
        <v>8359</v>
      </c>
      <c r="T2512" s="9">
        <f t="shared" si="198"/>
        <v>42078.997361111105</v>
      </c>
      <c r="U2512" s="9">
        <f t="shared" si="199"/>
        <v>42138.997361111105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 t="str">
        <f t="shared" si="195"/>
        <v/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>
        <f t="shared" si="196"/>
        <v>-100000</v>
      </c>
      <c r="Q2513" t="e">
        <f t="shared" si="197"/>
        <v>#DIV/0!</v>
      </c>
      <c r="R2513" t="s">
        <v>8342</v>
      </c>
      <c r="S2513" t="s">
        <v>8359</v>
      </c>
      <c r="T2513" s="9">
        <f t="shared" si="198"/>
        <v>42371.446909722217</v>
      </c>
      <c r="U2513" s="9">
        <f t="shared" si="199"/>
        <v>42401.446909722217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 t="str">
        <f t="shared" si="195"/>
        <v/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>
        <f t="shared" si="196"/>
        <v>-1150</v>
      </c>
      <c r="Q2514" t="e">
        <f t="shared" si="197"/>
        <v>#DIV/0!</v>
      </c>
      <c r="R2514" t="s">
        <v>8342</v>
      </c>
      <c r="S2514" t="s">
        <v>8359</v>
      </c>
      <c r="T2514" s="9">
        <f t="shared" si="198"/>
        <v>41971.876863425925</v>
      </c>
      <c r="U2514" s="9">
        <f t="shared" si="199"/>
        <v>41986.876863425925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 t="str">
        <f t="shared" si="195"/>
        <v/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>
        <f t="shared" si="196"/>
        <v>-180000</v>
      </c>
      <c r="Q2515" t="e">
        <f t="shared" si="197"/>
        <v>#DIV/0!</v>
      </c>
      <c r="R2515" t="s">
        <v>8342</v>
      </c>
      <c r="S2515" t="s">
        <v>8359</v>
      </c>
      <c r="T2515" s="9">
        <f t="shared" si="198"/>
        <v>42732.00681712963</v>
      </c>
      <c r="U2515" s="9">
        <f t="shared" si="199"/>
        <v>42792.00681712963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 t="str">
        <f t="shared" si="195"/>
        <v/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196"/>
        <v>-11790</v>
      </c>
      <c r="Q2516">
        <f t="shared" si="197"/>
        <v>52.5</v>
      </c>
      <c r="R2516" t="s">
        <v>8342</v>
      </c>
      <c r="S2516" t="s">
        <v>8359</v>
      </c>
      <c r="T2516" s="9">
        <f t="shared" si="198"/>
        <v>41854.389780092592</v>
      </c>
      <c r="U2516" s="9">
        <f t="shared" si="199"/>
        <v>41871.389780092592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 t="str">
        <f t="shared" si="195"/>
        <v/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196"/>
        <v>-4070</v>
      </c>
      <c r="Q2517">
        <f t="shared" si="197"/>
        <v>77.5</v>
      </c>
      <c r="R2517" t="s">
        <v>8342</v>
      </c>
      <c r="S2517" t="s">
        <v>8359</v>
      </c>
      <c r="T2517" s="9">
        <f t="shared" si="198"/>
        <v>42027.839733796296</v>
      </c>
      <c r="U2517" s="9">
        <f t="shared" si="199"/>
        <v>42057.839733796296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 t="str">
        <f t="shared" si="195"/>
        <v/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>
        <f t="shared" si="196"/>
        <v>-22000</v>
      </c>
      <c r="Q2518" t="e">
        <f t="shared" si="197"/>
        <v>#DIV/0!</v>
      </c>
      <c r="R2518" t="s">
        <v>8342</v>
      </c>
      <c r="S2518" t="s">
        <v>8359</v>
      </c>
      <c r="T2518" s="9">
        <f t="shared" si="198"/>
        <v>41942.653379629628</v>
      </c>
      <c r="U2518" s="9">
        <f t="shared" si="199"/>
        <v>41972.6950462963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 t="str">
        <f t="shared" si="195"/>
        <v/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196"/>
        <v>-16233</v>
      </c>
      <c r="Q2519">
        <f t="shared" si="197"/>
        <v>53.545454545454547</v>
      </c>
      <c r="R2519" t="s">
        <v>8342</v>
      </c>
      <c r="S2519" t="s">
        <v>8359</v>
      </c>
      <c r="T2519" s="9">
        <f t="shared" si="198"/>
        <v>42052.802430555559</v>
      </c>
      <c r="U2519" s="9">
        <f t="shared" si="199"/>
        <v>42082.760763888888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 t="str">
        <f t="shared" si="195"/>
        <v/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>
        <f t="shared" si="196"/>
        <v>-5000</v>
      </c>
      <c r="Q2520" t="e">
        <f t="shared" si="197"/>
        <v>#DIV/0!</v>
      </c>
      <c r="R2520" t="s">
        <v>8342</v>
      </c>
      <c r="S2520" t="s">
        <v>8359</v>
      </c>
      <c r="T2520" s="9">
        <f t="shared" si="198"/>
        <v>41926.680879629632</v>
      </c>
      <c r="U2520" s="9">
        <f t="shared" si="199"/>
        <v>41956.722546296296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 t="str">
        <f t="shared" si="195"/>
        <v/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196"/>
        <v>-149935</v>
      </c>
      <c r="Q2521">
        <f t="shared" si="197"/>
        <v>16.25</v>
      </c>
      <c r="R2521" t="s">
        <v>8342</v>
      </c>
      <c r="S2521" t="s">
        <v>8359</v>
      </c>
      <c r="T2521" s="9">
        <f t="shared" si="198"/>
        <v>41809.155138888891</v>
      </c>
      <c r="U2521" s="9">
        <f t="shared" si="199"/>
        <v>41839.155138888891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 t="str">
        <f t="shared" si="195"/>
        <v/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>
        <f t="shared" si="196"/>
        <v>-100000</v>
      </c>
      <c r="Q2522" t="e">
        <f t="shared" si="197"/>
        <v>#DIV/0!</v>
      </c>
      <c r="R2522" t="s">
        <v>8342</v>
      </c>
      <c r="S2522" t="s">
        <v>8359</v>
      </c>
      <c r="T2522" s="9">
        <f t="shared" si="198"/>
        <v>42612.600520833337</v>
      </c>
      <c r="U2522" s="9">
        <f t="shared" si="199"/>
        <v>42658.806249999994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f t="shared" si="195"/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196"/>
        <v>1185.9899999999998</v>
      </c>
      <c r="Q2523">
        <f t="shared" si="197"/>
        <v>103.68174242424243</v>
      </c>
      <c r="R2523" t="s">
        <v>8312</v>
      </c>
      <c r="S2523" t="s">
        <v>8360</v>
      </c>
      <c r="T2523" s="9">
        <f t="shared" si="198"/>
        <v>42269.967835648145</v>
      </c>
      <c r="U2523" s="9">
        <f t="shared" si="199"/>
        <v>42290.967835648145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f t="shared" si="195"/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196"/>
        <v>0</v>
      </c>
      <c r="Q2524">
        <f t="shared" si="197"/>
        <v>185.18518518518519</v>
      </c>
      <c r="R2524" t="s">
        <v>8312</v>
      </c>
      <c r="S2524" t="s">
        <v>8360</v>
      </c>
      <c r="T2524" s="9">
        <f t="shared" si="198"/>
        <v>42460.573611111111</v>
      </c>
      <c r="U2524" s="9">
        <f t="shared" si="199"/>
        <v>42482.619444444441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f t="shared" si="195"/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196"/>
        <v>508</v>
      </c>
      <c r="Q2525">
        <f t="shared" si="197"/>
        <v>54.153846153846153</v>
      </c>
      <c r="R2525" t="s">
        <v>8312</v>
      </c>
      <c r="S2525" t="s">
        <v>8360</v>
      </c>
      <c r="T2525" s="9">
        <f t="shared" si="198"/>
        <v>41930.975601851853</v>
      </c>
      <c r="U2525" s="9">
        <f t="shared" si="199"/>
        <v>41961.017268518524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f t="shared" si="195"/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196"/>
        <v>120</v>
      </c>
      <c r="Q2526">
        <f t="shared" si="197"/>
        <v>177.2093023255814</v>
      </c>
      <c r="R2526" t="s">
        <v>8312</v>
      </c>
      <c r="S2526" t="s">
        <v>8360</v>
      </c>
      <c r="T2526" s="9">
        <f t="shared" si="198"/>
        <v>41961.807372685187</v>
      </c>
      <c r="U2526" s="9">
        <f t="shared" si="199"/>
        <v>41994.1875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f t="shared" si="195"/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196"/>
        <v>26</v>
      </c>
      <c r="Q2527">
        <f t="shared" si="197"/>
        <v>100.325</v>
      </c>
      <c r="R2527" t="s">
        <v>8312</v>
      </c>
      <c r="S2527" t="s">
        <v>8360</v>
      </c>
      <c r="T2527" s="9">
        <f t="shared" si="198"/>
        <v>41058.844571759262</v>
      </c>
      <c r="U2527" s="9">
        <f t="shared" si="199"/>
        <v>41088.844571759262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f t="shared" si="195"/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196"/>
        <v>518</v>
      </c>
      <c r="Q2528">
        <f t="shared" si="197"/>
        <v>136.90909090909091</v>
      </c>
      <c r="R2528" t="s">
        <v>8312</v>
      </c>
      <c r="S2528" t="s">
        <v>8360</v>
      </c>
      <c r="T2528" s="9">
        <f t="shared" si="198"/>
        <v>41953.091134259259</v>
      </c>
      <c r="U2528" s="9">
        <f t="shared" si="199"/>
        <v>41981.207638888889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f t="shared" si="195"/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196"/>
        <v>85</v>
      </c>
      <c r="Q2529">
        <f t="shared" si="197"/>
        <v>57.535211267605632</v>
      </c>
      <c r="R2529" t="s">
        <v>8312</v>
      </c>
      <c r="S2529" t="s">
        <v>8360</v>
      </c>
      <c r="T2529" s="9">
        <f t="shared" si="198"/>
        <v>41546.75105324074</v>
      </c>
      <c r="U2529" s="9">
        <f t="shared" si="199"/>
        <v>41565.165972222225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f t="shared" si="195"/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196"/>
        <v>289.98999999999978</v>
      </c>
      <c r="Q2530">
        <f t="shared" si="197"/>
        <v>52.962839506172834</v>
      </c>
      <c r="R2530" t="s">
        <v>8312</v>
      </c>
      <c r="S2530" t="s">
        <v>8360</v>
      </c>
      <c r="T2530" s="9">
        <f t="shared" si="198"/>
        <v>42217.834525462968</v>
      </c>
      <c r="U2530" s="9">
        <f t="shared" si="199"/>
        <v>42236.458333333328</v>
      </c>
    </row>
    <row r="2531" spans="1:21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f t="shared" si="195"/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196"/>
        <v>257</v>
      </c>
      <c r="Q2531">
        <f t="shared" si="197"/>
        <v>82.328947368421055</v>
      </c>
      <c r="R2531" t="s">
        <v>8312</v>
      </c>
      <c r="S2531" t="s">
        <v>8360</v>
      </c>
      <c r="T2531" s="9">
        <f t="shared" si="198"/>
        <v>40948.080729166664</v>
      </c>
      <c r="U2531" s="9">
        <f t="shared" si="199"/>
        <v>40993.0390625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f t="shared" si="195"/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196"/>
        <v>0</v>
      </c>
      <c r="Q2532">
        <f t="shared" si="197"/>
        <v>135.41666666666666</v>
      </c>
      <c r="R2532" t="s">
        <v>8312</v>
      </c>
      <c r="S2532" t="s">
        <v>8360</v>
      </c>
      <c r="T2532" s="9">
        <f t="shared" si="198"/>
        <v>42081.864641203705</v>
      </c>
      <c r="U2532" s="9">
        <f t="shared" si="199"/>
        <v>42114.201388888891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f t="shared" si="195"/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196"/>
        <v>18</v>
      </c>
      <c r="Q2533">
        <f t="shared" si="197"/>
        <v>74.06557377049181</v>
      </c>
      <c r="R2533" t="s">
        <v>8312</v>
      </c>
      <c r="S2533" t="s">
        <v>8360</v>
      </c>
      <c r="T2533" s="9">
        <f t="shared" si="198"/>
        <v>42208.680023148147</v>
      </c>
      <c r="U2533" s="9">
        <f t="shared" si="199"/>
        <v>42231.165972222225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f t="shared" si="195"/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196"/>
        <v>1045</v>
      </c>
      <c r="Q2534">
        <f t="shared" si="197"/>
        <v>84.083333333333329</v>
      </c>
      <c r="R2534" t="s">
        <v>8312</v>
      </c>
      <c r="S2534" t="s">
        <v>8360</v>
      </c>
      <c r="T2534" s="9">
        <f t="shared" si="198"/>
        <v>41107.849143518521</v>
      </c>
      <c r="U2534" s="9">
        <f t="shared" si="199"/>
        <v>41137.849143518521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f t="shared" si="195"/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196"/>
        <v>800</v>
      </c>
      <c r="Q2535">
        <f t="shared" si="197"/>
        <v>61.029411764705884</v>
      </c>
      <c r="R2535" t="s">
        <v>8312</v>
      </c>
      <c r="S2535" t="s">
        <v>8360</v>
      </c>
      <c r="T2535" s="9">
        <f t="shared" si="198"/>
        <v>41304.751284722224</v>
      </c>
      <c r="U2535" s="9">
        <f t="shared" si="199"/>
        <v>41334.750787037039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f t="shared" si="195"/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196"/>
        <v>100</v>
      </c>
      <c r="Q2536">
        <f t="shared" si="197"/>
        <v>150</v>
      </c>
      <c r="R2536" t="s">
        <v>8312</v>
      </c>
      <c r="S2536" t="s">
        <v>8360</v>
      </c>
      <c r="T2536" s="9">
        <f t="shared" si="198"/>
        <v>40127.700370370374</v>
      </c>
      <c r="U2536" s="9">
        <f t="shared" si="199"/>
        <v>40179.25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f t="shared" si="195"/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196"/>
        <v>755</v>
      </c>
      <c r="Q2537">
        <f t="shared" si="197"/>
        <v>266.08974358974359</v>
      </c>
      <c r="R2537" t="s">
        <v>8312</v>
      </c>
      <c r="S2537" t="s">
        <v>8360</v>
      </c>
      <c r="T2537" s="9">
        <f t="shared" si="198"/>
        <v>41943.791030092594</v>
      </c>
      <c r="U2537" s="9">
        <f t="shared" si="199"/>
        <v>41974.832696759258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f t="shared" si="195"/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196"/>
        <v>4</v>
      </c>
      <c r="Q2538">
        <f t="shared" si="197"/>
        <v>7.25</v>
      </c>
      <c r="R2538" t="s">
        <v>8312</v>
      </c>
      <c r="S2538" t="s">
        <v>8360</v>
      </c>
      <c r="T2538" s="9">
        <f t="shared" si="198"/>
        <v>41464.106087962966</v>
      </c>
      <c r="U2538" s="9">
        <f t="shared" si="199"/>
        <v>41485.106087962966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f t="shared" si="195"/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196"/>
        <v>100</v>
      </c>
      <c r="Q2539">
        <f t="shared" si="197"/>
        <v>100</v>
      </c>
      <c r="R2539" t="s">
        <v>8312</v>
      </c>
      <c r="S2539" t="s">
        <v>8360</v>
      </c>
      <c r="T2539" s="9">
        <f t="shared" si="198"/>
        <v>40696.648784722223</v>
      </c>
      <c r="U2539" s="9">
        <f t="shared" si="199"/>
        <v>40756.648784722223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f t="shared" si="195"/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196"/>
        <v>2343.1699999999983</v>
      </c>
      <c r="Q2540">
        <f t="shared" si="197"/>
        <v>109.96308108108107</v>
      </c>
      <c r="R2540" t="s">
        <v>8312</v>
      </c>
      <c r="S2540" t="s">
        <v>8360</v>
      </c>
      <c r="T2540" s="9">
        <f t="shared" si="198"/>
        <v>41298.509965277779</v>
      </c>
      <c r="U2540" s="9">
        <f t="shared" si="199"/>
        <v>41329.207638888889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f t="shared" si="195"/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196"/>
        <v>25</v>
      </c>
      <c r="Q2541">
        <f t="shared" si="197"/>
        <v>169.91525423728814</v>
      </c>
      <c r="R2541" t="s">
        <v>8312</v>
      </c>
      <c r="S2541" t="s">
        <v>8360</v>
      </c>
      <c r="T2541" s="9">
        <f t="shared" si="198"/>
        <v>41977.902222222227</v>
      </c>
      <c r="U2541" s="9">
        <f t="shared" si="199"/>
        <v>42037.902222222227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f t="shared" si="195"/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196"/>
        <v>85</v>
      </c>
      <c r="Q2542">
        <f t="shared" si="197"/>
        <v>95.740740740740748</v>
      </c>
      <c r="R2542" t="s">
        <v>8312</v>
      </c>
      <c r="S2542" t="s">
        <v>8360</v>
      </c>
      <c r="T2542" s="9">
        <f t="shared" si="198"/>
        <v>40785.675011574072</v>
      </c>
      <c r="U2542" s="9">
        <f t="shared" si="199"/>
        <v>40845.675011574072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f t="shared" si="195"/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196"/>
        <v>246</v>
      </c>
      <c r="Q2543">
        <f t="shared" si="197"/>
        <v>59.460317460317462</v>
      </c>
      <c r="R2543" t="s">
        <v>8312</v>
      </c>
      <c r="S2543" t="s">
        <v>8360</v>
      </c>
      <c r="T2543" s="9">
        <f t="shared" si="198"/>
        <v>41483.449282407404</v>
      </c>
      <c r="U2543" s="9">
        <f t="shared" si="199"/>
        <v>41543.449282407404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f t="shared" si="195"/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196"/>
        <v>25</v>
      </c>
      <c r="Q2544">
        <f t="shared" si="197"/>
        <v>55.769230769230766</v>
      </c>
      <c r="R2544" t="s">
        <v>8312</v>
      </c>
      <c r="S2544" t="s">
        <v>8360</v>
      </c>
      <c r="T2544" s="9">
        <f t="shared" si="198"/>
        <v>41509.426585648151</v>
      </c>
      <c r="U2544" s="9">
        <f t="shared" si="199"/>
        <v>41548.165972222225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f t="shared" si="195"/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196"/>
        <v>141</v>
      </c>
      <c r="Q2545">
        <f t="shared" si="197"/>
        <v>30.076923076923077</v>
      </c>
      <c r="R2545" t="s">
        <v>8312</v>
      </c>
      <c r="S2545" t="s">
        <v>8360</v>
      </c>
      <c r="T2545" s="9">
        <f t="shared" si="198"/>
        <v>40514.107615740737</v>
      </c>
      <c r="U2545" s="9">
        <f t="shared" si="199"/>
        <v>40545.125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f t="shared" si="195"/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196"/>
        <v>41</v>
      </c>
      <c r="Q2546">
        <f t="shared" si="197"/>
        <v>88.438596491228068</v>
      </c>
      <c r="R2546" t="s">
        <v>8312</v>
      </c>
      <c r="S2546" t="s">
        <v>8360</v>
      </c>
      <c r="T2546" s="9">
        <f t="shared" si="198"/>
        <v>41068.520474537036</v>
      </c>
      <c r="U2546" s="9">
        <f t="shared" si="199"/>
        <v>41098.520474537036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f t="shared" si="195"/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196"/>
        <v>1906</v>
      </c>
      <c r="Q2547">
        <f t="shared" si="197"/>
        <v>64.032786885245898</v>
      </c>
      <c r="R2547" t="s">
        <v>8312</v>
      </c>
      <c r="S2547" t="s">
        <v>8360</v>
      </c>
      <c r="T2547" s="9">
        <f t="shared" si="198"/>
        <v>42027.13817129629</v>
      </c>
      <c r="U2547" s="9">
        <f t="shared" si="199"/>
        <v>42062.020833333328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f t="shared" si="195"/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196"/>
        <v>410</v>
      </c>
      <c r="Q2548">
        <f t="shared" si="197"/>
        <v>60.153846153846153</v>
      </c>
      <c r="R2548" t="s">
        <v>8312</v>
      </c>
      <c r="S2548" t="s">
        <v>8360</v>
      </c>
      <c r="T2548" s="9">
        <f t="shared" si="198"/>
        <v>41524.858553240738</v>
      </c>
      <c r="U2548" s="9">
        <f t="shared" si="199"/>
        <v>41552.208333333336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f t="shared" si="195"/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196"/>
        <v>1092</v>
      </c>
      <c r="Q2549">
        <f t="shared" si="197"/>
        <v>49.194029850746269</v>
      </c>
      <c r="R2549" t="s">
        <v>8312</v>
      </c>
      <c r="S2549" t="s">
        <v>8360</v>
      </c>
      <c r="T2549" s="9">
        <f t="shared" si="198"/>
        <v>40973.773182870369</v>
      </c>
      <c r="U2549" s="9">
        <f t="shared" si="199"/>
        <v>41003.731516203705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f t="shared" si="195"/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196"/>
        <v>111</v>
      </c>
      <c r="Q2550">
        <f t="shared" si="197"/>
        <v>165.16216216216216</v>
      </c>
      <c r="R2550" t="s">
        <v>8312</v>
      </c>
      <c r="S2550" t="s">
        <v>8360</v>
      </c>
      <c r="T2550" s="9">
        <f t="shared" si="198"/>
        <v>42618.625428240746</v>
      </c>
      <c r="U2550" s="9">
        <f t="shared" si="199"/>
        <v>42643.185416666667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f t="shared" si="195"/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196"/>
        <v>44</v>
      </c>
      <c r="Q2551">
        <f t="shared" si="197"/>
        <v>43.621621621621621</v>
      </c>
      <c r="R2551" t="s">
        <v>8312</v>
      </c>
      <c r="S2551" t="s">
        <v>8360</v>
      </c>
      <c r="T2551" s="9">
        <f t="shared" si="198"/>
        <v>41390.757754629631</v>
      </c>
      <c r="U2551" s="9">
        <f t="shared" si="199"/>
        <v>41425.708333333336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f t="shared" si="195"/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196"/>
        <v>55</v>
      </c>
      <c r="Q2552">
        <f t="shared" si="197"/>
        <v>43.7</v>
      </c>
      <c r="R2552" t="s">
        <v>8312</v>
      </c>
      <c r="S2552" t="s">
        <v>8360</v>
      </c>
      <c r="T2552" s="9">
        <f t="shared" si="198"/>
        <v>42228.634328703702</v>
      </c>
      <c r="U2552" s="9">
        <f t="shared" si="199"/>
        <v>42285.165972222225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f t="shared" si="195"/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196"/>
        <v>100.5</v>
      </c>
      <c r="Q2553">
        <f t="shared" si="197"/>
        <v>67.419642857142861</v>
      </c>
      <c r="R2553" t="s">
        <v>8312</v>
      </c>
      <c r="S2553" t="s">
        <v>8360</v>
      </c>
      <c r="T2553" s="9">
        <f t="shared" si="198"/>
        <v>40961.252141203702</v>
      </c>
      <c r="U2553" s="9">
        <f t="shared" si="199"/>
        <v>40989.866666666669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f t="shared" si="195"/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196"/>
        <v>195</v>
      </c>
      <c r="Q2554">
        <f t="shared" si="197"/>
        <v>177.5</v>
      </c>
      <c r="R2554" t="s">
        <v>8312</v>
      </c>
      <c r="S2554" t="s">
        <v>8360</v>
      </c>
      <c r="T2554" s="9">
        <f t="shared" si="198"/>
        <v>42769.809965277775</v>
      </c>
      <c r="U2554" s="9">
        <f t="shared" si="199"/>
        <v>42799.809965277775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f t="shared" si="195"/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196"/>
        <v>833</v>
      </c>
      <c r="Q2555">
        <f t="shared" si="197"/>
        <v>38.883333333333333</v>
      </c>
      <c r="R2555" t="s">
        <v>8312</v>
      </c>
      <c r="S2555" t="s">
        <v>8360</v>
      </c>
      <c r="T2555" s="9">
        <f t="shared" si="198"/>
        <v>41113.199155092596</v>
      </c>
      <c r="U2555" s="9">
        <f t="shared" si="199"/>
        <v>41173.199155092596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f t="shared" si="195"/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196"/>
        <v>684</v>
      </c>
      <c r="Q2556">
        <f t="shared" si="197"/>
        <v>54.985074626865675</v>
      </c>
      <c r="R2556" t="s">
        <v>8312</v>
      </c>
      <c r="S2556" t="s">
        <v>8360</v>
      </c>
      <c r="T2556" s="9">
        <f t="shared" si="198"/>
        <v>42125.078275462962</v>
      </c>
      <c r="U2556" s="9">
        <f t="shared" si="199"/>
        <v>42156.165972222225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f t="shared" si="195"/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196"/>
        <v>147</v>
      </c>
      <c r="Q2557">
        <f t="shared" si="197"/>
        <v>61.342857142857142</v>
      </c>
      <c r="R2557" t="s">
        <v>8312</v>
      </c>
      <c r="S2557" t="s">
        <v>8360</v>
      </c>
      <c r="T2557" s="9">
        <f t="shared" si="198"/>
        <v>41026.655011574076</v>
      </c>
      <c r="U2557" s="9">
        <f t="shared" si="199"/>
        <v>41057.655011574076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f t="shared" si="195"/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196"/>
        <v>41</v>
      </c>
      <c r="Q2558">
        <f t="shared" si="197"/>
        <v>23.117647058823529</v>
      </c>
      <c r="R2558" t="s">
        <v>8312</v>
      </c>
      <c r="S2558" t="s">
        <v>8360</v>
      </c>
      <c r="T2558" s="9">
        <f t="shared" si="198"/>
        <v>41222.991400462961</v>
      </c>
      <c r="U2558" s="9">
        <f t="shared" si="199"/>
        <v>41267.991400462961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f t="shared" si="195"/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196"/>
        <v>166</v>
      </c>
      <c r="Q2559">
        <f t="shared" si="197"/>
        <v>29.611111111111111</v>
      </c>
      <c r="R2559" t="s">
        <v>8312</v>
      </c>
      <c r="S2559" t="s">
        <v>8360</v>
      </c>
      <c r="T2559" s="9">
        <f t="shared" si="198"/>
        <v>41744.745208333334</v>
      </c>
      <c r="U2559" s="9">
        <f t="shared" si="199"/>
        <v>41774.745208333334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f t="shared" si="195"/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196"/>
        <v>111</v>
      </c>
      <c r="Q2560">
        <f t="shared" si="197"/>
        <v>75.611111111111114</v>
      </c>
      <c r="R2560" t="s">
        <v>8312</v>
      </c>
      <c r="S2560" t="s">
        <v>8360</v>
      </c>
      <c r="T2560" s="9">
        <f t="shared" si="198"/>
        <v>42093.860023148154</v>
      </c>
      <c r="U2560" s="9">
        <f t="shared" si="199"/>
        <v>42125.582638888889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f t="shared" si="195"/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196"/>
        <v>90</v>
      </c>
      <c r="Q2561">
        <f t="shared" si="197"/>
        <v>35.6</v>
      </c>
      <c r="R2561" t="s">
        <v>8312</v>
      </c>
      <c r="S2561" t="s">
        <v>8360</v>
      </c>
      <c r="T2561" s="9">
        <f t="shared" si="198"/>
        <v>40829.873657407406</v>
      </c>
      <c r="U2561" s="9">
        <f t="shared" si="199"/>
        <v>40862.817361111112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f t="shared" si="195"/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196"/>
        <v>3</v>
      </c>
      <c r="Q2562">
        <f t="shared" si="197"/>
        <v>143</v>
      </c>
      <c r="R2562" t="s">
        <v>8312</v>
      </c>
      <c r="S2562" t="s">
        <v>8360</v>
      </c>
      <c r="T2562" s="9">
        <f t="shared" si="198"/>
        <v>42039.951087962967</v>
      </c>
      <c r="U2562" s="9">
        <f t="shared" si="199"/>
        <v>42069.951087962967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 t="str">
        <f t="shared" ref="E2563:E2626" si="200">IF(G2563="successful",D2563,"")</f>
        <v/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>
        <f t="shared" ref="P2563:P2626" si="201">F2563-D2563</f>
        <v>-100000</v>
      </c>
      <c r="Q2563" t="e">
        <f t="shared" ref="Q2563:Q2626" si="202">F2563/M2563</f>
        <v>#DIV/0!</v>
      </c>
      <c r="R2563" t="s">
        <v>8342</v>
      </c>
      <c r="S2563" t="s">
        <v>8343</v>
      </c>
      <c r="T2563" s="9">
        <f t="shared" ref="T2563:T2626" si="203">(((K2563/60)/60)/24)+DATE(1970,1,1)</f>
        <v>42260.528807870374</v>
      </c>
      <c r="U2563" s="9">
        <f t="shared" ref="U2563:U2626" si="204">(((J2563/60)/60)/24)+DATE(1970,1,1)</f>
        <v>42290.528807870374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 t="str">
        <f t="shared" si="200"/>
        <v/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201"/>
        <v>-9925</v>
      </c>
      <c r="Q2564">
        <f t="shared" si="202"/>
        <v>25</v>
      </c>
      <c r="R2564" t="s">
        <v>8342</v>
      </c>
      <c r="S2564" t="s">
        <v>8343</v>
      </c>
      <c r="T2564" s="9">
        <f t="shared" si="203"/>
        <v>42594.524756944447</v>
      </c>
      <c r="U2564" s="9">
        <f t="shared" si="204"/>
        <v>42654.524756944447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 t="str">
        <f t="shared" si="200"/>
        <v/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>
        <f t="shared" si="201"/>
        <v>-20000</v>
      </c>
      <c r="Q2565" t="e">
        <f t="shared" si="202"/>
        <v>#DIV/0!</v>
      </c>
      <c r="R2565" t="s">
        <v>8342</v>
      </c>
      <c r="S2565" t="s">
        <v>8343</v>
      </c>
      <c r="T2565" s="9">
        <f t="shared" si="203"/>
        <v>42155.139479166668</v>
      </c>
      <c r="U2565" s="9">
        <f t="shared" si="204"/>
        <v>42215.139479166668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 t="str">
        <f t="shared" si="200"/>
        <v/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>
        <f t="shared" si="201"/>
        <v>-40000</v>
      </c>
      <c r="Q2566" t="e">
        <f t="shared" si="202"/>
        <v>#DIV/0!</v>
      </c>
      <c r="R2566" t="s">
        <v>8342</v>
      </c>
      <c r="S2566" t="s">
        <v>8343</v>
      </c>
      <c r="T2566" s="9">
        <f t="shared" si="203"/>
        <v>41822.040497685186</v>
      </c>
      <c r="U2566" s="9">
        <f t="shared" si="204"/>
        <v>41852.040497685186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 t="str">
        <f t="shared" si="200"/>
        <v/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201"/>
        <v>-9900</v>
      </c>
      <c r="Q2567">
        <f t="shared" si="202"/>
        <v>100</v>
      </c>
      <c r="R2567" t="s">
        <v>8342</v>
      </c>
      <c r="S2567" t="s">
        <v>8343</v>
      </c>
      <c r="T2567" s="9">
        <f t="shared" si="203"/>
        <v>42440.650335648148</v>
      </c>
      <c r="U2567" s="9">
        <f t="shared" si="204"/>
        <v>42499.868055555555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 t="str">
        <f t="shared" si="200"/>
        <v/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>
        <f t="shared" si="201"/>
        <v>-35000</v>
      </c>
      <c r="Q2568" t="e">
        <f t="shared" si="202"/>
        <v>#DIV/0!</v>
      </c>
      <c r="R2568" t="s">
        <v>8342</v>
      </c>
      <c r="S2568" t="s">
        <v>8343</v>
      </c>
      <c r="T2568" s="9">
        <f t="shared" si="203"/>
        <v>41842.980879629627</v>
      </c>
      <c r="U2568" s="9">
        <f t="shared" si="204"/>
        <v>41872.980879629627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 t="str">
        <f t="shared" si="200"/>
        <v/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201"/>
        <v>-44880</v>
      </c>
      <c r="Q2569">
        <f t="shared" si="202"/>
        <v>60</v>
      </c>
      <c r="R2569" t="s">
        <v>8342</v>
      </c>
      <c r="S2569" t="s">
        <v>8343</v>
      </c>
      <c r="T2569" s="9">
        <f t="shared" si="203"/>
        <v>42087.878912037035</v>
      </c>
      <c r="U2569" s="9">
        <f t="shared" si="204"/>
        <v>42117.878912037035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 t="str">
        <f t="shared" si="200"/>
        <v/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201"/>
        <v>-9950</v>
      </c>
      <c r="Q2570">
        <f t="shared" si="202"/>
        <v>50</v>
      </c>
      <c r="R2570" t="s">
        <v>8342</v>
      </c>
      <c r="S2570" t="s">
        <v>8343</v>
      </c>
      <c r="T2570" s="9">
        <f t="shared" si="203"/>
        <v>42584.666597222225</v>
      </c>
      <c r="U2570" s="9">
        <f t="shared" si="204"/>
        <v>42614.666597222225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 t="str">
        <f t="shared" si="200"/>
        <v/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201"/>
        <v>-6355</v>
      </c>
      <c r="Q2571">
        <f t="shared" si="202"/>
        <v>72.5</v>
      </c>
      <c r="R2571" t="s">
        <v>8342</v>
      </c>
      <c r="S2571" t="s">
        <v>8343</v>
      </c>
      <c r="T2571" s="9">
        <f t="shared" si="203"/>
        <v>42234.105462962965</v>
      </c>
      <c r="U2571" s="9">
        <f t="shared" si="204"/>
        <v>42264.105462962965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 t="str">
        <f t="shared" si="200"/>
        <v/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201"/>
        <v>-6941</v>
      </c>
      <c r="Q2572">
        <f t="shared" si="202"/>
        <v>29.5</v>
      </c>
      <c r="R2572" t="s">
        <v>8342</v>
      </c>
      <c r="S2572" t="s">
        <v>8343</v>
      </c>
      <c r="T2572" s="9">
        <f t="shared" si="203"/>
        <v>42744.903182870374</v>
      </c>
      <c r="U2572" s="9">
        <f t="shared" si="204"/>
        <v>42774.903182870374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 t="str">
        <f t="shared" si="200"/>
        <v/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201"/>
        <v>-99750</v>
      </c>
      <c r="Q2573">
        <f t="shared" si="202"/>
        <v>62.5</v>
      </c>
      <c r="R2573" t="s">
        <v>8342</v>
      </c>
      <c r="S2573" t="s">
        <v>8343</v>
      </c>
      <c r="T2573" s="9">
        <f t="shared" si="203"/>
        <v>42449.341678240744</v>
      </c>
      <c r="U2573" s="9">
        <f t="shared" si="204"/>
        <v>42509.341678240744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 t="str">
        <f t="shared" si="200"/>
        <v/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>
        <f t="shared" si="201"/>
        <v>-30000</v>
      </c>
      <c r="Q2574" t="e">
        <f t="shared" si="202"/>
        <v>#DIV/0!</v>
      </c>
      <c r="R2574" t="s">
        <v>8342</v>
      </c>
      <c r="S2574" t="s">
        <v>8343</v>
      </c>
      <c r="T2574" s="9">
        <f t="shared" si="203"/>
        <v>42077.119409722218</v>
      </c>
      <c r="U2574" s="9">
        <f t="shared" si="204"/>
        <v>42107.119409722218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 t="str">
        <f t="shared" si="200"/>
        <v/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>
        <f t="shared" si="201"/>
        <v>-8000</v>
      </c>
      <c r="Q2575" t="e">
        <f t="shared" si="202"/>
        <v>#DIV/0!</v>
      </c>
      <c r="R2575" t="s">
        <v>8342</v>
      </c>
      <c r="S2575" t="s">
        <v>8343</v>
      </c>
      <c r="T2575" s="9">
        <f t="shared" si="203"/>
        <v>41829.592002314814</v>
      </c>
      <c r="U2575" s="9">
        <f t="shared" si="204"/>
        <v>41874.592002314814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 t="str">
        <f t="shared" si="200"/>
        <v/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>
        <f t="shared" si="201"/>
        <v>-10000</v>
      </c>
      <c r="Q2576" t="e">
        <f t="shared" si="202"/>
        <v>#DIV/0!</v>
      </c>
      <c r="R2576" t="s">
        <v>8342</v>
      </c>
      <c r="S2576" t="s">
        <v>8343</v>
      </c>
      <c r="T2576" s="9">
        <f t="shared" si="203"/>
        <v>42487.825752314813</v>
      </c>
      <c r="U2576" s="9">
        <f t="shared" si="204"/>
        <v>42508.825752314813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 t="str">
        <f t="shared" si="200"/>
        <v/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>
        <f t="shared" si="201"/>
        <v>-85000</v>
      </c>
      <c r="Q2577" t="e">
        <f t="shared" si="202"/>
        <v>#DIV/0!</v>
      </c>
      <c r="R2577" t="s">
        <v>8342</v>
      </c>
      <c r="S2577" t="s">
        <v>8343</v>
      </c>
      <c r="T2577" s="9">
        <f t="shared" si="203"/>
        <v>41986.108726851846</v>
      </c>
      <c r="U2577" s="9">
        <f t="shared" si="204"/>
        <v>42016.108726851846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 t="str">
        <f t="shared" si="200"/>
        <v/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>
        <f t="shared" si="201"/>
        <v>-10000</v>
      </c>
      <c r="Q2578" t="e">
        <f t="shared" si="202"/>
        <v>#DIV/0!</v>
      </c>
      <c r="R2578" t="s">
        <v>8342</v>
      </c>
      <c r="S2578" t="s">
        <v>8343</v>
      </c>
      <c r="T2578" s="9">
        <f t="shared" si="203"/>
        <v>42060.00980324074</v>
      </c>
      <c r="U2578" s="9">
        <f t="shared" si="204"/>
        <v>42104.968136574069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 t="str">
        <f t="shared" si="200"/>
        <v/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>
        <f t="shared" si="201"/>
        <v>-15000</v>
      </c>
      <c r="Q2579" t="e">
        <f t="shared" si="202"/>
        <v>#DIV/0!</v>
      </c>
      <c r="R2579" t="s">
        <v>8342</v>
      </c>
      <c r="S2579" t="s">
        <v>8343</v>
      </c>
      <c r="T2579" s="9">
        <f t="shared" si="203"/>
        <v>41830.820567129631</v>
      </c>
      <c r="U2579" s="9">
        <f t="shared" si="204"/>
        <v>41855.820567129631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 t="str">
        <f t="shared" si="200"/>
        <v/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>
        <f t="shared" si="201"/>
        <v>-6000</v>
      </c>
      <c r="Q2580" t="e">
        <f t="shared" si="202"/>
        <v>#DIV/0!</v>
      </c>
      <c r="R2580" t="s">
        <v>8342</v>
      </c>
      <c r="S2580" t="s">
        <v>8343</v>
      </c>
      <c r="T2580" s="9">
        <f t="shared" si="203"/>
        <v>42238.022905092599</v>
      </c>
      <c r="U2580" s="9">
        <f t="shared" si="204"/>
        <v>42286.708333333328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 t="str">
        <f t="shared" si="200"/>
        <v/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201"/>
        <v>-199723</v>
      </c>
      <c r="Q2581">
        <f t="shared" si="202"/>
        <v>23.083333333333332</v>
      </c>
      <c r="R2581" t="s">
        <v>8342</v>
      </c>
      <c r="S2581" t="s">
        <v>8343</v>
      </c>
      <c r="T2581" s="9">
        <f t="shared" si="203"/>
        <v>41837.829895833333</v>
      </c>
      <c r="U2581" s="9">
        <f t="shared" si="204"/>
        <v>41897.829895833333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 t="str">
        <f t="shared" si="200"/>
        <v/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201"/>
        <v>-8449</v>
      </c>
      <c r="Q2582">
        <f t="shared" si="202"/>
        <v>25.5</v>
      </c>
      <c r="R2582" t="s">
        <v>8342</v>
      </c>
      <c r="S2582" t="s">
        <v>8343</v>
      </c>
      <c r="T2582" s="9">
        <f t="shared" si="203"/>
        <v>42110.326423611114</v>
      </c>
      <c r="U2582" s="9">
        <f t="shared" si="204"/>
        <v>42140.125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 t="str">
        <f t="shared" si="200"/>
        <v/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201"/>
        <v>-4470</v>
      </c>
      <c r="Q2583">
        <f t="shared" si="202"/>
        <v>48.18181818181818</v>
      </c>
      <c r="R2583" t="s">
        <v>8342</v>
      </c>
      <c r="S2583" t="s">
        <v>8343</v>
      </c>
      <c r="T2583" s="9">
        <f t="shared" si="203"/>
        <v>42294.628449074073</v>
      </c>
      <c r="U2583" s="9">
        <f t="shared" si="204"/>
        <v>42324.670115740737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 t="str">
        <f t="shared" si="200"/>
        <v/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201"/>
        <v>-89999</v>
      </c>
      <c r="Q2584">
        <f t="shared" si="202"/>
        <v>1</v>
      </c>
      <c r="R2584" t="s">
        <v>8342</v>
      </c>
      <c r="S2584" t="s">
        <v>8343</v>
      </c>
      <c r="T2584" s="9">
        <f t="shared" si="203"/>
        <v>42642.988819444443</v>
      </c>
      <c r="U2584" s="9">
        <f t="shared" si="204"/>
        <v>42672.988819444443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 t="str">
        <f t="shared" si="200"/>
        <v/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201"/>
        <v>-995</v>
      </c>
      <c r="Q2585">
        <f t="shared" si="202"/>
        <v>1</v>
      </c>
      <c r="R2585" t="s">
        <v>8342</v>
      </c>
      <c r="S2585" t="s">
        <v>8343</v>
      </c>
      <c r="T2585" s="9">
        <f t="shared" si="203"/>
        <v>42019.76944444445</v>
      </c>
      <c r="U2585" s="9">
        <f t="shared" si="204"/>
        <v>42079.727777777778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 t="str">
        <f t="shared" si="200"/>
        <v/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>
        <f t="shared" si="201"/>
        <v>-10000</v>
      </c>
      <c r="Q2586" t="e">
        <f t="shared" si="202"/>
        <v>#DIV/0!</v>
      </c>
      <c r="R2586" t="s">
        <v>8342</v>
      </c>
      <c r="S2586" t="s">
        <v>8343</v>
      </c>
      <c r="T2586" s="9">
        <f t="shared" si="203"/>
        <v>42140.173252314817</v>
      </c>
      <c r="U2586" s="9">
        <f t="shared" si="204"/>
        <v>42170.173252314817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 t="str">
        <f t="shared" si="200"/>
        <v/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201"/>
        <v>-29950</v>
      </c>
      <c r="Q2587">
        <f t="shared" si="202"/>
        <v>50</v>
      </c>
      <c r="R2587" t="s">
        <v>8342</v>
      </c>
      <c r="S2587" t="s">
        <v>8343</v>
      </c>
      <c r="T2587" s="9">
        <f t="shared" si="203"/>
        <v>41795.963333333333</v>
      </c>
      <c r="U2587" s="9">
        <f t="shared" si="204"/>
        <v>41825.963333333333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 t="str">
        <f t="shared" si="200"/>
        <v/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201"/>
        <v>-2995</v>
      </c>
      <c r="Q2588">
        <f t="shared" si="202"/>
        <v>5</v>
      </c>
      <c r="R2588" t="s">
        <v>8342</v>
      </c>
      <c r="S2588" t="s">
        <v>8343</v>
      </c>
      <c r="T2588" s="9">
        <f t="shared" si="203"/>
        <v>42333.330277777779</v>
      </c>
      <c r="U2588" s="9">
        <f t="shared" si="204"/>
        <v>42363.330277777779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 t="str">
        <f t="shared" si="200"/>
        <v/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201"/>
        <v>-48783</v>
      </c>
      <c r="Q2589">
        <f t="shared" si="202"/>
        <v>202.83333333333334</v>
      </c>
      <c r="R2589" t="s">
        <v>8342</v>
      </c>
      <c r="S2589" t="s">
        <v>8343</v>
      </c>
      <c r="T2589" s="9">
        <f t="shared" si="203"/>
        <v>42338.675381944442</v>
      </c>
      <c r="U2589" s="9">
        <f t="shared" si="204"/>
        <v>42368.675381944442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 t="str">
        <f t="shared" si="200"/>
        <v/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201"/>
        <v>-5767</v>
      </c>
      <c r="Q2590">
        <f t="shared" si="202"/>
        <v>29.125</v>
      </c>
      <c r="R2590" t="s">
        <v>8342</v>
      </c>
      <c r="S2590" t="s">
        <v>8343</v>
      </c>
      <c r="T2590" s="9">
        <f t="shared" si="203"/>
        <v>42042.676226851851</v>
      </c>
      <c r="U2590" s="9">
        <f t="shared" si="204"/>
        <v>42094.551388888889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 t="str">
        <f t="shared" si="200"/>
        <v/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201"/>
        <v>-49995</v>
      </c>
      <c r="Q2591">
        <f t="shared" si="202"/>
        <v>5</v>
      </c>
      <c r="R2591" t="s">
        <v>8342</v>
      </c>
      <c r="S2591" t="s">
        <v>8343</v>
      </c>
      <c r="T2591" s="9">
        <f t="shared" si="203"/>
        <v>42422.536192129628</v>
      </c>
      <c r="U2591" s="9">
        <f t="shared" si="204"/>
        <v>42452.494525462964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 t="str">
        <f t="shared" si="200"/>
        <v/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>
        <f t="shared" si="201"/>
        <v>-3000</v>
      </c>
      <c r="Q2592" t="e">
        <f t="shared" si="202"/>
        <v>#DIV/0!</v>
      </c>
      <c r="R2592" t="s">
        <v>8342</v>
      </c>
      <c r="S2592" t="s">
        <v>8343</v>
      </c>
      <c r="T2592" s="9">
        <f t="shared" si="203"/>
        <v>42388.589085648149</v>
      </c>
      <c r="U2592" s="9">
        <f t="shared" si="204"/>
        <v>42395.589085648149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 t="str">
        <f t="shared" si="200"/>
        <v/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201"/>
        <v>-1474</v>
      </c>
      <c r="Q2593">
        <f t="shared" si="202"/>
        <v>13</v>
      </c>
      <c r="R2593" t="s">
        <v>8342</v>
      </c>
      <c r="S2593" t="s">
        <v>8343</v>
      </c>
      <c r="T2593" s="9">
        <f t="shared" si="203"/>
        <v>42382.906527777777</v>
      </c>
      <c r="U2593" s="9">
        <f t="shared" si="204"/>
        <v>42442.864861111113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 t="str">
        <f t="shared" si="200"/>
        <v/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201"/>
        <v>-29950</v>
      </c>
      <c r="Q2594">
        <f t="shared" si="202"/>
        <v>50</v>
      </c>
      <c r="R2594" t="s">
        <v>8342</v>
      </c>
      <c r="S2594" t="s">
        <v>8343</v>
      </c>
      <c r="T2594" s="9">
        <f t="shared" si="203"/>
        <v>41887.801168981481</v>
      </c>
      <c r="U2594" s="9">
        <f t="shared" si="204"/>
        <v>41917.801168981481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 t="str">
        <f t="shared" si="200"/>
        <v/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>
        <f t="shared" si="201"/>
        <v>-10000</v>
      </c>
      <c r="Q2595" t="e">
        <f t="shared" si="202"/>
        <v>#DIV/0!</v>
      </c>
      <c r="R2595" t="s">
        <v>8342</v>
      </c>
      <c r="S2595" t="s">
        <v>8343</v>
      </c>
      <c r="T2595" s="9">
        <f t="shared" si="203"/>
        <v>42089.84520833334</v>
      </c>
      <c r="U2595" s="9">
        <f t="shared" si="204"/>
        <v>42119.84520833334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 t="str">
        <f t="shared" si="200"/>
        <v/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201"/>
        <v>-79999</v>
      </c>
      <c r="Q2596">
        <f t="shared" si="202"/>
        <v>1</v>
      </c>
      <c r="R2596" t="s">
        <v>8342</v>
      </c>
      <c r="S2596" t="s">
        <v>8343</v>
      </c>
      <c r="T2596" s="9">
        <f t="shared" si="203"/>
        <v>41828.967916666668</v>
      </c>
      <c r="U2596" s="9">
        <f t="shared" si="204"/>
        <v>41858.967916666668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 t="str">
        <f t="shared" si="200"/>
        <v/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201"/>
        <v>-13175</v>
      </c>
      <c r="Q2597">
        <f t="shared" si="202"/>
        <v>96.05263157894737</v>
      </c>
      <c r="R2597" t="s">
        <v>8342</v>
      </c>
      <c r="S2597" t="s">
        <v>8343</v>
      </c>
      <c r="T2597" s="9">
        <f t="shared" si="203"/>
        <v>42760.244212962964</v>
      </c>
      <c r="U2597" s="9">
        <f t="shared" si="204"/>
        <v>42790.244212962964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 t="str">
        <f t="shared" si="200"/>
        <v/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201"/>
        <v>-26744</v>
      </c>
      <c r="Q2598">
        <f t="shared" si="202"/>
        <v>305.77777777777777</v>
      </c>
      <c r="R2598" t="s">
        <v>8342</v>
      </c>
      <c r="S2598" t="s">
        <v>8343</v>
      </c>
      <c r="T2598" s="9">
        <f t="shared" si="203"/>
        <v>41828.664456018516</v>
      </c>
      <c r="U2598" s="9">
        <f t="shared" si="204"/>
        <v>41858.664456018516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 t="str">
        <f t="shared" si="200"/>
        <v/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201"/>
        <v>-1415</v>
      </c>
      <c r="Q2599">
        <f t="shared" si="202"/>
        <v>12.142857142857142</v>
      </c>
      <c r="R2599" t="s">
        <v>8342</v>
      </c>
      <c r="S2599" t="s">
        <v>8343</v>
      </c>
      <c r="T2599" s="9">
        <f t="shared" si="203"/>
        <v>42510.341631944444</v>
      </c>
      <c r="U2599" s="9">
        <f t="shared" si="204"/>
        <v>42540.341631944444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 t="str">
        <f t="shared" si="200"/>
        <v/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201"/>
        <v>-1830</v>
      </c>
      <c r="Q2600">
        <f t="shared" si="202"/>
        <v>83.571428571428569</v>
      </c>
      <c r="R2600" t="s">
        <v>8342</v>
      </c>
      <c r="S2600" t="s">
        <v>8343</v>
      </c>
      <c r="T2600" s="9">
        <f t="shared" si="203"/>
        <v>42240.840289351851</v>
      </c>
      <c r="U2600" s="9">
        <f t="shared" si="204"/>
        <v>42270.840289351851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 t="str">
        <f t="shared" si="200"/>
        <v/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201"/>
        <v>-8951</v>
      </c>
      <c r="Q2601">
        <f t="shared" si="202"/>
        <v>18</v>
      </c>
      <c r="R2601" t="s">
        <v>8342</v>
      </c>
      <c r="S2601" t="s">
        <v>8343</v>
      </c>
      <c r="T2601" s="9">
        <f t="shared" si="203"/>
        <v>41809.754016203704</v>
      </c>
      <c r="U2601" s="9">
        <f t="shared" si="204"/>
        <v>41854.754016203704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 t="str">
        <f t="shared" si="200"/>
        <v/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201"/>
        <v>-46534</v>
      </c>
      <c r="Q2602">
        <f t="shared" si="202"/>
        <v>115.53333333333333</v>
      </c>
      <c r="R2602" t="s">
        <v>8342</v>
      </c>
      <c r="S2602" t="s">
        <v>8343</v>
      </c>
      <c r="T2602" s="9">
        <f t="shared" si="203"/>
        <v>42394.900462962964</v>
      </c>
      <c r="U2602" s="9">
        <f t="shared" si="204"/>
        <v>42454.858796296292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f t="shared" si="200"/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201"/>
        <v>2807</v>
      </c>
      <c r="Q2603">
        <f t="shared" si="202"/>
        <v>21.900662251655628</v>
      </c>
      <c r="R2603" t="s">
        <v>8329</v>
      </c>
      <c r="S2603" t="s">
        <v>8361</v>
      </c>
      <c r="T2603" s="9">
        <f t="shared" si="203"/>
        <v>41150.902187499996</v>
      </c>
      <c r="U2603" s="9">
        <f t="shared" si="204"/>
        <v>41165.165972222225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f t="shared" si="200"/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201"/>
        <v>27131</v>
      </c>
      <c r="Q2604">
        <f t="shared" si="202"/>
        <v>80.022494887525568</v>
      </c>
      <c r="R2604" t="s">
        <v>8329</v>
      </c>
      <c r="S2604" t="s">
        <v>8361</v>
      </c>
      <c r="T2604" s="9">
        <f t="shared" si="203"/>
        <v>41915.747314814813</v>
      </c>
      <c r="U2604" s="9">
        <f t="shared" si="204"/>
        <v>41955.888888888891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f t="shared" si="200"/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201"/>
        <v>26</v>
      </c>
      <c r="Q2605">
        <f t="shared" si="202"/>
        <v>35.520000000000003</v>
      </c>
      <c r="R2605" t="s">
        <v>8329</v>
      </c>
      <c r="S2605" t="s">
        <v>8361</v>
      </c>
      <c r="T2605" s="9">
        <f t="shared" si="203"/>
        <v>41617.912662037037</v>
      </c>
      <c r="U2605" s="9">
        <f t="shared" si="204"/>
        <v>41631.912662037037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f t="shared" si="200"/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201"/>
        <v>843.59999999999854</v>
      </c>
      <c r="Q2606">
        <f t="shared" si="202"/>
        <v>64.933333333333323</v>
      </c>
      <c r="R2606" t="s">
        <v>8329</v>
      </c>
      <c r="S2606" t="s">
        <v>8361</v>
      </c>
      <c r="T2606" s="9">
        <f t="shared" si="203"/>
        <v>40998.051192129627</v>
      </c>
      <c r="U2606" s="9">
        <f t="shared" si="204"/>
        <v>41028.051192129627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f t="shared" si="200"/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201"/>
        <v>7421.570000000007</v>
      </c>
      <c r="Q2607">
        <f t="shared" si="202"/>
        <v>60.965703745743475</v>
      </c>
      <c r="R2607" t="s">
        <v>8329</v>
      </c>
      <c r="S2607" t="s">
        <v>8361</v>
      </c>
      <c r="T2607" s="9">
        <f t="shared" si="203"/>
        <v>42508.541550925926</v>
      </c>
      <c r="U2607" s="9">
        <f t="shared" si="204"/>
        <v>42538.541550925926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f t="shared" si="200"/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201"/>
        <v>1106</v>
      </c>
      <c r="Q2608">
        <f t="shared" si="202"/>
        <v>31.444155844155844</v>
      </c>
      <c r="R2608" t="s">
        <v>8329</v>
      </c>
      <c r="S2608" t="s">
        <v>8361</v>
      </c>
      <c r="T2608" s="9">
        <f t="shared" si="203"/>
        <v>41726.712754629632</v>
      </c>
      <c r="U2608" s="9">
        <f t="shared" si="204"/>
        <v>41758.712754629632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f t="shared" si="200"/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201"/>
        <v>24616</v>
      </c>
      <c r="Q2609">
        <f t="shared" si="202"/>
        <v>81.949748743718587</v>
      </c>
      <c r="R2609" t="s">
        <v>8329</v>
      </c>
      <c r="S2609" t="s">
        <v>8361</v>
      </c>
      <c r="T2609" s="9">
        <f t="shared" si="203"/>
        <v>42184.874675925923</v>
      </c>
      <c r="U2609" s="9">
        <f t="shared" si="204"/>
        <v>42228.083333333328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f t="shared" si="200"/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201"/>
        <v>9914</v>
      </c>
      <c r="Q2610">
        <f t="shared" si="202"/>
        <v>58.92763157894737</v>
      </c>
      <c r="R2610" t="s">
        <v>8329</v>
      </c>
      <c r="S2610" t="s">
        <v>8361</v>
      </c>
      <c r="T2610" s="9">
        <f t="shared" si="203"/>
        <v>42767.801712962959</v>
      </c>
      <c r="U2610" s="9">
        <f t="shared" si="204"/>
        <v>42809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f t="shared" si="200"/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201"/>
        <v>71330.39</v>
      </c>
      <c r="Q2611">
        <f t="shared" si="202"/>
        <v>157.29347633136095</v>
      </c>
      <c r="R2611" t="s">
        <v>8329</v>
      </c>
      <c r="S2611" t="s">
        <v>8361</v>
      </c>
      <c r="T2611" s="9">
        <f t="shared" si="203"/>
        <v>41075.237858796296</v>
      </c>
      <c r="U2611" s="9">
        <f t="shared" si="204"/>
        <v>41105.237858796296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f t="shared" si="200"/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201"/>
        <v>9407.66</v>
      </c>
      <c r="Q2612">
        <f t="shared" si="202"/>
        <v>55.758509532062391</v>
      </c>
      <c r="R2612" t="s">
        <v>8329</v>
      </c>
      <c r="S2612" t="s">
        <v>8361</v>
      </c>
      <c r="T2612" s="9">
        <f t="shared" si="203"/>
        <v>42564.881076388891</v>
      </c>
      <c r="U2612" s="9">
        <f t="shared" si="204"/>
        <v>42604.290972222225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f t="shared" si="200"/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201"/>
        <v>295970</v>
      </c>
      <c r="Q2613">
        <f t="shared" si="202"/>
        <v>83.802893802893806</v>
      </c>
      <c r="R2613" t="s">
        <v>8329</v>
      </c>
      <c r="S2613" t="s">
        <v>8361</v>
      </c>
      <c r="T2613" s="9">
        <f t="shared" si="203"/>
        <v>42704.335810185185</v>
      </c>
      <c r="U2613" s="9">
        <f t="shared" si="204"/>
        <v>42737.957638888889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f t="shared" si="200"/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201"/>
        <v>7176.130000000001</v>
      </c>
      <c r="Q2614">
        <f t="shared" si="202"/>
        <v>58.422210884353746</v>
      </c>
      <c r="R2614" t="s">
        <v>8329</v>
      </c>
      <c r="S2614" t="s">
        <v>8361</v>
      </c>
      <c r="T2614" s="9">
        <f t="shared" si="203"/>
        <v>41982.143171296295</v>
      </c>
      <c r="U2614" s="9">
        <f t="shared" si="204"/>
        <v>42013.143171296295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f t="shared" si="200"/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201"/>
        <v>76</v>
      </c>
      <c r="Q2615">
        <f t="shared" si="202"/>
        <v>270.57142857142856</v>
      </c>
      <c r="R2615" t="s">
        <v>8329</v>
      </c>
      <c r="S2615" t="s">
        <v>8361</v>
      </c>
      <c r="T2615" s="9">
        <f t="shared" si="203"/>
        <v>41143.81821759259</v>
      </c>
      <c r="U2615" s="9">
        <f t="shared" si="204"/>
        <v>41173.81821759259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f t="shared" si="200"/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201"/>
        <v>210</v>
      </c>
      <c r="Q2616">
        <f t="shared" si="202"/>
        <v>107.1</v>
      </c>
      <c r="R2616" t="s">
        <v>8329</v>
      </c>
      <c r="S2616" t="s">
        <v>8361</v>
      </c>
      <c r="T2616" s="9">
        <f t="shared" si="203"/>
        <v>41730.708472222221</v>
      </c>
      <c r="U2616" s="9">
        <f t="shared" si="204"/>
        <v>41759.208333333336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f t="shared" si="200"/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201"/>
        <v>1396</v>
      </c>
      <c r="Q2617">
        <f t="shared" si="202"/>
        <v>47.180555555555557</v>
      </c>
      <c r="R2617" t="s">
        <v>8329</v>
      </c>
      <c r="S2617" t="s">
        <v>8361</v>
      </c>
      <c r="T2617" s="9">
        <f t="shared" si="203"/>
        <v>42453.49726851852</v>
      </c>
      <c r="U2617" s="9">
        <f t="shared" si="204"/>
        <v>42490.5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f t="shared" si="200"/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201"/>
        <v>3633.5</v>
      </c>
      <c r="Q2618">
        <f t="shared" si="202"/>
        <v>120.30882352941177</v>
      </c>
      <c r="R2618" t="s">
        <v>8329</v>
      </c>
      <c r="S2618" t="s">
        <v>8361</v>
      </c>
      <c r="T2618" s="9">
        <f t="shared" si="203"/>
        <v>42211.99454861111</v>
      </c>
      <c r="U2618" s="9">
        <f t="shared" si="204"/>
        <v>42241.99454861111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f t="shared" si="200"/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201"/>
        <v>3888</v>
      </c>
      <c r="Q2619">
        <f t="shared" si="202"/>
        <v>27.59748427672956</v>
      </c>
      <c r="R2619" t="s">
        <v>8329</v>
      </c>
      <c r="S2619" t="s">
        <v>8361</v>
      </c>
      <c r="T2619" s="9">
        <f t="shared" si="203"/>
        <v>41902.874432870369</v>
      </c>
      <c r="U2619" s="9">
        <f t="shared" si="204"/>
        <v>41932.874432870369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f t="shared" si="200"/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201"/>
        <v>808</v>
      </c>
      <c r="Q2620">
        <f t="shared" si="202"/>
        <v>205.2987012987013</v>
      </c>
      <c r="R2620" t="s">
        <v>8329</v>
      </c>
      <c r="S2620" t="s">
        <v>8361</v>
      </c>
      <c r="T2620" s="9">
        <f t="shared" si="203"/>
        <v>42279.792372685188</v>
      </c>
      <c r="U2620" s="9">
        <f t="shared" si="204"/>
        <v>42339.834039351852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f t="shared" si="200"/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201"/>
        <v>884</v>
      </c>
      <c r="Q2621">
        <f t="shared" si="202"/>
        <v>35.547169811320757</v>
      </c>
      <c r="R2621" t="s">
        <v>8329</v>
      </c>
      <c r="S2621" t="s">
        <v>8361</v>
      </c>
      <c r="T2621" s="9">
        <f t="shared" si="203"/>
        <v>42273.884305555555</v>
      </c>
      <c r="U2621" s="9">
        <f t="shared" si="204"/>
        <v>42300.458333333328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f t="shared" si="200"/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201"/>
        <v>28374</v>
      </c>
      <c r="Q2622">
        <f t="shared" si="202"/>
        <v>74.639488409272587</v>
      </c>
      <c r="R2622" t="s">
        <v>8329</v>
      </c>
      <c r="S2622" t="s">
        <v>8361</v>
      </c>
      <c r="T2622" s="9">
        <f t="shared" si="203"/>
        <v>42251.16715277778</v>
      </c>
      <c r="U2622" s="9">
        <f t="shared" si="204"/>
        <v>42288.041666666672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f t="shared" si="200"/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201"/>
        <v>6882</v>
      </c>
      <c r="Q2623">
        <f t="shared" si="202"/>
        <v>47.058064516129029</v>
      </c>
      <c r="R2623" t="s">
        <v>8329</v>
      </c>
      <c r="S2623" t="s">
        <v>8361</v>
      </c>
      <c r="T2623" s="9">
        <f t="shared" si="203"/>
        <v>42115.74754629629</v>
      </c>
      <c r="U2623" s="9">
        <f t="shared" si="204"/>
        <v>42145.74754629629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f t="shared" si="200"/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201"/>
        <v>467.76</v>
      </c>
      <c r="Q2624">
        <f t="shared" si="202"/>
        <v>26.591351351351353</v>
      </c>
      <c r="R2624" t="s">
        <v>8329</v>
      </c>
      <c r="S2624" t="s">
        <v>8361</v>
      </c>
      <c r="T2624" s="9">
        <f t="shared" si="203"/>
        <v>42689.74324074074</v>
      </c>
      <c r="U2624" s="9">
        <f t="shared" si="204"/>
        <v>42734.74324074074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f t="shared" si="200"/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201"/>
        <v>280</v>
      </c>
      <c r="Q2625">
        <f t="shared" si="202"/>
        <v>36.774193548387096</v>
      </c>
      <c r="R2625" t="s">
        <v>8329</v>
      </c>
      <c r="S2625" t="s">
        <v>8361</v>
      </c>
      <c r="T2625" s="9">
        <f t="shared" si="203"/>
        <v>42692.256550925929</v>
      </c>
      <c r="U2625" s="9">
        <f t="shared" si="204"/>
        <v>42706.256550925929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f t="shared" si="200"/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201"/>
        <v>102353.65</v>
      </c>
      <c r="Q2626">
        <f t="shared" si="202"/>
        <v>31.820544982698959</v>
      </c>
      <c r="R2626" t="s">
        <v>8329</v>
      </c>
      <c r="S2626" t="s">
        <v>8361</v>
      </c>
      <c r="T2626" s="9">
        <f t="shared" si="203"/>
        <v>41144.42155092593</v>
      </c>
      <c r="U2626" s="9">
        <f t="shared" si="204"/>
        <v>41165.42155092593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f t="shared" ref="E2627:E2690" si="205">IF(G2627="successful",D2627,"")</f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206">F2627-D2627</f>
        <v>1284</v>
      </c>
      <c r="Q2627">
        <f t="shared" ref="Q2627:Q2690" si="207">F2627/M2627</f>
        <v>27.576923076923077</v>
      </c>
      <c r="R2627" t="s">
        <v>8329</v>
      </c>
      <c r="S2627" t="s">
        <v>8361</v>
      </c>
      <c r="T2627" s="9">
        <f t="shared" ref="T2627:T2690" si="208">(((K2627/60)/60)/24)+DATE(1970,1,1)</f>
        <v>42658.810277777782</v>
      </c>
      <c r="U2627" s="9">
        <f t="shared" ref="U2627:U2690" si="209">(((J2627/60)/60)/24)+DATE(1970,1,1)</f>
        <v>42683.851944444439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f t="shared" si="205"/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206"/>
        <v>300</v>
      </c>
      <c r="Q2628">
        <f t="shared" si="207"/>
        <v>56</v>
      </c>
      <c r="R2628" t="s">
        <v>8329</v>
      </c>
      <c r="S2628" t="s">
        <v>8361</v>
      </c>
      <c r="T2628" s="9">
        <f t="shared" si="208"/>
        <v>42128.628113425926</v>
      </c>
      <c r="U2628" s="9">
        <f t="shared" si="209"/>
        <v>42158.628113425926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f t="shared" si="205"/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206"/>
        <v>820</v>
      </c>
      <c r="Q2629">
        <f t="shared" si="207"/>
        <v>21.555555555555557</v>
      </c>
      <c r="R2629" t="s">
        <v>8329</v>
      </c>
      <c r="S2629" t="s">
        <v>8361</v>
      </c>
      <c r="T2629" s="9">
        <f t="shared" si="208"/>
        <v>42304.829409722224</v>
      </c>
      <c r="U2629" s="9">
        <f t="shared" si="209"/>
        <v>42334.871076388896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f t="shared" si="205"/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206"/>
        <v>87</v>
      </c>
      <c r="Q2630">
        <f t="shared" si="207"/>
        <v>44.095238095238095</v>
      </c>
      <c r="R2630" t="s">
        <v>8329</v>
      </c>
      <c r="S2630" t="s">
        <v>8361</v>
      </c>
      <c r="T2630" s="9">
        <f t="shared" si="208"/>
        <v>41953.966053240743</v>
      </c>
      <c r="U2630" s="9">
        <f t="shared" si="209"/>
        <v>41973.966053240743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f t="shared" si="205"/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206"/>
        <v>1387</v>
      </c>
      <c r="Q2631">
        <f t="shared" si="207"/>
        <v>63.87</v>
      </c>
      <c r="R2631" t="s">
        <v>8329</v>
      </c>
      <c r="S2631" t="s">
        <v>8361</v>
      </c>
      <c r="T2631" s="9">
        <f t="shared" si="208"/>
        <v>42108.538449074069</v>
      </c>
      <c r="U2631" s="9">
        <f t="shared" si="209"/>
        <v>42138.538449074069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f t="shared" si="205"/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206"/>
        <v>1158</v>
      </c>
      <c r="Q2632">
        <f t="shared" si="207"/>
        <v>38.987654320987652</v>
      </c>
      <c r="R2632" t="s">
        <v>8329</v>
      </c>
      <c r="S2632" t="s">
        <v>8361</v>
      </c>
      <c r="T2632" s="9">
        <f t="shared" si="208"/>
        <v>42524.105462962965</v>
      </c>
      <c r="U2632" s="9">
        <f t="shared" si="209"/>
        <v>42551.416666666672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f t="shared" si="205"/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206"/>
        <v>2933.0499999999993</v>
      </c>
      <c r="Q2633">
        <f t="shared" si="207"/>
        <v>80.185489510489504</v>
      </c>
      <c r="R2633" t="s">
        <v>8329</v>
      </c>
      <c r="S2633" t="s">
        <v>8361</v>
      </c>
      <c r="T2633" s="9">
        <f t="shared" si="208"/>
        <v>42218.169293981482</v>
      </c>
      <c r="U2633" s="9">
        <f t="shared" si="209"/>
        <v>42246.169293981482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f t="shared" si="205"/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206"/>
        <v>396</v>
      </c>
      <c r="Q2634">
        <f t="shared" si="207"/>
        <v>34.904761904761905</v>
      </c>
      <c r="R2634" t="s">
        <v>8329</v>
      </c>
      <c r="S2634" t="s">
        <v>8361</v>
      </c>
      <c r="T2634" s="9">
        <f t="shared" si="208"/>
        <v>42494.061793981484</v>
      </c>
      <c r="U2634" s="9">
        <f t="shared" si="209"/>
        <v>42519.061793981484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f t="shared" si="205"/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206"/>
        <v>12731</v>
      </c>
      <c r="Q2635">
        <f t="shared" si="207"/>
        <v>89.100502512562812</v>
      </c>
      <c r="R2635" t="s">
        <v>8329</v>
      </c>
      <c r="S2635" t="s">
        <v>8361</v>
      </c>
      <c r="T2635" s="9">
        <f t="shared" si="208"/>
        <v>41667.823287037041</v>
      </c>
      <c r="U2635" s="9">
        <f t="shared" si="209"/>
        <v>41697.958333333336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f t="shared" si="205"/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206"/>
        <v>56</v>
      </c>
      <c r="Q2636">
        <f t="shared" si="207"/>
        <v>39.44</v>
      </c>
      <c r="R2636" t="s">
        <v>8329</v>
      </c>
      <c r="S2636" t="s">
        <v>8361</v>
      </c>
      <c r="T2636" s="9">
        <f t="shared" si="208"/>
        <v>42612.656493055561</v>
      </c>
      <c r="U2636" s="9">
        <f t="shared" si="209"/>
        <v>42642.656493055561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f t="shared" si="205"/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206"/>
        <v>0</v>
      </c>
      <c r="Q2637">
        <f t="shared" si="207"/>
        <v>136.9047619047619</v>
      </c>
      <c r="R2637" t="s">
        <v>8329</v>
      </c>
      <c r="S2637" t="s">
        <v>8361</v>
      </c>
      <c r="T2637" s="9">
        <f t="shared" si="208"/>
        <v>42037.950937500005</v>
      </c>
      <c r="U2637" s="9">
        <f t="shared" si="209"/>
        <v>42072.909270833334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f t="shared" si="205"/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206"/>
        <v>873</v>
      </c>
      <c r="Q2638">
        <f t="shared" si="207"/>
        <v>37.46</v>
      </c>
      <c r="R2638" t="s">
        <v>8329</v>
      </c>
      <c r="S2638" t="s">
        <v>8361</v>
      </c>
      <c r="T2638" s="9">
        <f t="shared" si="208"/>
        <v>42636.614745370374</v>
      </c>
      <c r="U2638" s="9">
        <f t="shared" si="209"/>
        <v>42659.041666666672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f t="shared" si="205"/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206"/>
        <v>331</v>
      </c>
      <c r="Q2639">
        <f t="shared" si="207"/>
        <v>31.96153846153846</v>
      </c>
      <c r="R2639" t="s">
        <v>8329</v>
      </c>
      <c r="S2639" t="s">
        <v>8361</v>
      </c>
      <c r="T2639" s="9">
        <f t="shared" si="208"/>
        <v>42639.549479166672</v>
      </c>
      <c r="U2639" s="9">
        <f t="shared" si="209"/>
        <v>42655.549479166672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f t="shared" si="205"/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206"/>
        <v>6</v>
      </c>
      <c r="Q2640">
        <f t="shared" si="207"/>
        <v>25.214285714285715</v>
      </c>
      <c r="R2640" t="s">
        <v>8329</v>
      </c>
      <c r="S2640" t="s">
        <v>8361</v>
      </c>
      <c r="T2640" s="9">
        <f t="shared" si="208"/>
        <v>41989.913136574076</v>
      </c>
      <c r="U2640" s="9">
        <f t="shared" si="209"/>
        <v>42019.913136574076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f t="shared" si="205"/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206"/>
        <v>192</v>
      </c>
      <c r="Q2641">
        <f t="shared" si="207"/>
        <v>10.040816326530612</v>
      </c>
      <c r="R2641" t="s">
        <v>8329</v>
      </c>
      <c r="S2641" t="s">
        <v>8361</v>
      </c>
      <c r="T2641" s="9">
        <f t="shared" si="208"/>
        <v>42024.86513888889</v>
      </c>
      <c r="U2641" s="9">
        <f t="shared" si="209"/>
        <v>42054.86513888889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f t="shared" si="205"/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206"/>
        <v>170</v>
      </c>
      <c r="Q2642">
        <f t="shared" si="207"/>
        <v>45.94202898550725</v>
      </c>
      <c r="R2642" t="s">
        <v>8329</v>
      </c>
      <c r="S2642" t="s">
        <v>8361</v>
      </c>
      <c r="T2642" s="9">
        <f t="shared" si="208"/>
        <v>42103.160578703704</v>
      </c>
      <c r="U2642" s="9">
        <f t="shared" si="209"/>
        <v>42163.160578703704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 t="str">
        <f t="shared" si="205"/>
        <v/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206"/>
        <v>-1485</v>
      </c>
      <c r="Q2643">
        <f t="shared" si="207"/>
        <v>15</v>
      </c>
      <c r="R2643" t="s">
        <v>8329</v>
      </c>
      <c r="S2643" t="s">
        <v>8361</v>
      </c>
      <c r="T2643" s="9">
        <f t="shared" si="208"/>
        <v>41880.827118055553</v>
      </c>
      <c r="U2643" s="9">
        <f t="shared" si="209"/>
        <v>41897.839583333334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 t="str">
        <f t="shared" si="205"/>
        <v/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>
        <f t="shared" si="206"/>
        <v>-500000</v>
      </c>
      <c r="Q2644" t="e">
        <f t="shared" si="207"/>
        <v>#DIV/0!</v>
      </c>
      <c r="R2644" t="s">
        <v>8329</v>
      </c>
      <c r="S2644" t="s">
        <v>8361</v>
      </c>
      <c r="T2644" s="9">
        <f t="shared" si="208"/>
        <v>42536.246620370366</v>
      </c>
      <c r="U2644" s="9">
        <f t="shared" si="209"/>
        <v>42566.289583333331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 t="str">
        <f t="shared" si="205"/>
        <v/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206"/>
        <v>-664402.68999999994</v>
      </c>
      <c r="Q2645">
        <f t="shared" si="207"/>
        <v>223.58248500999335</v>
      </c>
      <c r="R2645" t="s">
        <v>8329</v>
      </c>
      <c r="S2645" t="s">
        <v>8361</v>
      </c>
      <c r="T2645" s="9">
        <f t="shared" si="208"/>
        <v>42689.582349537035</v>
      </c>
      <c r="U2645" s="9">
        <f t="shared" si="209"/>
        <v>42725.332638888889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 t="str">
        <f t="shared" si="205"/>
        <v/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206"/>
        <v>-97947</v>
      </c>
      <c r="Q2646">
        <f t="shared" si="207"/>
        <v>39.480769230769234</v>
      </c>
      <c r="R2646" t="s">
        <v>8329</v>
      </c>
      <c r="S2646" t="s">
        <v>8361</v>
      </c>
      <c r="T2646" s="9">
        <f t="shared" si="208"/>
        <v>42774.792071759264</v>
      </c>
      <c r="U2646" s="9">
        <f t="shared" si="209"/>
        <v>42804.792071759264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 t="str">
        <f t="shared" si="205"/>
        <v/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206"/>
        <v>-17900</v>
      </c>
      <c r="Q2647">
        <f t="shared" si="207"/>
        <v>91.304347826086953</v>
      </c>
      <c r="R2647" t="s">
        <v>8329</v>
      </c>
      <c r="S2647" t="s">
        <v>8361</v>
      </c>
      <c r="T2647" s="9">
        <f t="shared" si="208"/>
        <v>41921.842627314814</v>
      </c>
      <c r="U2647" s="9">
        <f t="shared" si="209"/>
        <v>41951.884293981479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 t="str">
        <f t="shared" si="205"/>
        <v/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206"/>
        <v>-457913.58</v>
      </c>
      <c r="Q2648">
        <f t="shared" si="207"/>
        <v>78.666205607476627</v>
      </c>
      <c r="R2648" t="s">
        <v>8329</v>
      </c>
      <c r="S2648" t="s">
        <v>8361</v>
      </c>
      <c r="T2648" s="9">
        <f t="shared" si="208"/>
        <v>42226.313298611116</v>
      </c>
      <c r="U2648" s="9">
        <f t="shared" si="209"/>
        <v>42256.313298611116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 t="str">
        <f t="shared" si="205"/>
        <v/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206"/>
        <v>-2464</v>
      </c>
      <c r="Q2649">
        <f t="shared" si="207"/>
        <v>12</v>
      </c>
      <c r="R2649" t="s">
        <v>8329</v>
      </c>
      <c r="S2649" t="s">
        <v>8361</v>
      </c>
      <c r="T2649" s="9">
        <f t="shared" si="208"/>
        <v>42200.261793981481</v>
      </c>
      <c r="U2649" s="9">
        <f t="shared" si="209"/>
        <v>42230.261793981481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 t="str">
        <f t="shared" si="205"/>
        <v/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206"/>
        <v>-11894</v>
      </c>
      <c r="Q2650">
        <f t="shared" si="207"/>
        <v>17.666666666666668</v>
      </c>
      <c r="R2650" t="s">
        <v>8329</v>
      </c>
      <c r="S2650" t="s">
        <v>8361</v>
      </c>
      <c r="T2650" s="9">
        <f t="shared" si="208"/>
        <v>42408.714814814812</v>
      </c>
      <c r="U2650" s="9">
        <f t="shared" si="209"/>
        <v>42438.714814814812</v>
      </c>
    </row>
    <row r="2651" spans="1:21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 t="str">
        <f t="shared" si="205"/>
        <v/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206"/>
        <v>-124876</v>
      </c>
      <c r="Q2651">
        <f t="shared" si="207"/>
        <v>41.333333333333336</v>
      </c>
      <c r="R2651" t="s">
        <v>8329</v>
      </c>
      <c r="S2651" t="s">
        <v>8361</v>
      </c>
      <c r="T2651" s="9">
        <f t="shared" si="208"/>
        <v>42341.99700231482</v>
      </c>
      <c r="U2651" s="9">
        <f t="shared" si="209"/>
        <v>42401.99700231482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 t="str">
        <f t="shared" si="205"/>
        <v/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206"/>
        <v>-59642</v>
      </c>
      <c r="Q2652">
        <f t="shared" si="207"/>
        <v>71.599999999999994</v>
      </c>
      <c r="R2652" t="s">
        <v>8329</v>
      </c>
      <c r="S2652" t="s">
        <v>8361</v>
      </c>
      <c r="T2652" s="9">
        <f t="shared" si="208"/>
        <v>42695.624340277776</v>
      </c>
      <c r="U2652" s="9">
        <f t="shared" si="209"/>
        <v>42725.624340277776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 t="str">
        <f t="shared" si="205"/>
        <v/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206"/>
        <v>-274767</v>
      </c>
      <c r="Q2653">
        <f t="shared" si="207"/>
        <v>307.8235294117647</v>
      </c>
      <c r="R2653" t="s">
        <v>8329</v>
      </c>
      <c r="S2653" t="s">
        <v>8361</v>
      </c>
      <c r="T2653" s="9">
        <f t="shared" si="208"/>
        <v>42327.805659722217</v>
      </c>
      <c r="U2653" s="9">
        <f t="shared" si="209"/>
        <v>42355.805659722217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 t="str">
        <f t="shared" si="205"/>
        <v/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206"/>
        <v>-99115</v>
      </c>
      <c r="Q2654">
        <f t="shared" si="207"/>
        <v>80.454545454545453</v>
      </c>
      <c r="R2654" t="s">
        <v>8329</v>
      </c>
      <c r="S2654" t="s">
        <v>8361</v>
      </c>
      <c r="T2654" s="9">
        <f t="shared" si="208"/>
        <v>41953.158854166672</v>
      </c>
      <c r="U2654" s="9">
        <f t="shared" si="209"/>
        <v>41983.158854166672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 t="str">
        <f t="shared" si="205"/>
        <v/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206"/>
        <v>-45124</v>
      </c>
      <c r="Q2655">
        <f t="shared" si="207"/>
        <v>83.942857142857136</v>
      </c>
      <c r="R2655" t="s">
        <v>8329</v>
      </c>
      <c r="S2655" t="s">
        <v>8361</v>
      </c>
      <c r="T2655" s="9">
        <f t="shared" si="208"/>
        <v>41771.651932870373</v>
      </c>
      <c r="U2655" s="9">
        <f t="shared" si="209"/>
        <v>41803.166666666664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 t="str">
        <f t="shared" si="205"/>
        <v/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206"/>
        <v>-99949</v>
      </c>
      <c r="Q2656">
        <f t="shared" si="207"/>
        <v>8.5</v>
      </c>
      <c r="R2656" t="s">
        <v>8329</v>
      </c>
      <c r="S2656" t="s">
        <v>8361</v>
      </c>
      <c r="T2656" s="9">
        <f t="shared" si="208"/>
        <v>42055.600995370376</v>
      </c>
      <c r="U2656" s="9">
        <f t="shared" si="209"/>
        <v>42115.559328703705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 t="str">
        <f t="shared" si="205"/>
        <v/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206"/>
        <v>-11845</v>
      </c>
      <c r="Q2657">
        <f t="shared" si="207"/>
        <v>73.372093023255815</v>
      </c>
      <c r="R2657" t="s">
        <v>8329</v>
      </c>
      <c r="S2657" t="s">
        <v>8361</v>
      </c>
      <c r="T2657" s="9">
        <f t="shared" si="208"/>
        <v>42381.866284722222</v>
      </c>
      <c r="U2657" s="9">
        <f t="shared" si="209"/>
        <v>42409.833333333328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 t="str">
        <f t="shared" si="205"/>
        <v/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206"/>
        <v>-132845</v>
      </c>
      <c r="Q2658">
        <f t="shared" si="207"/>
        <v>112.86184210526316</v>
      </c>
      <c r="R2658" t="s">
        <v>8329</v>
      </c>
      <c r="S2658" t="s">
        <v>8361</v>
      </c>
      <c r="T2658" s="9">
        <f t="shared" si="208"/>
        <v>42767.688518518517</v>
      </c>
      <c r="U2658" s="9">
        <f t="shared" si="209"/>
        <v>42806.791666666672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 t="str">
        <f t="shared" si="205"/>
        <v/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206"/>
        <v>-24378.62</v>
      </c>
      <c r="Q2659">
        <f t="shared" si="207"/>
        <v>95.277627118644077</v>
      </c>
      <c r="R2659" t="s">
        <v>8329</v>
      </c>
      <c r="S2659" t="s">
        <v>8361</v>
      </c>
      <c r="T2659" s="9">
        <f t="shared" si="208"/>
        <v>42551.928854166668</v>
      </c>
      <c r="U2659" s="9">
        <f t="shared" si="209"/>
        <v>42585.0625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 t="str">
        <f t="shared" si="205"/>
        <v/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206"/>
        <v>-97909</v>
      </c>
      <c r="Q2660">
        <f t="shared" si="207"/>
        <v>22.75</v>
      </c>
      <c r="R2660" t="s">
        <v>8329</v>
      </c>
      <c r="S2660" t="s">
        <v>8361</v>
      </c>
      <c r="T2660" s="9">
        <f t="shared" si="208"/>
        <v>42551.884189814817</v>
      </c>
      <c r="U2660" s="9">
        <f t="shared" si="209"/>
        <v>42581.884189814817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 t="str">
        <f t="shared" si="205"/>
        <v/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206"/>
        <v>-47667</v>
      </c>
      <c r="Q2661">
        <f t="shared" si="207"/>
        <v>133.30000000000001</v>
      </c>
      <c r="R2661" t="s">
        <v>8329</v>
      </c>
      <c r="S2661" t="s">
        <v>8361</v>
      </c>
      <c r="T2661" s="9">
        <f t="shared" si="208"/>
        <v>42082.069560185191</v>
      </c>
      <c r="U2661" s="9">
        <f t="shared" si="209"/>
        <v>42112.069560185191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 t="str">
        <f t="shared" si="205"/>
        <v/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206"/>
        <v>-19981</v>
      </c>
      <c r="Q2662">
        <f t="shared" si="207"/>
        <v>3.8</v>
      </c>
      <c r="R2662" t="s">
        <v>8329</v>
      </c>
      <c r="S2662" t="s">
        <v>8361</v>
      </c>
      <c r="T2662" s="9">
        <f t="shared" si="208"/>
        <v>42272.713171296295</v>
      </c>
      <c r="U2662" s="9">
        <f t="shared" si="209"/>
        <v>42332.754837962959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f t="shared" si="205"/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206"/>
        <v>145</v>
      </c>
      <c r="Q2663">
        <f t="shared" si="207"/>
        <v>85.75</v>
      </c>
      <c r="R2663" t="s">
        <v>8329</v>
      </c>
      <c r="S2663" t="s">
        <v>8362</v>
      </c>
      <c r="T2663" s="9">
        <f t="shared" si="208"/>
        <v>41542.958449074074</v>
      </c>
      <c r="U2663" s="9">
        <f t="shared" si="209"/>
        <v>41572.958449074074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f t="shared" si="205"/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206"/>
        <v>1360</v>
      </c>
      <c r="Q2664">
        <f t="shared" si="207"/>
        <v>267</v>
      </c>
      <c r="R2664" t="s">
        <v>8329</v>
      </c>
      <c r="S2664" t="s">
        <v>8362</v>
      </c>
      <c r="T2664" s="9">
        <f t="shared" si="208"/>
        <v>42207.746678240743</v>
      </c>
      <c r="U2664" s="9">
        <f t="shared" si="209"/>
        <v>42237.746678240743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f t="shared" si="205"/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206"/>
        <v>919.25</v>
      </c>
      <c r="Q2665">
        <f t="shared" si="207"/>
        <v>373.55803571428572</v>
      </c>
      <c r="R2665" t="s">
        <v>8329</v>
      </c>
      <c r="S2665" t="s">
        <v>8362</v>
      </c>
      <c r="T2665" s="9">
        <f t="shared" si="208"/>
        <v>42222.622766203705</v>
      </c>
      <c r="U2665" s="9">
        <f t="shared" si="209"/>
        <v>42251.625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f t="shared" si="205"/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206"/>
        <v>600</v>
      </c>
      <c r="Q2666">
        <f t="shared" si="207"/>
        <v>174.03846153846155</v>
      </c>
      <c r="R2666" t="s">
        <v>8329</v>
      </c>
      <c r="S2666" t="s">
        <v>8362</v>
      </c>
      <c r="T2666" s="9">
        <f t="shared" si="208"/>
        <v>42313.02542824074</v>
      </c>
      <c r="U2666" s="9">
        <f t="shared" si="209"/>
        <v>42347.290972222225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f t="shared" si="205"/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206"/>
        <v>810</v>
      </c>
      <c r="Q2667">
        <f t="shared" si="207"/>
        <v>93.695652173913047</v>
      </c>
      <c r="R2667" t="s">
        <v>8329</v>
      </c>
      <c r="S2667" t="s">
        <v>8362</v>
      </c>
      <c r="T2667" s="9">
        <f t="shared" si="208"/>
        <v>42083.895532407405</v>
      </c>
      <c r="U2667" s="9">
        <f t="shared" si="209"/>
        <v>42128.895532407405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f t="shared" si="205"/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206"/>
        <v>5929.51</v>
      </c>
      <c r="Q2668">
        <f t="shared" si="207"/>
        <v>77.327718446601949</v>
      </c>
      <c r="R2668" t="s">
        <v>8329</v>
      </c>
      <c r="S2668" t="s">
        <v>8362</v>
      </c>
      <c r="T2668" s="9">
        <f t="shared" si="208"/>
        <v>42235.764340277776</v>
      </c>
      <c r="U2668" s="9">
        <f t="shared" si="209"/>
        <v>42272.875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f t="shared" si="205"/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206"/>
        <v>160</v>
      </c>
      <c r="Q2669">
        <f t="shared" si="207"/>
        <v>92.222222222222229</v>
      </c>
      <c r="R2669" t="s">
        <v>8329</v>
      </c>
      <c r="S2669" t="s">
        <v>8362</v>
      </c>
      <c r="T2669" s="9">
        <f t="shared" si="208"/>
        <v>42380.926111111112</v>
      </c>
      <c r="U2669" s="9">
        <f t="shared" si="209"/>
        <v>42410.926111111112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f t="shared" si="205"/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206"/>
        <v>707</v>
      </c>
      <c r="Q2670">
        <f t="shared" si="207"/>
        <v>60.964285714285715</v>
      </c>
      <c r="R2670" t="s">
        <v>8329</v>
      </c>
      <c r="S2670" t="s">
        <v>8362</v>
      </c>
      <c r="T2670" s="9">
        <f t="shared" si="208"/>
        <v>42275.588715277772</v>
      </c>
      <c r="U2670" s="9">
        <f t="shared" si="209"/>
        <v>42317.60555555555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f t="shared" si="205"/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206"/>
        <v>201</v>
      </c>
      <c r="Q2671">
        <f t="shared" si="207"/>
        <v>91</v>
      </c>
      <c r="R2671" t="s">
        <v>8329</v>
      </c>
      <c r="S2671" t="s">
        <v>8362</v>
      </c>
      <c r="T2671" s="9">
        <f t="shared" si="208"/>
        <v>42319.035833333335</v>
      </c>
      <c r="U2671" s="9">
        <f t="shared" si="209"/>
        <v>42379.035833333335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 t="str">
        <f t="shared" si="205"/>
        <v/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206"/>
        <v>-36393</v>
      </c>
      <c r="Q2672">
        <f t="shared" si="207"/>
        <v>41.583333333333336</v>
      </c>
      <c r="R2672" t="s">
        <v>8329</v>
      </c>
      <c r="S2672" t="s">
        <v>8362</v>
      </c>
      <c r="T2672" s="9">
        <f t="shared" si="208"/>
        <v>41821.020601851851</v>
      </c>
      <c r="U2672" s="9">
        <f t="shared" si="209"/>
        <v>41849.020601851851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 t="str">
        <f t="shared" si="205"/>
        <v/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206"/>
        <v>-22164</v>
      </c>
      <c r="Q2673">
        <f t="shared" si="207"/>
        <v>33.761904761904759</v>
      </c>
      <c r="R2673" t="s">
        <v>8329</v>
      </c>
      <c r="S2673" t="s">
        <v>8362</v>
      </c>
      <c r="T2673" s="9">
        <f t="shared" si="208"/>
        <v>41962.749027777783</v>
      </c>
      <c r="U2673" s="9">
        <f t="shared" si="209"/>
        <v>41992.818055555559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 t="str">
        <f t="shared" si="205"/>
        <v/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206"/>
        <v>-6681</v>
      </c>
      <c r="Q2674">
        <f t="shared" si="207"/>
        <v>70.61702127659575</v>
      </c>
      <c r="R2674" t="s">
        <v>8329</v>
      </c>
      <c r="S2674" t="s">
        <v>8362</v>
      </c>
      <c r="T2674" s="9">
        <f t="shared" si="208"/>
        <v>42344.884143518517</v>
      </c>
      <c r="U2674" s="9">
        <f t="shared" si="209"/>
        <v>42366.25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 t="str">
        <f t="shared" si="205"/>
        <v/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206"/>
        <v>-28968</v>
      </c>
      <c r="Q2675">
        <f t="shared" si="207"/>
        <v>167.15151515151516</v>
      </c>
      <c r="R2675" t="s">
        <v>8329</v>
      </c>
      <c r="S2675" t="s">
        <v>8362</v>
      </c>
      <c r="T2675" s="9">
        <f t="shared" si="208"/>
        <v>41912.541655092595</v>
      </c>
      <c r="U2675" s="9">
        <f t="shared" si="209"/>
        <v>41941.947916666664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 t="str">
        <f t="shared" si="205"/>
        <v/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206"/>
        <v>-13006</v>
      </c>
      <c r="Q2676">
        <f t="shared" si="207"/>
        <v>128.61988304093566</v>
      </c>
      <c r="R2676" t="s">
        <v>8329</v>
      </c>
      <c r="S2676" t="s">
        <v>8362</v>
      </c>
      <c r="T2676" s="9">
        <f t="shared" si="208"/>
        <v>42529.632754629631</v>
      </c>
      <c r="U2676" s="9">
        <f t="shared" si="209"/>
        <v>42556.207638888889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 t="str">
        <f t="shared" si="205"/>
        <v/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206"/>
        <v>-23103</v>
      </c>
      <c r="Q2677">
        <f t="shared" si="207"/>
        <v>65.41379310344827</v>
      </c>
      <c r="R2677" t="s">
        <v>8329</v>
      </c>
      <c r="S2677" t="s">
        <v>8362</v>
      </c>
      <c r="T2677" s="9">
        <f t="shared" si="208"/>
        <v>41923.857511574075</v>
      </c>
      <c r="U2677" s="9">
        <f t="shared" si="209"/>
        <v>41953.899178240739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 t="str">
        <f t="shared" si="205"/>
        <v/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206"/>
        <v>-1042</v>
      </c>
      <c r="Q2678">
        <f t="shared" si="207"/>
        <v>117.55555555555556</v>
      </c>
      <c r="R2678" t="s">
        <v>8329</v>
      </c>
      <c r="S2678" t="s">
        <v>8362</v>
      </c>
      <c r="T2678" s="9">
        <f t="shared" si="208"/>
        <v>42482.624699074076</v>
      </c>
      <c r="U2678" s="9">
        <f t="shared" si="209"/>
        <v>42512.624699074076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 t="str">
        <f t="shared" si="205"/>
        <v/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206"/>
        <v>-16085</v>
      </c>
      <c r="Q2679">
        <f t="shared" si="207"/>
        <v>126.48148148148148</v>
      </c>
      <c r="R2679" t="s">
        <v>8329</v>
      </c>
      <c r="S2679" t="s">
        <v>8362</v>
      </c>
      <c r="T2679" s="9">
        <f t="shared" si="208"/>
        <v>41793.029432870368</v>
      </c>
      <c r="U2679" s="9">
        <f t="shared" si="209"/>
        <v>41823.029432870368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 t="str">
        <f t="shared" si="205"/>
        <v/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206"/>
        <v>-7998900</v>
      </c>
      <c r="Q2680">
        <f t="shared" si="207"/>
        <v>550</v>
      </c>
      <c r="R2680" t="s">
        <v>8329</v>
      </c>
      <c r="S2680" t="s">
        <v>8362</v>
      </c>
      <c r="T2680" s="9">
        <f t="shared" si="208"/>
        <v>42241.798206018517</v>
      </c>
      <c r="U2680" s="9">
        <f t="shared" si="209"/>
        <v>42271.798206018517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 t="str">
        <f t="shared" si="205"/>
        <v/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206"/>
        <v>-39868</v>
      </c>
      <c r="Q2681">
        <f t="shared" si="207"/>
        <v>44</v>
      </c>
      <c r="R2681" t="s">
        <v>8329</v>
      </c>
      <c r="S2681" t="s">
        <v>8362</v>
      </c>
      <c r="T2681" s="9">
        <f t="shared" si="208"/>
        <v>42033.001087962963</v>
      </c>
      <c r="U2681" s="9">
        <f t="shared" si="209"/>
        <v>42063.001087962963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 t="str">
        <f t="shared" si="205"/>
        <v/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206"/>
        <v>-31724</v>
      </c>
      <c r="Q2682">
        <f t="shared" si="207"/>
        <v>69</v>
      </c>
      <c r="R2682" t="s">
        <v>8329</v>
      </c>
      <c r="S2682" t="s">
        <v>8362</v>
      </c>
      <c r="T2682" s="9">
        <f t="shared" si="208"/>
        <v>42436.211701388893</v>
      </c>
      <c r="U2682" s="9">
        <f t="shared" si="209"/>
        <v>42466.170034722221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 t="str">
        <f t="shared" si="205"/>
        <v/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206"/>
        <v>-7945</v>
      </c>
      <c r="Q2683">
        <f t="shared" si="207"/>
        <v>27.5</v>
      </c>
      <c r="R2683" t="s">
        <v>8342</v>
      </c>
      <c r="S2683" t="s">
        <v>8343</v>
      </c>
      <c r="T2683" s="9">
        <f t="shared" si="208"/>
        <v>41805.895254629628</v>
      </c>
      <c r="U2683" s="9">
        <f t="shared" si="209"/>
        <v>41830.895254629628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 t="str">
        <f t="shared" si="205"/>
        <v/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206"/>
        <v>-4302</v>
      </c>
      <c r="Q2684">
        <f t="shared" si="207"/>
        <v>84.9</v>
      </c>
      <c r="R2684" t="s">
        <v>8342</v>
      </c>
      <c r="S2684" t="s">
        <v>8343</v>
      </c>
      <c r="T2684" s="9">
        <f t="shared" si="208"/>
        <v>41932.871990740743</v>
      </c>
      <c r="U2684" s="9">
        <f t="shared" si="209"/>
        <v>41965.249305555553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 t="str">
        <f t="shared" si="205"/>
        <v/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206"/>
        <v>-14964</v>
      </c>
      <c r="Q2685">
        <f t="shared" si="207"/>
        <v>12</v>
      </c>
      <c r="R2685" t="s">
        <v>8342</v>
      </c>
      <c r="S2685" t="s">
        <v>8343</v>
      </c>
      <c r="T2685" s="9">
        <f t="shared" si="208"/>
        <v>42034.75509259259</v>
      </c>
      <c r="U2685" s="9">
        <f t="shared" si="209"/>
        <v>42064.75509259259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 t="str">
        <f t="shared" si="205"/>
        <v/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206"/>
        <v>-69200</v>
      </c>
      <c r="Q2686">
        <f t="shared" si="207"/>
        <v>200</v>
      </c>
      <c r="R2686" t="s">
        <v>8342</v>
      </c>
      <c r="S2686" t="s">
        <v>8343</v>
      </c>
      <c r="T2686" s="9">
        <f t="shared" si="208"/>
        <v>41820.914641203701</v>
      </c>
      <c r="U2686" s="9">
        <f t="shared" si="209"/>
        <v>41860.914641203701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 t="str">
        <f t="shared" si="205"/>
        <v/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206"/>
        <v>-49990</v>
      </c>
      <c r="Q2687">
        <f t="shared" si="207"/>
        <v>10</v>
      </c>
      <c r="R2687" t="s">
        <v>8342</v>
      </c>
      <c r="S2687" t="s">
        <v>8343</v>
      </c>
      <c r="T2687" s="9">
        <f t="shared" si="208"/>
        <v>42061.69594907407</v>
      </c>
      <c r="U2687" s="9">
        <f t="shared" si="209"/>
        <v>42121.654282407413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 t="str">
        <f t="shared" si="205"/>
        <v/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>
        <f t="shared" si="206"/>
        <v>-30000</v>
      </c>
      <c r="Q2688" t="e">
        <f t="shared" si="207"/>
        <v>#DIV/0!</v>
      </c>
      <c r="R2688" t="s">
        <v>8342</v>
      </c>
      <c r="S2688" t="s">
        <v>8343</v>
      </c>
      <c r="T2688" s="9">
        <f t="shared" si="208"/>
        <v>41892.974803240737</v>
      </c>
      <c r="U2688" s="9">
        <f t="shared" si="209"/>
        <v>41912.974803240737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 t="str">
        <f t="shared" si="205"/>
        <v/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>
        <f t="shared" si="206"/>
        <v>-15000</v>
      </c>
      <c r="Q2689" t="e">
        <f t="shared" si="207"/>
        <v>#DIV/0!</v>
      </c>
      <c r="R2689" t="s">
        <v>8342</v>
      </c>
      <c r="S2689" t="s">
        <v>8343</v>
      </c>
      <c r="T2689" s="9">
        <f t="shared" si="208"/>
        <v>42154.64025462963</v>
      </c>
      <c r="U2689" s="9">
        <f t="shared" si="209"/>
        <v>42184.64025462963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 t="str">
        <f t="shared" si="205"/>
        <v/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206"/>
        <v>-49926</v>
      </c>
      <c r="Q2690">
        <f t="shared" si="207"/>
        <v>5.2857142857142856</v>
      </c>
      <c r="R2690" t="s">
        <v>8342</v>
      </c>
      <c r="S2690" t="s">
        <v>8343</v>
      </c>
      <c r="T2690" s="9">
        <f t="shared" si="208"/>
        <v>42028.118865740747</v>
      </c>
      <c r="U2690" s="9">
        <f t="shared" si="209"/>
        <v>42059.125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 t="str">
        <f t="shared" ref="E2691:E2754" si="210">IF(G2691="successful",D2691,"")</f>
        <v/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211">F2691-D2691</f>
        <v>-34999</v>
      </c>
      <c r="Q2691">
        <f t="shared" ref="Q2691:Q2754" si="212">F2691/M2691</f>
        <v>1</v>
      </c>
      <c r="R2691" t="s">
        <v>8342</v>
      </c>
      <c r="S2691" t="s">
        <v>8343</v>
      </c>
      <c r="T2691" s="9">
        <f t="shared" ref="T2691:T2754" si="213">(((K2691/60)/60)/24)+DATE(1970,1,1)</f>
        <v>42551.961689814809</v>
      </c>
      <c r="U2691" s="9">
        <f t="shared" ref="U2691:U2754" si="214">(((J2691/60)/60)/24)+DATE(1970,1,1)</f>
        <v>42581.961689814809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 t="str">
        <f t="shared" si="210"/>
        <v/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211"/>
        <v>-71414</v>
      </c>
      <c r="Q2692">
        <f t="shared" si="212"/>
        <v>72.762711864406782</v>
      </c>
      <c r="R2692" t="s">
        <v>8342</v>
      </c>
      <c r="S2692" t="s">
        <v>8343</v>
      </c>
      <c r="T2692" s="9">
        <f t="shared" si="213"/>
        <v>42113.105046296296</v>
      </c>
      <c r="U2692" s="9">
        <f t="shared" si="214"/>
        <v>42158.105046296296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 t="str">
        <f t="shared" si="210"/>
        <v/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211"/>
        <v>-64965</v>
      </c>
      <c r="Q2693">
        <f t="shared" si="212"/>
        <v>17.5</v>
      </c>
      <c r="R2693" t="s">
        <v>8342</v>
      </c>
      <c r="S2693" t="s">
        <v>8343</v>
      </c>
      <c r="T2693" s="9">
        <f t="shared" si="213"/>
        <v>42089.724039351851</v>
      </c>
      <c r="U2693" s="9">
        <f t="shared" si="214"/>
        <v>42134.724039351851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 t="str">
        <f t="shared" si="210"/>
        <v/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211"/>
        <v>-3475</v>
      </c>
      <c r="Q2694">
        <f t="shared" si="212"/>
        <v>25</v>
      </c>
      <c r="R2694" t="s">
        <v>8342</v>
      </c>
      <c r="S2694" t="s">
        <v>8343</v>
      </c>
      <c r="T2694" s="9">
        <f t="shared" si="213"/>
        <v>42058.334027777775</v>
      </c>
      <c r="U2694" s="9">
        <f t="shared" si="214"/>
        <v>42088.292361111111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 t="str">
        <f t="shared" si="210"/>
        <v/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211"/>
        <v>-4960</v>
      </c>
      <c r="Q2695">
        <f t="shared" si="212"/>
        <v>13.333333333333334</v>
      </c>
      <c r="R2695" t="s">
        <v>8342</v>
      </c>
      <c r="S2695" t="s">
        <v>8343</v>
      </c>
      <c r="T2695" s="9">
        <f t="shared" si="213"/>
        <v>41834.138495370367</v>
      </c>
      <c r="U2695" s="9">
        <f t="shared" si="214"/>
        <v>41864.138495370367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 t="str">
        <f t="shared" si="210"/>
        <v/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211"/>
        <v>-29999</v>
      </c>
      <c r="Q2696">
        <f t="shared" si="212"/>
        <v>1</v>
      </c>
      <c r="R2696" t="s">
        <v>8342</v>
      </c>
      <c r="S2696" t="s">
        <v>8343</v>
      </c>
      <c r="T2696" s="9">
        <f t="shared" si="213"/>
        <v>41878.140497685185</v>
      </c>
      <c r="U2696" s="9">
        <f t="shared" si="214"/>
        <v>41908.140497685185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 t="str">
        <f t="shared" si="210"/>
        <v/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211"/>
        <v>-14929</v>
      </c>
      <c r="Q2697">
        <f t="shared" si="212"/>
        <v>23.666666666666668</v>
      </c>
      <c r="R2697" t="s">
        <v>8342</v>
      </c>
      <c r="S2697" t="s">
        <v>8343</v>
      </c>
      <c r="T2697" s="9">
        <f t="shared" si="213"/>
        <v>42048.181921296295</v>
      </c>
      <c r="U2697" s="9">
        <f t="shared" si="214"/>
        <v>42108.14025462963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 t="str">
        <f t="shared" si="210"/>
        <v/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211"/>
        <v>-56610</v>
      </c>
      <c r="Q2698">
        <f t="shared" si="212"/>
        <v>89.21052631578948</v>
      </c>
      <c r="R2698" t="s">
        <v>8342</v>
      </c>
      <c r="S2698" t="s">
        <v>8343</v>
      </c>
      <c r="T2698" s="9">
        <f t="shared" si="213"/>
        <v>41964.844444444447</v>
      </c>
      <c r="U2698" s="9">
        <f t="shared" si="214"/>
        <v>41998.844444444447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 t="str">
        <f t="shared" si="210"/>
        <v/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211"/>
        <v>-16939</v>
      </c>
      <c r="Q2699">
        <f t="shared" si="212"/>
        <v>116.55769230769231</v>
      </c>
      <c r="R2699" t="s">
        <v>8342</v>
      </c>
      <c r="S2699" t="s">
        <v>8343</v>
      </c>
      <c r="T2699" s="9">
        <f t="shared" si="213"/>
        <v>42187.940081018518</v>
      </c>
      <c r="U2699" s="9">
        <f t="shared" si="214"/>
        <v>42218.916666666672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 t="str">
        <f t="shared" si="210"/>
        <v/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211"/>
        <v>-7973.99</v>
      </c>
      <c r="Q2700">
        <f t="shared" si="212"/>
        <v>13.005000000000001</v>
      </c>
      <c r="R2700" t="s">
        <v>8342</v>
      </c>
      <c r="S2700" t="s">
        <v>8343</v>
      </c>
      <c r="T2700" s="9">
        <f t="shared" si="213"/>
        <v>41787.898240740738</v>
      </c>
      <c r="U2700" s="9">
        <f t="shared" si="214"/>
        <v>41817.898240740738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 t="str">
        <f t="shared" si="210"/>
        <v/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>
        <f t="shared" si="211"/>
        <v>-2</v>
      </c>
      <c r="Q2701" t="e">
        <f t="shared" si="212"/>
        <v>#DIV/0!</v>
      </c>
      <c r="R2701" t="s">
        <v>8342</v>
      </c>
      <c r="S2701" t="s">
        <v>8343</v>
      </c>
      <c r="T2701" s="9">
        <f t="shared" si="213"/>
        <v>41829.896562499998</v>
      </c>
      <c r="U2701" s="9">
        <f t="shared" si="214"/>
        <v>41859.896562499998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 t="str">
        <f t="shared" si="210"/>
        <v/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211"/>
        <v>-9929</v>
      </c>
      <c r="Q2702">
        <f t="shared" si="212"/>
        <v>17.5</v>
      </c>
      <c r="R2702" t="s">
        <v>8342</v>
      </c>
      <c r="S2702" t="s">
        <v>8343</v>
      </c>
      <c r="T2702" s="9">
        <f t="shared" si="213"/>
        <v>41870.87467592593</v>
      </c>
      <c r="U2702" s="9">
        <f t="shared" si="214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 t="str">
        <f t="shared" si="210"/>
        <v/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211"/>
        <v>-1830</v>
      </c>
      <c r="Q2703">
        <f t="shared" si="212"/>
        <v>34.130434782608695</v>
      </c>
      <c r="R2703" t="s">
        <v>8327</v>
      </c>
      <c r="S2703" t="s">
        <v>8363</v>
      </c>
      <c r="T2703" s="9">
        <f t="shared" si="213"/>
        <v>42801.774699074071</v>
      </c>
      <c r="U2703" s="9">
        <f t="shared" si="214"/>
        <v>42832.733032407406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 t="str">
        <f t="shared" si="210"/>
        <v/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211"/>
        <v>-6559</v>
      </c>
      <c r="Q2704">
        <f t="shared" si="212"/>
        <v>132.34615384615384</v>
      </c>
      <c r="R2704" t="s">
        <v>8327</v>
      </c>
      <c r="S2704" t="s">
        <v>8363</v>
      </c>
      <c r="T2704" s="9">
        <f t="shared" si="213"/>
        <v>42800.801817129628</v>
      </c>
      <c r="U2704" s="9">
        <f t="shared" si="214"/>
        <v>42830.760150462964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 t="str">
        <f t="shared" si="210"/>
        <v/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211"/>
        <v>1500</v>
      </c>
      <c r="Q2705">
        <f t="shared" si="212"/>
        <v>922.22222222222217</v>
      </c>
      <c r="R2705" t="s">
        <v>8327</v>
      </c>
      <c r="S2705" t="s">
        <v>8363</v>
      </c>
      <c r="T2705" s="9">
        <f t="shared" si="213"/>
        <v>42756.690162037034</v>
      </c>
      <c r="U2705" s="9">
        <f t="shared" si="214"/>
        <v>42816.648495370369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 t="str">
        <f t="shared" si="210"/>
        <v/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211"/>
        <v>-17855</v>
      </c>
      <c r="Q2706">
        <f t="shared" si="212"/>
        <v>163.57142857142858</v>
      </c>
      <c r="R2706" t="s">
        <v>8327</v>
      </c>
      <c r="S2706" t="s">
        <v>8363</v>
      </c>
      <c r="T2706" s="9">
        <f t="shared" si="213"/>
        <v>42787.862430555557</v>
      </c>
      <c r="U2706" s="9">
        <f t="shared" si="214"/>
        <v>42830.820763888885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 t="str">
        <f t="shared" si="210"/>
        <v/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211"/>
        <v>-14761</v>
      </c>
      <c r="Q2707">
        <f t="shared" si="212"/>
        <v>217.375</v>
      </c>
      <c r="R2707" t="s">
        <v>8327</v>
      </c>
      <c r="S2707" t="s">
        <v>8363</v>
      </c>
      <c r="T2707" s="9">
        <f t="shared" si="213"/>
        <v>42773.916180555556</v>
      </c>
      <c r="U2707" s="9">
        <f t="shared" si="214"/>
        <v>42818.874513888892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f t="shared" si="210"/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211"/>
        <v>4304</v>
      </c>
      <c r="Q2708">
        <f t="shared" si="212"/>
        <v>149.44486692015209</v>
      </c>
      <c r="R2708" t="s">
        <v>8327</v>
      </c>
      <c r="S2708" t="s">
        <v>8363</v>
      </c>
      <c r="T2708" s="9">
        <f t="shared" si="213"/>
        <v>41899.294942129629</v>
      </c>
      <c r="U2708" s="9">
        <f t="shared" si="214"/>
        <v>41928.290972222225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f t="shared" si="210"/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211"/>
        <v>20067.57</v>
      </c>
      <c r="Q2709">
        <f t="shared" si="212"/>
        <v>71.237487309644663</v>
      </c>
      <c r="R2709" t="s">
        <v>8327</v>
      </c>
      <c r="S2709" t="s">
        <v>8363</v>
      </c>
      <c r="T2709" s="9">
        <f t="shared" si="213"/>
        <v>41391.782905092594</v>
      </c>
      <c r="U2709" s="9">
        <f t="shared" si="214"/>
        <v>41421.290972222225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f t="shared" si="210"/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211"/>
        <v>26643.07</v>
      </c>
      <c r="Q2710">
        <f t="shared" si="212"/>
        <v>44.464318398474738</v>
      </c>
      <c r="R2710" t="s">
        <v>8327</v>
      </c>
      <c r="S2710" t="s">
        <v>8363</v>
      </c>
      <c r="T2710" s="9">
        <f t="shared" si="213"/>
        <v>42512.698217592595</v>
      </c>
      <c r="U2710" s="9">
        <f t="shared" si="214"/>
        <v>42572.698217592595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f t="shared" si="210"/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211"/>
        <v>803</v>
      </c>
      <c r="Q2711">
        <f t="shared" si="212"/>
        <v>164.94480519480518</v>
      </c>
      <c r="R2711" t="s">
        <v>8327</v>
      </c>
      <c r="S2711" t="s">
        <v>8363</v>
      </c>
      <c r="T2711" s="9">
        <f t="shared" si="213"/>
        <v>42612.149780092594</v>
      </c>
      <c r="U2711" s="9">
        <f t="shared" si="214"/>
        <v>42647.165972222225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f t="shared" si="210"/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211"/>
        <v>32340.210000000006</v>
      </c>
      <c r="Q2712">
        <f t="shared" si="212"/>
        <v>84.871516544117654</v>
      </c>
      <c r="R2712" t="s">
        <v>8327</v>
      </c>
      <c r="S2712" t="s">
        <v>8363</v>
      </c>
      <c r="T2712" s="9">
        <f t="shared" si="213"/>
        <v>41828.229490740741</v>
      </c>
      <c r="U2712" s="9">
        <f t="shared" si="214"/>
        <v>41860.083333333336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f t="shared" si="210"/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211"/>
        <v>28</v>
      </c>
      <c r="Q2713">
        <f t="shared" si="212"/>
        <v>53.945205479452056</v>
      </c>
      <c r="R2713" t="s">
        <v>8327</v>
      </c>
      <c r="S2713" t="s">
        <v>8363</v>
      </c>
      <c r="T2713" s="9">
        <f t="shared" si="213"/>
        <v>41780.745254629634</v>
      </c>
      <c r="U2713" s="9">
        <f t="shared" si="214"/>
        <v>41810.917361111111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f t="shared" si="210"/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211"/>
        <v>1726</v>
      </c>
      <c r="Q2714">
        <f t="shared" si="212"/>
        <v>50.531468531468533</v>
      </c>
      <c r="R2714" t="s">
        <v>8327</v>
      </c>
      <c r="S2714" t="s">
        <v>8363</v>
      </c>
      <c r="T2714" s="9">
        <f t="shared" si="213"/>
        <v>41432.062037037038</v>
      </c>
      <c r="U2714" s="9">
        <f t="shared" si="214"/>
        <v>41468.75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f t="shared" si="210"/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211"/>
        <v>3362</v>
      </c>
      <c r="Q2715">
        <f t="shared" si="212"/>
        <v>108.00140845070422</v>
      </c>
      <c r="R2715" t="s">
        <v>8327</v>
      </c>
      <c r="S2715" t="s">
        <v>8363</v>
      </c>
      <c r="T2715" s="9">
        <f t="shared" si="213"/>
        <v>42322.653749999998</v>
      </c>
      <c r="U2715" s="9">
        <f t="shared" si="214"/>
        <v>42362.653749999998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f t="shared" si="210"/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211"/>
        <v>4089</v>
      </c>
      <c r="Q2716">
        <f t="shared" si="212"/>
        <v>95.373770491803285</v>
      </c>
      <c r="R2716" t="s">
        <v>8327</v>
      </c>
      <c r="S2716" t="s">
        <v>8363</v>
      </c>
      <c r="T2716" s="9">
        <f t="shared" si="213"/>
        <v>42629.655046296291</v>
      </c>
      <c r="U2716" s="9">
        <f t="shared" si="214"/>
        <v>42657.958333333328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f t="shared" si="210"/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211"/>
        <v>19754.689999999999</v>
      </c>
      <c r="Q2717">
        <f t="shared" si="212"/>
        <v>57.631016333938291</v>
      </c>
      <c r="R2717" t="s">
        <v>8327</v>
      </c>
      <c r="S2717" t="s">
        <v>8363</v>
      </c>
      <c r="T2717" s="9">
        <f t="shared" si="213"/>
        <v>42387.398472222223</v>
      </c>
      <c r="U2717" s="9">
        <f t="shared" si="214"/>
        <v>42421.398472222223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f t="shared" si="210"/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211"/>
        <v>1998.0100000000002</v>
      </c>
      <c r="Q2718">
        <f t="shared" si="212"/>
        <v>64.160481283422456</v>
      </c>
      <c r="R2718" t="s">
        <v>8327</v>
      </c>
      <c r="S2718" t="s">
        <v>8363</v>
      </c>
      <c r="T2718" s="9">
        <f t="shared" si="213"/>
        <v>42255.333252314813</v>
      </c>
      <c r="U2718" s="9">
        <f t="shared" si="214"/>
        <v>42285.333252314813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f t="shared" si="210"/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211"/>
        <v>5026</v>
      </c>
      <c r="Q2719">
        <f t="shared" si="212"/>
        <v>92.387692307692305</v>
      </c>
      <c r="R2719" t="s">
        <v>8327</v>
      </c>
      <c r="S2719" t="s">
        <v>8363</v>
      </c>
      <c r="T2719" s="9">
        <f t="shared" si="213"/>
        <v>41934.914918981485</v>
      </c>
      <c r="U2719" s="9">
        <f t="shared" si="214"/>
        <v>41979.956585648149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f t="shared" si="210"/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211"/>
        <v>645</v>
      </c>
      <c r="Q2720">
        <f t="shared" si="212"/>
        <v>125.97972972972973</v>
      </c>
      <c r="R2720" t="s">
        <v>8327</v>
      </c>
      <c r="S2720" t="s">
        <v>8363</v>
      </c>
      <c r="T2720" s="9">
        <f t="shared" si="213"/>
        <v>42465.596585648149</v>
      </c>
      <c r="U2720" s="9">
        <f t="shared" si="214"/>
        <v>42493.958333333328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f t="shared" si="210"/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211"/>
        <v>530</v>
      </c>
      <c r="Q2721">
        <f t="shared" si="212"/>
        <v>94.637681159420296</v>
      </c>
      <c r="R2721" t="s">
        <v>8327</v>
      </c>
      <c r="S2721" t="s">
        <v>8363</v>
      </c>
      <c r="T2721" s="9">
        <f t="shared" si="213"/>
        <v>42418.031180555554</v>
      </c>
      <c r="U2721" s="9">
        <f t="shared" si="214"/>
        <v>42477.989513888882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f t="shared" si="210"/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211"/>
        <v>4531</v>
      </c>
      <c r="Q2722">
        <f t="shared" si="212"/>
        <v>170.69942196531792</v>
      </c>
      <c r="R2722" t="s">
        <v>8327</v>
      </c>
      <c r="S2722" t="s">
        <v>8363</v>
      </c>
      <c r="T2722" s="9">
        <f t="shared" si="213"/>
        <v>42655.465891203698</v>
      </c>
      <c r="U2722" s="9">
        <f t="shared" si="214"/>
        <v>42685.507557870369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f t="shared" si="210"/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211"/>
        <v>10215</v>
      </c>
      <c r="Q2723">
        <f t="shared" si="212"/>
        <v>40.762081784386616</v>
      </c>
      <c r="R2723" t="s">
        <v>8329</v>
      </c>
      <c r="S2723" t="s">
        <v>8355</v>
      </c>
      <c r="T2723" s="9">
        <f t="shared" si="213"/>
        <v>41493.543958333335</v>
      </c>
      <c r="U2723" s="9">
        <f t="shared" si="214"/>
        <v>41523.791666666664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f t="shared" si="210"/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211"/>
        <v>7627</v>
      </c>
      <c r="Q2724">
        <f t="shared" si="212"/>
        <v>68.254054054054052</v>
      </c>
      <c r="R2724" t="s">
        <v>8329</v>
      </c>
      <c r="S2724" t="s">
        <v>8355</v>
      </c>
      <c r="T2724" s="9">
        <f t="shared" si="213"/>
        <v>42704.857094907406</v>
      </c>
      <c r="U2724" s="9">
        <f t="shared" si="214"/>
        <v>42764.857094907406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f t="shared" si="210"/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211"/>
        <v>4806</v>
      </c>
      <c r="Q2725">
        <f t="shared" si="212"/>
        <v>95.48863636363636</v>
      </c>
      <c r="R2725" t="s">
        <v>8329</v>
      </c>
      <c r="S2725" t="s">
        <v>8355</v>
      </c>
      <c r="T2725" s="9">
        <f t="shared" si="213"/>
        <v>41944.83898148148</v>
      </c>
      <c r="U2725" s="9">
        <f t="shared" si="214"/>
        <v>42004.880648148144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f t="shared" si="210"/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211"/>
        <v>4858.88</v>
      </c>
      <c r="Q2726">
        <f t="shared" si="212"/>
        <v>7.1902649656526005</v>
      </c>
      <c r="R2726" t="s">
        <v>8329</v>
      </c>
      <c r="S2726" t="s">
        <v>8355</v>
      </c>
      <c r="T2726" s="9">
        <f t="shared" si="213"/>
        <v>42199.32707175926</v>
      </c>
      <c r="U2726" s="9">
        <f t="shared" si="214"/>
        <v>42231.32707175926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f t="shared" si="210"/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211"/>
        <v>17817</v>
      </c>
      <c r="Q2727">
        <f t="shared" si="212"/>
        <v>511.65486725663715</v>
      </c>
      <c r="R2727" t="s">
        <v>8329</v>
      </c>
      <c r="S2727" t="s">
        <v>8355</v>
      </c>
      <c r="T2727" s="9">
        <f t="shared" si="213"/>
        <v>42745.744618055556</v>
      </c>
      <c r="U2727" s="9">
        <f t="shared" si="214"/>
        <v>42795.744618055556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f t="shared" si="210"/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211"/>
        <v>5745</v>
      </c>
      <c r="Q2728">
        <f t="shared" si="212"/>
        <v>261.74504950495049</v>
      </c>
      <c r="R2728" t="s">
        <v>8329</v>
      </c>
      <c r="S2728" t="s">
        <v>8355</v>
      </c>
      <c r="T2728" s="9">
        <f t="shared" si="213"/>
        <v>42452.579988425925</v>
      </c>
      <c r="U2728" s="9">
        <f t="shared" si="214"/>
        <v>42482.579988425925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f t="shared" si="210"/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211"/>
        <v>39321</v>
      </c>
      <c r="Q2729">
        <f t="shared" si="212"/>
        <v>69.760961810466767</v>
      </c>
      <c r="R2729" t="s">
        <v>8329</v>
      </c>
      <c r="S2729" t="s">
        <v>8355</v>
      </c>
      <c r="T2729" s="9">
        <f t="shared" si="213"/>
        <v>42198.676655092597</v>
      </c>
      <c r="U2729" s="9">
        <f t="shared" si="214"/>
        <v>42223.676655092597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f t="shared" si="210"/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211"/>
        <v>15274</v>
      </c>
      <c r="Q2730">
        <f t="shared" si="212"/>
        <v>77.229591836734699</v>
      </c>
      <c r="R2730" t="s">
        <v>8329</v>
      </c>
      <c r="S2730" t="s">
        <v>8355</v>
      </c>
      <c r="T2730" s="9">
        <f t="shared" si="213"/>
        <v>42333.59993055556</v>
      </c>
      <c r="U2730" s="9">
        <f t="shared" si="214"/>
        <v>42368.59993055556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f t="shared" si="210"/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211"/>
        <v>333</v>
      </c>
      <c r="Q2731">
        <f t="shared" si="212"/>
        <v>340.56521739130437</v>
      </c>
      <c r="R2731" t="s">
        <v>8329</v>
      </c>
      <c r="S2731" t="s">
        <v>8355</v>
      </c>
      <c r="T2731" s="9">
        <f t="shared" si="213"/>
        <v>42095.240706018521</v>
      </c>
      <c r="U2731" s="9">
        <f t="shared" si="214"/>
        <v>42125.240706018521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f t="shared" si="210"/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211"/>
        <v>18979.010000000002</v>
      </c>
      <c r="Q2732">
        <f t="shared" si="212"/>
        <v>67.417903225806455</v>
      </c>
      <c r="R2732" t="s">
        <v>8329</v>
      </c>
      <c r="S2732" t="s">
        <v>8355</v>
      </c>
      <c r="T2732" s="9">
        <f t="shared" si="213"/>
        <v>41351.541377314818</v>
      </c>
      <c r="U2732" s="9">
        <f t="shared" si="214"/>
        <v>41386.541377314818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f t="shared" si="210"/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211"/>
        <v>1291</v>
      </c>
      <c r="Q2733">
        <f t="shared" si="212"/>
        <v>845.70270270270271</v>
      </c>
      <c r="R2733" t="s">
        <v>8329</v>
      </c>
      <c r="S2733" t="s">
        <v>8355</v>
      </c>
      <c r="T2733" s="9">
        <f t="shared" si="213"/>
        <v>41872.525717592594</v>
      </c>
      <c r="U2733" s="9">
        <f t="shared" si="214"/>
        <v>41930.166666666664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f t="shared" si="210"/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211"/>
        <v>2190</v>
      </c>
      <c r="Q2734">
        <f t="shared" si="212"/>
        <v>97.191780821917803</v>
      </c>
      <c r="R2734" t="s">
        <v>8329</v>
      </c>
      <c r="S2734" t="s">
        <v>8355</v>
      </c>
      <c r="T2734" s="9">
        <f t="shared" si="213"/>
        <v>41389.808194444442</v>
      </c>
      <c r="U2734" s="9">
        <f t="shared" si="214"/>
        <v>41422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f t="shared" si="210"/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211"/>
        <v>3769</v>
      </c>
      <c r="Q2735">
        <f t="shared" si="212"/>
        <v>451.84033613445376</v>
      </c>
      <c r="R2735" t="s">
        <v>8329</v>
      </c>
      <c r="S2735" t="s">
        <v>8355</v>
      </c>
      <c r="T2735" s="9">
        <f t="shared" si="213"/>
        <v>42044.272847222222</v>
      </c>
      <c r="U2735" s="9">
        <f t="shared" si="214"/>
        <v>42104.231180555551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f t="shared" si="210"/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211"/>
        <v>22602</v>
      </c>
      <c r="Q2736">
        <f t="shared" si="212"/>
        <v>138.66871165644173</v>
      </c>
      <c r="R2736" t="s">
        <v>8329</v>
      </c>
      <c r="S2736" t="s">
        <v>8355</v>
      </c>
      <c r="T2736" s="9">
        <f t="shared" si="213"/>
        <v>42626.668888888889</v>
      </c>
      <c r="U2736" s="9">
        <f t="shared" si="214"/>
        <v>42656.915972222225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f t="shared" si="210"/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211"/>
        <v>6586.01</v>
      </c>
      <c r="Q2737">
        <f t="shared" si="212"/>
        <v>21.640147492625371</v>
      </c>
      <c r="R2737" t="s">
        <v>8329</v>
      </c>
      <c r="S2737" t="s">
        <v>8355</v>
      </c>
      <c r="T2737" s="9">
        <f t="shared" si="213"/>
        <v>41316.120949074073</v>
      </c>
      <c r="U2737" s="9">
        <f t="shared" si="214"/>
        <v>41346.833333333336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f t="shared" si="210"/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211"/>
        <v>1832</v>
      </c>
      <c r="Q2738">
        <f t="shared" si="212"/>
        <v>169.51724137931035</v>
      </c>
      <c r="R2738" t="s">
        <v>8329</v>
      </c>
      <c r="S2738" t="s">
        <v>8355</v>
      </c>
      <c r="T2738" s="9">
        <f t="shared" si="213"/>
        <v>41722.666354166664</v>
      </c>
      <c r="U2738" s="9">
        <f t="shared" si="214"/>
        <v>41752.666354166664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f t="shared" si="210"/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211"/>
        <v>43818.240000000005</v>
      </c>
      <c r="Q2739">
        <f t="shared" si="212"/>
        <v>161.88210526315791</v>
      </c>
      <c r="R2739" t="s">
        <v>8329</v>
      </c>
      <c r="S2739" t="s">
        <v>8355</v>
      </c>
      <c r="T2739" s="9">
        <f t="shared" si="213"/>
        <v>41611.917673611111</v>
      </c>
      <c r="U2739" s="9">
        <f t="shared" si="214"/>
        <v>41654.791666666664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f t="shared" si="210"/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211"/>
        <v>2397</v>
      </c>
      <c r="Q2740">
        <f t="shared" si="212"/>
        <v>493.13333333333333</v>
      </c>
      <c r="R2740" t="s">
        <v>8329</v>
      </c>
      <c r="S2740" t="s">
        <v>8355</v>
      </c>
      <c r="T2740" s="9">
        <f t="shared" si="213"/>
        <v>42620.143564814818</v>
      </c>
      <c r="U2740" s="9">
        <f t="shared" si="214"/>
        <v>42680.143564814818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f t="shared" si="210"/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211"/>
        <v>3125</v>
      </c>
      <c r="Q2741">
        <f t="shared" si="212"/>
        <v>22.120418848167539</v>
      </c>
      <c r="R2741" t="s">
        <v>8329</v>
      </c>
      <c r="S2741" t="s">
        <v>8355</v>
      </c>
      <c r="T2741" s="9">
        <f t="shared" si="213"/>
        <v>41719.887928240743</v>
      </c>
      <c r="U2741" s="9">
        <f t="shared" si="214"/>
        <v>41764.887928240743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f t="shared" si="210"/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211"/>
        <v>10</v>
      </c>
      <c r="Q2742">
        <f t="shared" si="212"/>
        <v>18.235294117647058</v>
      </c>
      <c r="R2742" t="s">
        <v>8329</v>
      </c>
      <c r="S2742" t="s">
        <v>8355</v>
      </c>
      <c r="T2742" s="9">
        <f t="shared" si="213"/>
        <v>42045.031851851847</v>
      </c>
      <c r="U2742" s="9">
        <f t="shared" si="214"/>
        <v>42074.99018518519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 t="str">
        <f t="shared" si="210"/>
        <v/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211"/>
        <v>-7965</v>
      </c>
      <c r="Q2743">
        <f t="shared" si="212"/>
        <v>8.75</v>
      </c>
      <c r="R2743" t="s">
        <v>8332</v>
      </c>
      <c r="S2743" t="s">
        <v>8364</v>
      </c>
      <c r="T2743" s="9">
        <f t="shared" si="213"/>
        <v>41911.657430555555</v>
      </c>
      <c r="U2743" s="9">
        <f t="shared" si="214"/>
        <v>41932.088194444441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 t="str">
        <f t="shared" si="210"/>
        <v/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211"/>
        <v>-1769</v>
      </c>
      <c r="Q2744">
        <f t="shared" si="212"/>
        <v>40.611111111111114</v>
      </c>
      <c r="R2744" t="s">
        <v>8332</v>
      </c>
      <c r="S2744" t="s">
        <v>8364</v>
      </c>
      <c r="T2744" s="9">
        <f t="shared" si="213"/>
        <v>41030.719756944447</v>
      </c>
      <c r="U2744" s="9">
        <f t="shared" si="214"/>
        <v>41044.719756944447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 t="str">
        <f t="shared" si="210"/>
        <v/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>
        <f t="shared" si="211"/>
        <v>-5999</v>
      </c>
      <c r="Q2745" t="e">
        <f t="shared" si="212"/>
        <v>#DIV/0!</v>
      </c>
      <c r="R2745" t="s">
        <v>8332</v>
      </c>
      <c r="S2745" t="s">
        <v>8364</v>
      </c>
      <c r="T2745" s="9">
        <f t="shared" si="213"/>
        <v>42632.328784722224</v>
      </c>
      <c r="U2745" s="9">
        <f t="shared" si="214"/>
        <v>42662.328784722224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 t="str">
        <f t="shared" si="210"/>
        <v/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211"/>
        <v>-15165</v>
      </c>
      <c r="Q2746">
        <f t="shared" si="212"/>
        <v>37.954545454545453</v>
      </c>
      <c r="R2746" t="s">
        <v>8332</v>
      </c>
      <c r="S2746" t="s">
        <v>8364</v>
      </c>
      <c r="T2746" s="9">
        <f t="shared" si="213"/>
        <v>40938.062476851854</v>
      </c>
      <c r="U2746" s="9">
        <f t="shared" si="214"/>
        <v>40968.062476851854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 t="str">
        <f t="shared" si="210"/>
        <v/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211"/>
        <v>-6249</v>
      </c>
      <c r="Q2747">
        <f t="shared" si="212"/>
        <v>35.734693877551024</v>
      </c>
      <c r="R2747" t="s">
        <v>8332</v>
      </c>
      <c r="S2747" t="s">
        <v>8364</v>
      </c>
      <c r="T2747" s="9">
        <f t="shared" si="213"/>
        <v>41044.988055555557</v>
      </c>
      <c r="U2747" s="9">
        <f t="shared" si="214"/>
        <v>41104.988055555557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 t="str">
        <f t="shared" si="210"/>
        <v/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211"/>
        <v>-2199</v>
      </c>
      <c r="Q2748">
        <f t="shared" si="212"/>
        <v>42.157894736842103</v>
      </c>
      <c r="R2748" t="s">
        <v>8332</v>
      </c>
      <c r="S2748" t="s">
        <v>8364</v>
      </c>
      <c r="T2748" s="9">
        <f t="shared" si="213"/>
        <v>41850.781377314815</v>
      </c>
      <c r="U2748" s="9">
        <f t="shared" si="214"/>
        <v>41880.781377314815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 t="str">
        <f t="shared" si="210"/>
        <v/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211"/>
        <v>-360</v>
      </c>
      <c r="Q2749">
        <f t="shared" si="212"/>
        <v>35</v>
      </c>
      <c r="R2749" t="s">
        <v>8332</v>
      </c>
      <c r="S2749" t="s">
        <v>8364</v>
      </c>
      <c r="T2749" s="9">
        <f t="shared" si="213"/>
        <v>41044.64811342593</v>
      </c>
      <c r="U2749" s="9">
        <f t="shared" si="214"/>
        <v>41076.131944444445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 t="str">
        <f t="shared" si="210"/>
        <v/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211"/>
        <v>-4947</v>
      </c>
      <c r="Q2750">
        <f t="shared" si="212"/>
        <v>13.25</v>
      </c>
      <c r="R2750" t="s">
        <v>8332</v>
      </c>
      <c r="S2750" t="s">
        <v>8364</v>
      </c>
      <c r="T2750" s="9">
        <f t="shared" si="213"/>
        <v>42585.7106712963</v>
      </c>
      <c r="U2750" s="9">
        <f t="shared" si="214"/>
        <v>42615.7106712963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 t="str">
        <f t="shared" si="210"/>
        <v/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211"/>
        <v>-9890</v>
      </c>
      <c r="Q2751">
        <f t="shared" si="212"/>
        <v>55</v>
      </c>
      <c r="R2751" t="s">
        <v>8332</v>
      </c>
      <c r="S2751" t="s">
        <v>8364</v>
      </c>
      <c r="T2751" s="9">
        <f t="shared" si="213"/>
        <v>42068.799039351856</v>
      </c>
      <c r="U2751" s="9">
        <f t="shared" si="214"/>
        <v>42098.757372685184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 t="str">
        <f t="shared" si="210"/>
        <v/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>
        <f t="shared" si="211"/>
        <v>-1999</v>
      </c>
      <c r="Q2752" t="e">
        <f t="shared" si="212"/>
        <v>#DIV/0!</v>
      </c>
      <c r="R2752" t="s">
        <v>8332</v>
      </c>
      <c r="S2752" t="s">
        <v>8364</v>
      </c>
      <c r="T2752" s="9">
        <f t="shared" si="213"/>
        <v>41078.899826388886</v>
      </c>
      <c r="U2752" s="9">
        <f t="shared" si="214"/>
        <v>41090.833333333336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 t="str">
        <f t="shared" si="210"/>
        <v/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>
        <f t="shared" si="211"/>
        <v>-3274</v>
      </c>
      <c r="Q2753" t="e">
        <f t="shared" si="212"/>
        <v>#DIV/0!</v>
      </c>
      <c r="R2753" t="s">
        <v>8332</v>
      </c>
      <c r="S2753" t="s">
        <v>8364</v>
      </c>
      <c r="T2753" s="9">
        <f t="shared" si="213"/>
        <v>41747.887060185189</v>
      </c>
      <c r="U2753" s="9">
        <f t="shared" si="214"/>
        <v>41807.887060185189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 t="str">
        <f t="shared" si="210"/>
        <v/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211"/>
        <v>-4250</v>
      </c>
      <c r="Q2754">
        <f t="shared" si="212"/>
        <v>39.285714285714285</v>
      </c>
      <c r="R2754" t="s">
        <v>8332</v>
      </c>
      <c r="S2754" t="s">
        <v>8364</v>
      </c>
      <c r="T2754" s="9">
        <f t="shared" si="213"/>
        <v>40855.765092592592</v>
      </c>
      <c r="U2754" s="9">
        <f t="shared" si="214"/>
        <v>40895.765092592592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 t="str">
        <f t="shared" ref="E2755:E2818" si="215">IF(G2755="successful",D2755,"")</f>
        <v/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216">F2755-D2755</f>
        <v>-1620</v>
      </c>
      <c r="Q2755">
        <f t="shared" ref="Q2755:Q2818" si="217">F2755/M2755</f>
        <v>47.5</v>
      </c>
      <c r="R2755" t="s">
        <v>8332</v>
      </c>
      <c r="S2755" t="s">
        <v>8364</v>
      </c>
      <c r="T2755" s="9">
        <f t="shared" ref="T2755:T2818" si="218">(((K2755/60)/60)/24)+DATE(1970,1,1)</f>
        <v>41117.900729166664</v>
      </c>
      <c r="U2755" s="9">
        <f t="shared" ref="U2755:U2818" si="219">(((J2755/60)/60)/24)+DATE(1970,1,1)</f>
        <v>41147.900729166664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 t="str">
        <f t="shared" si="215"/>
        <v/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>
        <f t="shared" si="216"/>
        <v>-10000</v>
      </c>
      <c r="Q2756" t="e">
        <f t="shared" si="217"/>
        <v>#DIV/0!</v>
      </c>
      <c r="R2756" t="s">
        <v>8332</v>
      </c>
      <c r="S2756" t="s">
        <v>8364</v>
      </c>
      <c r="T2756" s="9">
        <f t="shared" si="218"/>
        <v>41863.636006944449</v>
      </c>
      <c r="U2756" s="9">
        <f t="shared" si="219"/>
        <v>41893.636006944449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 t="str">
        <f t="shared" si="215"/>
        <v/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216"/>
        <v>-240</v>
      </c>
      <c r="Q2757">
        <f t="shared" si="217"/>
        <v>17.333333333333332</v>
      </c>
      <c r="R2757" t="s">
        <v>8332</v>
      </c>
      <c r="S2757" t="s">
        <v>8364</v>
      </c>
      <c r="T2757" s="9">
        <f t="shared" si="218"/>
        <v>42072.790821759263</v>
      </c>
      <c r="U2757" s="9">
        <f t="shared" si="219"/>
        <v>42102.790821759263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 t="str">
        <f t="shared" si="215"/>
        <v/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216"/>
        <v>-8952</v>
      </c>
      <c r="Q2758">
        <f t="shared" si="217"/>
        <v>31.757575757575758</v>
      </c>
      <c r="R2758" t="s">
        <v>8332</v>
      </c>
      <c r="S2758" t="s">
        <v>8364</v>
      </c>
      <c r="T2758" s="9">
        <f t="shared" si="218"/>
        <v>41620.90047453704</v>
      </c>
      <c r="U2758" s="9">
        <f t="shared" si="219"/>
        <v>41650.90047453704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 t="str">
        <f t="shared" si="215"/>
        <v/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216"/>
        <v>-1490</v>
      </c>
      <c r="Q2759">
        <f t="shared" si="217"/>
        <v>5</v>
      </c>
      <c r="R2759" t="s">
        <v>8332</v>
      </c>
      <c r="S2759" t="s">
        <v>8364</v>
      </c>
      <c r="T2759" s="9">
        <f t="shared" si="218"/>
        <v>42573.65662037037</v>
      </c>
      <c r="U2759" s="9">
        <f t="shared" si="219"/>
        <v>42588.65662037037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 t="str">
        <f t="shared" si="215"/>
        <v/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216"/>
        <v>-1766</v>
      </c>
      <c r="Q2760">
        <f t="shared" si="217"/>
        <v>39</v>
      </c>
      <c r="R2760" t="s">
        <v>8332</v>
      </c>
      <c r="S2760" t="s">
        <v>8364</v>
      </c>
      <c r="T2760" s="9">
        <f t="shared" si="218"/>
        <v>42639.441932870366</v>
      </c>
      <c r="U2760" s="9">
        <f t="shared" si="219"/>
        <v>42653.441932870366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 t="str">
        <f t="shared" si="215"/>
        <v/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216"/>
        <v>-895</v>
      </c>
      <c r="Q2761">
        <f t="shared" si="217"/>
        <v>52.5</v>
      </c>
      <c r="R2761" t="s">
        <v>8332</v>
      </c>
      <c r="S2761" t="s">
        <v>8364</v>
      </c>
      <c r="T2761" s="9">
        <f t="shared" si="218"/>
        <v>42524.36650462963</v>
      </c>
      <c r="U2761" s="9">
        <f t="shared" si="219"/>
        <v>42567.36650462963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 t="str">
        <f t="shared" si="215"/>
        <v/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>
        <f t="shared" si="216"/>
        <v>-5000</v>
      </c>
      <c r="Q2762" t="e">
        <f t="shared" si="217"/>
        <v>#DIV/0!</v>
      </c>
      <c r="R2762" t="s">
        <v>8332</v>
      </c>
      <c r="S2762" t="s">
        <v>8364</v>
      </c>
      <c r="T2762" s="9">
        <f t="shared" si="218"/>
        <v>41415.461319444446</v>
      </c>
      <c r="U2762" s="9">
        <f t="shared" si="219"/>
        <v>41445.461319444446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 t="str">
        <f t="shared" si="215"/>
        <v/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216"/>
        <v>-4964</v>
      </c>
      <c r="Q2763">
        <f t="shared" si="217"/>
        <v>9</v>
      </c>
      <c r="R2763" t="s">
        <v>8332</v>
      </c>
      <c r="S2763" t="s">
        <v>8364</v>
      </c>
      <c r="T2763" s="9">
        <f t="shared" si="218"/>
        <v>41247.063576388886</v>
      </c>
      <c r="U2763" s="9">
        <f t="shared" si="219"/>
        <v>41277.063576388886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 t="str">
        <f t="shared" si="215"/>
        <v/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216"/>
        <v>-3225</v>
      </c>
      <c r="Q2764">
        <f t="shared" si="217"/>
        <v>25</v>
      </c>
      <c r="R2764" t="s">
        <v>8332</v>
      </c>
      <c r="S2764" t="s">
        <v>8364</v>
      </c>
      <c r="T2764" s="9">
        <f t="shared" si="218"/>
        <v>40927.036979166667</v>
      </c>
      <c r="U2764" s="9">
        <f t="shared" si="219"/>
        <v>40986.995312500003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 t="str">
        <f t="shared" si="215"/>
        <v/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216"/>
        <v>-39310</v>
      </c>
      <c r="Q2765">
        <f t="shared" si="217"/>
        <v>30</v>
      </c>
      <c r="R2765" t="s">
        <v>8332</v>
      </c>
      <c r="S2765" t="s">
        <v>8364</v>
      </c>
      <c r="T2765" s="9">
        <f t="shared" si="218"/>
        <v>41373.579675925925</v>
      </c>
      <c r="U2765" s="9">
        <f t="shared" si="219"/>
        <v>41418.579675925925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 t="str">
        <f t="shared" si="215"/>
        <v/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216"/>
        <v>-3955</v>
      </c>
      <c r="Q2766">
        <f t="shared" si="217"/>
        <v>11.25</v>
      </c>
      <c r="R2766" t="s">
        <v>8332</v>
      </c>
      <c r="S2766" t="s">
        <v>8364</v>
      </c>
      <c r="T2766" s="9">
        <f t="shared" si="218"/>
        <v>41030.292025462964</v>
      </c>
      <c r="U2766" s="9">
        <f t="shared" si="219"/>
        <v>41059.791666666664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 t="str">
        <f t="shared" si="215"/>
        <v/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>
        <f t="shared" si="216"/>
        <v>-4000</v>
      </c>
      <c r="Q2767" t="e">
        <f t="shared" si="217"/>
        <v>#DIV/0!</v>
      </c>
      <c r="R2767" t="s">
        <v>8332</v>
      </c>
      <c r="S2767" t="s">
        <v>8364</v>
      </c>
      <c r="T2767" s="9">
        <f t="shared" si="218"/>
        <v>41194.579027777778</v>
      </c>
      <c r="U2767" s="9">
        <f t="shared" si="219"/>
        <v>41210.579027777778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 t="str">
        <f t="shared" si="215"/>
        <v/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216"/>
        <v>-4900</v>
      </c>
      <c r="Q2768">
        <f t="shared" si="217"/>
        <v>25</v>
      </c>
      <c r="R2768" t="s">
        <v>8332</v>
      </c>
      <c r="S2768" t="s">
        <v>8364</v>
      </c>
      <c r="T2768" s="9">
        <f t="shared" si="218"/>
        <v>40736.668032407404</v>
      </c>
      <c r="U2768" s="9">
        <f t="shared" si="219"/>
        <v>40766.668032407404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 t="str">
        <f t="shared" si="215"/>
        <v/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216"/>
        <v>-3966</v>
      </c>
      <c r="Q2769">
        <f t="shared" si="217"/>
        <v>11.333333333333334</v>
      </c>
      <c r="R2769" t="s">
        <v>8332</v>
      </c>
      <c r="S2769" t="s">
        <v>8364</v>
      </c>
      <c r="T2769" s="9">
        <f t="shared" si="218"/>
        <v>42172.958912037036</v>
      </c>
      <c r="U2769" s="9">
        <f t="shared" si="219"/>
        <v>42232.958912037036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 t="str">
        <f t="shared" si="215"/>
        <v/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216"/>
        <v>-5998</v>
      </c>
      <c r="Q2770">
        <f t="shared" si="217"/>
        <v>29.470588235294116</v>
      </c>
      <c r="R2770" t="s">
        <v>8332</v>
      </c>
      <c r="S2770" t="s">
        <v>8364</v>
      </c>
      <c r="T2770" s="9">
        <f t="shared" si="218"/>
        <v>40967.614849537036</v>
      </c>
      <c r="U2770" s="9">
        <f t="shared" si="219"/>
        <v>40997.573182870372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 t="str">
        <f t="shared" si="215"/>
        <v/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216"/>
        <v>-798</v>
      </c>
      <c r="Q2771">
        <f t="shared" si="217"/>
        <v>1</v>
      </c>
      <c r="R2771" t="s">
        <v>8332</v>
      </c>
      <c r="S2771" t="s">
        <v>8364</v>
      </c>
      <c r="T2771" s="9">
        <f t="shared" si="218"/>
        <v>41745.826273148145</v>
      </c>
      <c r="U2771" s="9">
        <f t="shared" si="219"/>
        <v>41795.826273148145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 t="str">
        <f t="shared" si="215"/>
        <v/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216"/>
        <v>-17917.75</v>
      </c>
      <c r="Q2772">
        <f t="shared" si="217"/>
        <v>63.098484848484851</v>
      </c>
      <c r="R2772" t="s">
        <v>8332</v>
      </c>
      <c r="S2772" t="s">
        <v>8364</v>
      </c>
      <c r="T2772" s="9">
        <f t="shared" si="218"/>
        <v>41686.705208333333</v>
      </c>
      <c r="U2772" s="9">
        <f t="shared" si="219"/>
        <v>41716.663541666669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 t="str">
        <f t="shared" si="215"/>
        <v/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>
        <f t="shared" si="216"/>
        <v>-19980</v>
      </c>
      <c r="Q2773" t="e">
        <f t="shared" si="217"/>
        <v>#DIV/0!</v>
      </c>
      <c r="R2773" t="s">
        <v>8332</v>
      </c>
      <c r="S2773" t="s">
        <v>8364</v>
      </c>
      <c r="T2773" s="9">
        <f t="shared" si="218"/>
        <v>41257.531712962962</v>
      </c>
      <c r="U2773" s="9">
        <f t="shared" si="219"/>
        <v>41306.708333333336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 t="str">
        <f t="shared" si="215"/>
        <v/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>
        <f t="shared" si="216"/>
        <v>-8000</v>
      </c>
      <c r="Q2774" t="e">
        <f t="shared" si="217"/>
        <v>#DIV/0!</v>
      </c>
      <c r="R2774" t="s">
        <v>8332</v>
      </c>
      <c r="S2774" t="s">
        <v>8364</v>
      </c>
      <c r="T2774" s="9">
        <f t="shared" si="218"/>
        <v>41537.869143518517</v>
      </c>
      <c r="U2774" s="9">
        <f t="shared" si="219"/>
        <v>41552.869143518517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 t="str">
        <f t="shared" si="215"/>
        <v/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216"/>
        <v>-529</v>
      </c>
      <c r="Q2775">
        <f t="shared" si="217"/>
        <v>1</v>
      </c>
      <c r="R2775" t="s">
        <v>8332</v>
      </c>
      <c r="S2775" t="s">
        <v>8364</v>
      </c>
      <c r="T2775" s="9">
        <f t="shared" si="218"/>
        <v>42474.86482638889</v>
      </c>
      <c r="U2775" s="9">
        <f t="shared" si="219"/>
        <v>42484.86482638889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 t="str">
        <f t="shared" si="215"/>
        <v/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216"/>
        <v>-3430</v>
      </c>
      <c r="Q2776">
        <f t="shared" si="217"/>
        <v>43.846153846153847</v>
      </c>
      <c r="R2776" t="s">
        <v>8332</v>
      </c>
      <c r="S2776" t="s">
        <v>8364</v>
      </c>
      <c r="T2776" s="9">
        <f t="shared" si="218"/>
        <v>41311.126481481479</v>
      </c>
      <c r="U2776" s="9">
        <f t="shared" si="219"/>
        <v>41341.126481481479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 t="str">
        <f t="shared" si="215"/>
        <v/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216"/>
        <v>-4850</v>
      </c>
      <c r="Q2777">
        <f t="shared" si="217"/>
        <v>75</v>
      </c>
      <c r="R2777" t="s">
        <v>8332</v>
      </c>
      <c r="S2777" t="s">
        <v>8364</v>
      </c>
      <c r="T2777" s="9">
        <f t="shared" si="218"/>
        <v>40863.013356481482</v>
      </c>
      <c r="U2777" s="9">
        <f t="shared" si="219"/>
        <v>40893.013356481482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 t="str">
        <f t="shared" si="215"/>
        <v/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216"/>
        <v>-19345</v>
      </c>
      <c r="Q2778">
        <f t="shared" si="217"/>
        <v>45.972222222222221</v>
      </c>
      <c r="R2778" t="s">
        <v>8332</v>
      </c>
      <c r="S2778" t="s">
        <v>8364</v>
      </c>
      <c r="T2778" s="9">
        <f t="shared" si="218"/>
        <v>42136.297175925924</v>
      </c>
      <c r="U2778" s="9">
        <f t="shared" si="219"/>
        <v>42167.297175925924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 t="str">
        <f t="shared" si="215"/>
        <v/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216"/>
        <v>-2990</v>
      </c>
      <c r="Q2779">
        <f t="shared" si="217"/>
        <v>10</v>
      </c>
      <c r="R2779" t="s">
        <v>8332</v>
      </c>
      <c r="S2779" t="s">
        <v>8364</v>
      </c>
      <c r="T2779" s="9">
        <f t="shared" si="218"/>
        <v>42172.669027777782</v>
      </c>
      <c r="U2779" s="9">
        <f t="shared" si="219"/>
        <v>42202.669027777782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 t="str">
        <f t="shared" si="215"/>
        <v/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216"/>
        <v>-4095</v>
      </c>
      <c r="Q2780">
        <f t="shared" si="217"/>
        <v>93.666666666666671</v>
      </c>
      <c r="R2780" t="s">
        <v>8332</v>
      </c>
      <c r="S2780" t="s">
        <v>8364</v>
      </c>
      <c r="T2780" s="9">
        <f t="shared" si="218"/>
        <v>41846.978078703702</v>
      </c>
      <c r="U2780" s="9">
        <f t="shared" si="219"/>
        <v>41876.978078703702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 t="str">
        <f t="shared" si="215"/>
        <v/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216"/>
        <v>-2447</v>
      </c>
      <c r="Q2781">
        <f t="shared" si="217"/>
        <v>53</v>
      </c>
      <c r="R2781" t="s">
        <v>8332</v>
      </c>
      <c r="S2781" t="s">
        <v>8364</v>
      </c>
      <c r="T2781" s="9">
        <f t="shared" si="218"/>
        <v>42300.585891203707</v>
      </c>
      <c r="U2781" s="9">
        <f t="shared" si="219"/>
        <v>42330.627557870372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 t="str">
        <f t="shared" si="215"/>
        <v/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>
        <f t="shared" si="216"/>
        <v>-100000</v>
      </c>
      <c r="Q2782" t="e">
        <f t="shared" si="217"/>
        <v>#DIV/0!</v>
      </c>
      <c r="R2782" t="s">
        <v>8332</v>
      </c>
      <c r="S2782" t="s">
        <v>8364</v>
      </c>
      <c r="T2782" s="9">
        <f t="shared" si="218"/>
        <v>42774.447777777779</v>
      </c>
      <c r="U2782" s="9">
        <f t="shared" si="219"/>
        <v>42804.447777777779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f t="shared" si="215"/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216"/>
        <v>66</v>
      </c>
      <c r="Q2783">
        <f t="shared" si="217"/>
        <v>47</v>
      </c>
      <c r="R2783" t="s">
        <v>8327</v>
      </c>
      <c r="S2783" t="s">
        <v>8328</v>
      </c>
      <c r="T2783" s="9">
        <f t="shared" si="218"/>
        <v>42018.94159722222</v>
      </c>
      <c r="U2783" s="9">
        <f t="shared" si="219"/>
        <v>42047.291666666672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f t="shared" si="215"/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216"/>
        <v>200</v>
      </c>
      <c r="Q2784">
        <f t="shared" si="217"/>
        <v>66.666666666666671</v>
      </c>
      <c r="R2784" t="s">
        <v>8327</v>
      </c>
      <c r="S2784" t="s">
        <v>8328</v>
      </c>
      <c r="T2784" s="9">
        <f t="shared" si="218"/>
        <v>42026.924976851849</v>
      </c>
      <c r="U2784" s="9">
        <f t="shared" si="219"/>
        <v>42052.207638888889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f t="shared" si="215"/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216"/>
        <v>145</v>
      </c>
      <c r="Q2785">
        <f t="shared" si="217"/>
        <v>18.770491803278688</v>
      </c>
      <c r="R2785" t="s">
        <v>8327</v>
      </c>
      <c r="S2785" t="s">
        <v>8328</v>
      </c>
      <c r="T2785" s="9">
        <f t="shared" si="218"/>
        <v>42103.535254629634</v>
      </c>
      <c r="U2785" s="9">
        <f t="shared" si="219"/>
        <v>42117.535254629634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f t="shared" si="215"/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216"/>
        <v>1140</v>
      </c>
      <c r="Q2786">
        <f t="shared" si="217"/>
        <v>66.111111111111114</v>
      </c>
      <c r="R2786" t="s">
        <v>8327</v>
      </c>
      <c r="S2786" t="s">
        <v>8328</v>
      </c>
      <c r="T2786" s="9">
        <f t="shared" si="218"/>
        <v>41920.787534722222</v>
      </c>
      <c r="U2786" s="9">
        <f t="shared" si="219"/>
        <v>41941.787534722222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f t="shared" si="215"/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216"/>
        <v>234</v>
      </c>
      <c r="Q2787">
        <f t="shared" si="217"/>
        <v>36.859154929577464</v>
      </c>
      <c r="R2787" t="s">
        <v>8327</v>
      </c>
      <c r="S2787" t="s">
        <v>8328</v>
      </c>
      <c r="T2787" s="9">
        <f t="shared" si="218"/>
        <v>42558.189432870371</v>
      </c>
      <c r="U2787" s="9">
        <f t="shared" si="219"/>
        <v>42587.875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f t="shared" si="215"/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216"/>
        <v>446</v>
      </c>
      <c r="Q2788">
        <f t="shared" si="217"/>
        <v>39.810810810810814</v>
      </c>
      <c r="R2788" t="s">
        <v>8327</v>
      </c>
      <c r="S2788" t="s">
        <v>8328</v>
      </c>
      <c r="T2788" s="9">
        <f t="shared" si="218"/>
        <v>41815.569212962961</v>
      </c>
      <c r="U2788" s="9">
        <f t="shared" si="219"/>
        <v>41829.569212962961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f t="shared" si="215"/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216"/>
        <v>197</v>
      </c>
      <c r="Q2789">
        <f t="shared" si="217"/>
        <v>31.5</v>
      </c>
      <c r="R2789" t="s">
        <v>8327</v>
      </c>
      <c r="S2789" t="s">
        <v>8328</v>
      </c>
      <c r="T2789" s="9">
        <f t="shared" si="218"/>
        <v>41808.198518518519</v>
      </c>
      <c r="U2789" s="9">
        <f t="shared" si="219"/>
        <v>41838.198518518519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f t="shared" si="215"/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216"/>
        <v>50</v>
      </c>
      <c r="Q2790">
        <f t="shared" si="217"/>
        <v>102.5</v>
      </c>
      <c r="R2790" t="s">
        <v>8327</v>
      </c>
      <c r="S2790" t="s">
        <v>8328</v>
      </c>
      <c r="T2790" s="9">
        <f t="shared" si="218"/>
        <v>42550.701886574068</v>
      </c>
      <c r="U2790" s="9">
        <f t="shared" si="219"/>
        <v>42580.701886574068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f t="shared" si="215"/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216"/>
        <v>35</v>
      </c>
      <c r="Q2791">
        <f t="shared" si="217"/>
        <v>126.45833333333333</v>
      </c>
      <c r="R2791" t="s">
        <v>8327</v>
      </c>
      <c r="S2791" t="s">
        <v>8328</v>
      </c>
      <c r="T2791" s="9">
        <f t="shared" si="218"/>
        <v>42056.013124999998</v>
      </c>
      <c r="U2791" s="9">
        <f t="shared" si="219"/>
        <v>42075.166666666672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f t="shared" si="215"/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216"/>
        <v>160</v>
      </c>
      <c r="Q2792">
        <f t="shared" si="217"/>
        <v>47.878787878787875</v>
      </c>
      <c r="R2792" t="s">
        <v>8327</v>
      </c>
      <c r="S2792" t="s">
        <v>8328</v>
      </c>
      <c r="T2792" s="9">
        <f t="shared" si="218"/>
        <v>42016.938692129625</v>
      </c>
      <c r="U2792" s="9">
        <f t="shared" si="219"/>
        <v>42046.938692129625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f t="shared" si="215"/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216"/>
        <v>50</v>
      </c>
      <c r="Q2793">
        <f t="shared" si="217"/>
        <v>73.214285714285708</v>
      </c>
      <c r="R2793" t="s">
        <v>8327</v>
      </c>
      <c r="S2793" t="s">
        <v>8328</v>
      </c>
      <c r="T2793" s="9">
        <f t="shared" si="218"/>
        <v>42591.899988425925</v>
      </c>
      <c r="U2793" s="9">
        <f t="shared" si="219"/>
        <v>42622.166666666672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f t="shared" si="215"/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216"/>
        <v>152</v>
      </c>
      <c r="Q2794">
        <f t="shared" si="217"/>
        <v>89.666666666666671</v>
      </c>
      <c r="R2794" t="s">
        <v>8327</v>
      </c>
      <c r="S2794" t="s">
        <v>8328</v>
      </c>
      <c r="T2794" s="9">
        <f t="shared" si="218"/>
        <v>42183.231006944443</v>
      </c>
      <c r="U2794" s="9">
        <f t="shared" si="219"/>
        <v>42228.231006944443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f t="shared" si="215"/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216"/>
        <v>1056.75</v>
      </c>
      <c r="Q2795">
        <f t="shared" si="217"/>
        <v>151.4623287671233</v>
      </c>
      <c r="R2795" t="s">
        <v>8327</v>
      </c>
      <c r="S2795" t="s">
        <v>8328</v>
      </c>
      <c r="T2795" s="9">
        <f t="shared" si="218"/>
        <v>42176.419039351851</v>
      </c>
      <c r="U2795" s="9">
        <f t="shared" si="219"/>
        <v>42206.419039351851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f t="shared" si="215"/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216"/>
        <v>25</v>
      </c>
      <c r="Q2796">
        <f t="shared" si="217"/>
        <v>25</v>
      </c>
      <c r="R2796" t="s">
        <v>8327</v>
      </c>
      <c r="S2796" t="s">
        <v>8328</v>
      </c>
      <c r="T2796" s="9">
        <f t="shared" si="218"/>
        <v>42416.691655092596</v>
      </c>
      <c r="U2796" s="9">
        <f t="shared" si="219"/>
        <v>42432.791666666672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f t="shared" si="215"/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216"/>
        <v>30</v>
      </c>
      <c r="Q2797">
        <f t="shared" si="217"/>
        <v>36.5</v>
      </c>
      <c r="R2797" t="s">
        <v>8327</v>
      </c>
      <c r="S2797" t="s">
        <v>8328</v>
      </c>
      <c r="T2797" s="9">
        <f t="shared" si="218"/>
        <v>41780.525937500002</v>
      </c>
      <c r="U2797" s="9">
        <f t="shared" si="219"/>
        <v>41796.958333333336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f t="shared" si="215"/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216"/>
        <v>124</v>
      </c>
      <c r="Q2798">
        <f t="shared" si="217"/>
        <v>44</v>
      </c>
      <c r="R2798" t="s">
        <v>8327</v>
      </c>
      <c r="S2798" t="s">
        <v>8328</v>
      </c>
      <c r="T2798" s="9">
        <f t="shared" si="218"/>
        <v>41795.528101851851</v>
      </c>
      <c r="U2798" s="9">
        <f t="shared" si="219"/>
        <v>41825.528101851851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f t="shared" si="215"/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216"/>
        <v>211.61000000000058</v>
      </c>
      <c r="Q2799">
        <f t="shared" si="217"/>
        <v>87.357553191489373</v>
      </c>
      <c r="R2799" t="s">
        <v>8327</v>
      </c>
      <c r="S2799" t="s">
        <v>8328</v>
      </c>
      <c r="T2799" s="9">
        <f t="shared" si="218"/>
        <v>41798.94027777778</v>
      </c>
      <c r="U2799" s="9">
        <f t="shared" si="219"/>
        <v>41828.94027777778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f t="shared" si="215"/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216"/>
        <v>70</v>
      </c>
      <c r="Q2800">
        <f t="shared" si="217"/>
        <v>36.474820143884891</v>
      </c>
      <c r="R2800" t="s">
        <v>8327</v>
      </c>
      <c r="S2800" t="s">
        <v>8328</v>
      </c>
      <c r="T2800" s="9">
        <f t="shared" si="218"/>
        <v>42201.675011574072</v>
      </c>
      <c r="U2800" s="9">
        <f t="shared" si="219"/>
        <v>42216.666666666672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f t="shared" si="215"/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216"/>
        <v>831.73999999999978</v>
      </c>
      <c r="Q2801">
        <f t="shared" si="217"/>
        <v>44.859538461538463</v>
      </c>
      <c r="R2801" t="s">
        <v>8327</v>
      </c>
      <c r="S2801" t="s">
        <v>8328</v>
      </c>
      <c r="T2801" s="9">
        <f t="shared" si="218"/>
        <v>42507.264699074076</v>
      </c>
      <c r="U2801" s="9">
        <f t="shared" si="219"/>
        <v>42538.666666666672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f t="shared" si="215"/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216"/>
        <v>330</v>
      </c>
      <c r="Q2802">
        <f t="shared" si="217"/>
        <v>42.903225806451616</v>
      </c>
      <c r="R2802" t="s">
        <v>8327</v>
      </c>
      <c r="S2802" t="s">
        <v>8328</v>
      </c>
      <c r="T2802" s="9">
        <f t="shared" si="218"/>
        <v>41948.552847222221</v>
      </c>
      <c r="U2802" s="9">
        <f t="shared" si="219"/>
        <v>42008.552847222221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f t="shared" si="215"/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216"/>
        <v>166</v>
      </c>
      <c r="Q2803">
        <f t="shared" si="217"/>
        <v>51.230769230769234</v>
      </c>
      <c r="R2803" t="s">
        <v>8327</v>
      </c>
      <c r="S2803" t="s">
        <v>8328</v>
      </c>
      <c r="T2803" s="9">
        <f t="shared" si="218"/>
        <v>41900.243159722224</v>
      </c>
      <c r="U2803" s="9">
        <f t="shared" si="219"/>
        <v>41922.458333333336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f t="shared" si="215"/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216"/>
        <v>55</v>
      </c>
      <c r="Q2804">
        <f t="shared" si="217"/>
        <v>33.944444444444443</v>
      </c>
      <c r="R2804" t="s">
        <v>8327</v>
      </c>
      <c r="S2804" t="s">
        <v>8328</v>
      </c>
      <c r="T2804" s="9">
        <f t="shared" si="218"/>
        <v>42192.64707175926</v>
      </c>
      <c r="U2804" s="9">
        <f t="shared" si="219"/>
        <v>42222.64707175926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f t="shared" si="215"/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216"/>
        <v>2795</v>
      </c>
      <c r="Q2805">
        <f t="shared" si="217"/>
        <v>90.744680851063833</v>
      </c>
      <c r="R2805" t="s">
        <v>8327</v>
      </c>
      <c r="S2805" t="s">
        <v>8328</v>
      </c>
      <c r="T2805" s="9">
        <f t="shared" si="218"/>
        <v>42158.065694444449</v>
      </c>
      <c r="U2805" s="9">
        <f t="shared" si="219"/>
        <v>42201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f t="shared" si="215"/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216"/>
        <v>150</v>
      </c>
      <c r="Q2806">
        <f t="shared" si="217"/>
        <v>50</v>
      </c>
      <c r="R2806" t="s">
        <v>8327</v>
      </c>
      <c r="S2806" t="s">
        <v>8328</v>
      </c>
      <c r="T2806" s="9">
        <f t="shared" si="218"/>
        <v>41881.453587962962</v>
      </c>
      <c r="U2806" s="9">
        <f t="shared" si="219"/>
        <v>41911.453587962962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f t="shared" si="215"/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216"/>
        <v>40</v>
      </c>
      <c r="Q2807">
        <f t="shared" si="217"/>
        <v>24.444444444444443</v>
      </c>
      <c r="R2807" t="s">
        <v>8327</v>
      </c>
      <c r="S2807" t="s">
        <v>8328</v>
      </c>
      <c r="T2807" s="9">
        <f t="shared" si="218"/>
        <v>42213.505474537036</v>
      </c>
      <c r="U2807" s="9">
        <f t="shared" si="219"/>
        <v>42238.505474537036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f t="shared" si="215"/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216"/>
        <v>363</v>
      </c>
      <c r="Q2808">
        <f t="shared" si="217"/>
        <v>44.25</v>
      </c>
      <c r="R2808" t="s">
        <v>8327</v>
      </c>
      <c r="S2808" t="s">
        <v>8328</v>
      </c>
      <c r="T2808" s="9">
        <f t="shared" si="218"/>
        <v>42185.267245370371</v>
      </c>
      <c r="U2808" s="9">
        <f t="shared" si="219"/>
        <v>42221.458333333328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f t="shared" si="215"/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216"/>
        <v>1300</v>
      </c>
      <c r="Q2809">
        <f t="shared" si="217"/>
        <v>67.741935483870961</v>
      </c>
      <c r="R2809" t="s">
        <v>8327</v>
      </c>
      <c r="S2809" t="s">
        <v>8328</v>
      </c>
      <c r="T2809" s="9">
        <f t="shared" si="218"/>
        <v>42154.873124999998</v>
      </c>
      <c r="U2809" s="9">
        <f t="shared" si="219"/>
        <v>42184.873124999998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f t="shared" si="215"/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216"/>
        <v>11</v>
      </c>
      <c r="Q2810">
        <f t="shared" si="217"/>
        <v>65.376811594202906</v>
      </c>
      <c r="R2810" t="s">
        <v>8327</v>
      </c>
      <c r="S2810" t="s">
        <v>8328</v>
      </c>
      <c r="T2810" s="9">
        <f t="shared" si="218"/>
        <v>42208.84646990741</v>
      </c>
      <c r="U2810" s="9">
        <f t="shared" si="219"/>
        <v>42238.84646990741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f t="shared" si="215"/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216"/>
        <v>60</v>
      </c>
      <c r="Q2811">
        <f t="shared" si="217"/>
        <v>121.9047619047619</v>
      </c>
      <c r="R2811" t="s">
        <v>8327</v>
      </c>
      <c r="S2811" t="s">
        <v>8328</v>
      </c>
      <c r="T2811" s="9">
        <f t="shared" si="218"/>
        <v>42451.496817129635</v>
      </c>
      <c r="U2811" s="9">
        <f t="shared" si="219"/>
        <v>42459.610416666663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f t="shared" si="215"/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216"/>
        <v>205</v>
      </c>
      <c r="Q2812">
        <f t="shared" si="217"/>
        <v>47.456140350877192</v>
      </c>
      <c r="R2812" t="s">
        <v>8327</v>
      </c>
      <c r="S2812" t="s">
        <v>8328</v>
      </c>
      <c r="T2812" s="9">
        <f t="shared" si="218"/>
        <v>41759.13962962963</v>
      </c>
      <c r="U2812" s="9">
        <f t="shared" si="219"/>
        <v>41791.165972222225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f t="shared" si="215"/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216"/>
        <v>27</v>
      </c>
      <c r="Q2813">
        <f t="shared" si="217"/>
        <v>92.842592592592595</v>
      </c>
      <c r="R2813" t="s">
        <v>8327</v>
      </c>
      <c r="S2813" t="s">
        <v>8328</v>
      </c>
      <c r="T2813" s="9">
        <f t="shared" si="218"/>
        <v>42028.496562500004</v>
      </c>
      <c r="U2813" s="9">
        <f t="shared" si="219"/>
        <v>42058.496562500004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f t="shared" si="215"/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216"/>
        <v>665</v>
      </c>
      <c r="Q2814">
        <f t="shared" si="217"/>
        <v>68.253012048192772</v>
      </c>
      <c r="R2814" t="s">
        <v>8327</v>
      </c>
      <c r="S2814" t="s">
        <v>8328</v>
      </c>
      <c r="T2814" s="9">
        <f t="shared" si="218"/>
        <v>42054.74418981481</v>
      </c>
      <c r="U2814" s="9">
        <f t="shared" si="219"/>
        <v>42100.166666666672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f t="shared" si="215"/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216"/>
        <v>772.11999999999989</v>
      </c>
      <c r="Q2815">
        <f t="shared" si="217"/>
        <v>37.209583333333335</v>
      </c>
      <c r="R2815" t="s">
        <v>8327</v>
      </c>
      <c r="S2815" t="s">
        <v>8328</v>
      </c>
      <c r="T2815" s="9">
        <f t="shared" si="218"/>
        <v>42693.742604166662</v>
      </c>
      <c r="U2815" s="9">
        <f t="shared" si="219"/>
        <v>42718.742604166662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f t="shared" si="215"/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216"/>
        <v>116</v>
      </c>
      <c r="Q2816">
        <f t="shared" si="217"/>
        <v>25.25</v>
      </c>
      <c r="R2816" t="s">
        <v>8327</v>
      </c>
      <c r="S2816" t="s">
        <v>8328</v>
      </c>
      <c r="T2816" s="9">
        <f t="shared" si="218"/>
        <v>42103.399479166663</v>
      </c>
      <c r="U2816" s="9">
        <f t="shared" si="219"/>
        <v>42133.399479166663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f t="shared" si="215"/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216"/>
        <v>355</v>
      </c>
      <c r="Q2817">
        <f t="shared" si="217"/>
        <v>43.214285714285715</v>
      </c>
      <c r="R2817" t="s">
        <v>8327</v>
      </c>
      <c r="S2817" t="s">
        <v>8328</v>
      </c>
      <c r="T2817" s="9">
        <f t="shared" si="218"/>
        <v>42559.776724537034</v>
      </c>
      <c r="U2817" s="9">
        <f t="shared" si="219"/>
        <v>42589.776724537034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f t="shared" si="215"/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216"/>
        <v>1247</v>
      </c>
      <c r="Q2818">
        <f t="shared" si="217"/>
        <v>25.130177514792898</v>
      </c>
      <c r="R2818" t="s">
        <v>8327</v>
      </c>
      <c r="S2818" t="s">
        <v>8328</v>
      </c>
      <c r="T2818" s="9">
        <f t="shared" si="218"/>
        <v>42188.467499999999</v>
      </c>
      <c r="U2818" s="9">
        <f t="shared" si="219"/>
        <v>42218.666666666672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f t="shared" ref="E2819:E2882" si="220">IF(G2819="successful",D2819,"")</f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221">F2819-D2819</f>
        <v>180</v>
      </c>
      <c r="Q2819">
        <f t="shared" ref="Q2819:Q2882" si="222">F2819/M2819</f>
        <v>23.636363636363637</v>
      </c>
      <c r="R2819" t="s">
        <v>8327</v>
      </c>
      <c r="S2819" t="s">
        <v>8328</v>
      </c>
      <c r="T2819" s="9">
        <f t="shared" ref="T2819:T2882" si="223">(((K2819/60)/60)/24)+DATE(1970,1,1)</f>
        <v>42023.634976851856</v>
      </c>
      <c r="U2819" s="9">
        <f t="shared" ref="U2819:U2882" si="224">(((J2819/60)/60)/24)+DATE(1970,1,1)</f>
        <v>42063.634976851856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f t="shared" si="220"/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221"/>
        <v>603</v>
      </c>
      <c r="Q2820">
        <f t="shared" si="222"/>
        <v>103.95098039215686</v>
      </c>
      <c r="R2820" t="s">
        <v>8327</v>
      </c>
      <c r="S2820" t="s">
        <v>8328</v>
      </c>
      <c r="T2820" s="9">
        <f t="shared" si="223"/>
        <v>42250.598217592589</v>
      </c>
      <c r="U2820" s="9">
        <f t="shared" si="224"/>
        <v>42270.598217592589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f t="shared" si="220"/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221"/>
        <v>240</v>
      </c>
      <c r="Q2821">
        <f t="shared" si="222"/>
        <v>50.384615384615387</v>
      </c>
      <c r="R2821" t="s">
        <v>8327</v>
      </c>
      <c r="S2821" t="s">
        <v>8328</v>
      </c>
      <c r="T2821" s="9">
        <f t="shared" si="223"/>
        <v>42139.525567129633</v>
      </c>
      <c r="U2821" s="9">
        <f t="shared" si="224"/>
        <v>42169.525567129633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f t="shared" si="220"/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221"/>
        <v>72</v>
      </c>
      <c r="Q2822">
        <f t="shared" si="222"/>
        <v>13.6</v>
      </c>
      <c r="R2822" t="s">
        <v>8327</v>
      </c>
      <c r="S2822" t="s">
        <v>8328</v>
      </c>
      <c r="T2822" s="9">
        <f t="shared" si="223"/>
        <v>42401.610983796301</v>
      </c>
      <c r="U2822" s="9">
        <f t="shared" si="224"/>
        <v>42426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f t="shared" si="220"/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221"/>
        <v>0</v>
      </c>
      <c r="Q2823">
        <f t="shared" si="222"/>
        <v>28.571428571428573</v>
      </c>
      <c r="R2823" t="s">
        <v>8327</v>
      </c>
      <c r="S2823" t="s">
        <v>8328</v>
      </c>
      <c r="T2823" s="9">
        <f t="shared" si="223"/>
        <v>41875.922858796301</v>
      </c>
      <c r="U2823" s="9">
        <f t="shared" si="224"/>
        <v>41905.922858796301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f t="shared" si="220"/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221"/>
        <v>0</v>
      </c>
      <c r="Q2824">
        <f t="shared" si="222"/>
        <v>63.829787234042556</v>
      </c>
      <c r="R2824" t="s">
        <v>8327</v>
      </c>
      <c r="S2824" t="s">
        <v>8328</v>
      </c>
      <c r="T2824" s="9">
        <f t="shared" si="223"/>
        <v>42060.683935185181</v>
      </c>
      <c r="U2824" s="9">
        <f t="shared" si="224"/>
        <v>42090.642268518524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f t="shared" si="220"/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221"/>
        <v>24</v>
      </c>
      <c r="Q2825">
        <f t="shared" si="222"/>
        <v>8.8571428571428577</v>
      </c>
      <c r="R2825" t="s">
        <v>8327</v>
      </c>
      <c r="S2825" t="s">
        <v>8328</v>
      </c>
      <c r="T2825" s="9">
        <f t="shared" si="223"/>
        <v>42067.011643518519</v>
      </c>
      <c r="U2825" s="9">
        <f t="shared" si="224"/>
        <v>42094.957638888889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f t="shared" si="220"/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221"/>
        <v>110</v>
      </c>
      <c r="Q2826">
        <f t="shared" si="222"/>
        <v>50.666666666666664</v>
      </c>
      <c r="R2826" t="s">
        <v>8327</v>
      </c>
      <c r="S2826" t="s">
        <v>8328</v>
      </c>
      <c r="T2826" s="9">
        <f t="shared" si="223"/>
        <v>42136.270787037036</v>
      </c>
      <c r="U2826" s="9">
        <f t="shared" si="224"/>
        <v>42168.071527777778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f t="shared" si="220"/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221"/>
        <v>100</v>
      </c>
      <c r="Q2827">
        <f t="shared" si="222"/>
        <v>60.784313725490193</v>
      </c>
      <c r="R2827" t="s">
        <v>8327</v>
      </c>
      <c r="S2827" t="s">
        <v>8328</v>
      </c>
      <c r="T2827" s="9">
        <f t="shared" si="223"/>
        <v>42312.792662037042</v>
      </c>
      <c r="U2827" s="9">
        <f t="shared" si="224"/>
        <v>42342.792662037042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f t="shared" si="220"/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221"/>
        <v>155</v>
      </c>
      <c r="Q2828">
        <f t="shared" si="222"/>
        <v>113.42105263157895</v>
      </c>
      <c r="R2828" t="s">
        <v>8327</v>
      </c>
      <c r="S2828" t="s">
        <v>8328</v>
      </c>
      <c r="T2828" s="9">
        <f t="shared" si="223"/>
        <v>42171.034861111111</v>
      </c>
      <c r="U2828" s="9">
        <f t="shared" si="224"/>
        <v>42195.291666666672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f t="shared" si="220"/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221"/>
        <v>405</v>
      </c>
      <c r="Q2829">
        <f t="shared" si="222"/>
        <v>104.56521739130434</v>
      </c>
      <c r="R2829" t="s">
        <v>8327</v>
      </c>
      <c r="S2829" t="s">
        <v>8328</v>
      </c>
      <c r="T2829" s="9">
        <f t="shared" si="223"/>
        <v>42494.683634259258</v>
      </c>
      <c r="U2829" s="9">
        <f t="shared" si="224"/>
        <v>42524.6875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f t="shared" si="220"/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221"/>
        <v>36</v>
      </c>
      <c r="Q2830">
        <f t="shared" si="222"/>
        <v>98.30927835051547</v>
      </c>
      <c r="R2830" t="s">
        <v>8327</v>
      </c>
      <c r="S2830" t="s">
        <v>8328</v>
      </c>
      <c r="T2830" s="9">
        <f t="shared" si="223"/>
        <v>42254.264687499999</v>
      </c>
      <c r="U2830" s="9">
        <f t="shared" si="224"/>
        <v>42279.958333333328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f t="shared" si="220"/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221"/>
        <v>163</v>
      </c>
      <c r="Q2831">
        <f t="shared" si="222"/>
        <v>35.039473684210527</v>
      </c>
      <c r="R2831" t="s">
        <v>8327</v>
      </c>
      <c r="S2831" t="s">
        <v>8328</v>
      </c>
      <c r="T2831" s="9">
        <f t="shared" si="223"/>
        <v>42495.434236111112</v>
      </c>
      <c r="U2831" s="9">
        <f t="shared" si="224"/>
        <v>42523.434236111112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f t="shared" si="220"/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221"/>
        <v>0</v>
      </c>
      <c r="Q2832">
        <f t="shared" si="222"/>
        <v>272.72727272727275</v>
      </c>
      <c r="R2832" t="s">
        <v>8327</v>
      </c>
      <c r="S2832" t="s">
        <v>8328</v>
      </c>
      <c r="T2832" s="9">
        <f t="shared" si="223"/>
        <v>41758.839675925927</v>
      </c>
      <c r="U2832" s="9">
        <f t="shared" si="224"/>
        <v>41771.165972222225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f t="shared" si="220"/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221"/>
        <v>320</v>
      </c>
      <c r="Q2833">
        <f t="shared" si="222"/>
        <v>63.846153846153847</v>
      </c>
      <c r="R2833" t="s">
        <v>8327</v>
      </c>
      <c r="S2833" t="s">
        <v>8328</v>
      </c>
      <c r="T2833" s="9">
        <f t="shared" si="223"/>
        <v>42171.824884259258</v>
      </c>
      <c r="U2833" s="9">
        <f t="shared" si="224"/>
        <v>42201.824884259258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f t="shared" si="220"/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221"/>
        <v>367.98999999999978</v>
      </c>
      <c r="Q2834">
        <f t="shared" si="222"/>
        <v>30.189368421052631</v>
      </c>
      <c r="R2834" t="s">
        <v>8327</v>
      </c>
      <c r="S2834" t="s">
        <v>8328</v>
      </c>
      <c r="T2834" s="9">
        <f t="shared" si="223"/>
        <v>41938.709421296298</v>
      </c>
      <c r="U2834" s="9">
        <f t="shared" si="224"/>
        <v>41966.916666666672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f t="shared" si="220"/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221"/>
        <v>223</v>
      </c>
      <c r="Q2835">
        <f t="shared" si="222"/>
        <v>83.51428571428572</v>
      </c>
      <c r="R2835" t="s">
        <v>8327</v>
      </c>
      <c r="S2835" t="s">
        <v>8328</v>
      </c>
      <c r="T2835" s="9">
        <f t="shared" si="223"/>
        <v>42268.127696759257</v>
      </c>
      <c r="U2835" s="9">
        <f t="shared" si="224"/>
        <v>42288.083333333328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f t="shared" si="220"/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221"/>
        <v>560</v>
      </c>
      <c r="Q2836">
        <f t="shared" si="222"/>
        <v>64.761904761904759</v>
      </c>
      <c r="R2836" t="s">
        <v>8327</v>
      </c>
      <c r="S2836" t="s">
        <v>8328</v>
      </c>
      <c r="T2836" s="9">
        <f t="shared" si="223"/>
        <v>42019.959837962961</v>
      </c>
      <c r="U2836" s="9">
        <f t="shared" si="224"/>
        <v>42034.959837962961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f t="shared" si="220"/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221"/>
        <v>870.99</v>
      </c>
      <c r="Q2837">
        <f t="shared" si="222"/>
        <v>20.118172043010752</v>
      </c>
      <c r="R2837" t="s">
        <v>8327</v>
      </c>
      <c r="S2837" t="s">
        <v>8328</v>
      </c>
      <c r="T2837" s="9">
        <f t="shared" si="223"/>
        <v>42313.703900462962</v>
      </c>
      <c r="U2837" s="9">
        <f t="shared" si="224"/>
        <v>42343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f t="shared" si="220"/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221"/>
        <v>35</v>
      </c>
      <c r="Q2838">
        <f t="shared" si="222"/>
        <v>44.090909090909093</v>
      </c>
      <c r="R2838" t="s">
        <v>8327</v>
      </c>
      <c r="S2838" t="s">
        <v>8328</v>
      </c>
      <c r="T2838" s="9">
        <f t="shared" si="223"/>
        <v>42746.261782407411</v>
      </c>
      <c r="U2838" s="9">
        <f t="shared" si="224"/>
        <v>42784.207638888889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f t="shared" si="220"/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221"/>
        <v>0</v>
      </c>
      <c r="Q2839">
        <f t="shared" si="222"/>
        <v>40.476190476190474</v>
      </c>
      <c r="R2839" t="s">
        <v>8327</v>
      </c>
      <c r="S2839" t="s">
        <v>8328</v>
      </c>
      <c r="T2839" s="9">
        <f t="shared" si="223"/>
        <v>42307.908379629633</v>
      </c>
      <c r="U2839" s="9">
        <f t="shared" si="224"/>
        <v>42347.950046296297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f t="shared" si="220"/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221"/>
        <v>405</v>
      </c>
      <c r="Q2840">
        <f t="shared" si="222"/>
        <v>44.537037037037038</v>
      </c>
      <c r="R2840" t="s">
        <v>8327</v>
      </c>
      <c r="S2840" t="s">
        <v>8328</v>
      </c>
      <c r="T2840" s="9">
        <f t="shared" si="223"/>
        <v>41842.607592592591</v>
      </c>
      <c r="U2840" s="9">
        <f t="shared" si="224"/>
        <v>41864.916666666664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f t="shared" si="220"/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221"/>
        <v>400</v>
      </c>
      <c r="Q2841">
        <f t="shared" si="222"/>
        <v>125.80645161290323</v>
      </c>
      <c r="R2841" t="s">
        <v>8327</v>
      </c>
      <c r="S2841" t="s">
        <v>8328</v>
      </c>
      <c r="T2841" s="9">
        <f t="shared" si="223"/>
        <v>41853.240208333329</v>
      </c>
      <c r="U2841" s="9">
        <f t="shared" si="224"/>
        <v>41876.207638888889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f t="shared" si="220"/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221"/>
        <v>100</v>
      </c>
      <c r="Q2842">
        <f t="shared" si="222"/>
        <v>19.696969696969695</v>
      </c>
      <c r="R2842" t="s">
        <v>8327</v>
      </c>
      <c r="S2842" t="s">
        <v>8328</v>
      </c>
      <c r="T2842" s="9">
        <f t="shared" si="223"/>
        <v>42060.035636574074</v>
      </c>
      <c r="U2842" s="9">
        <f t="shared" si="224"/>
        <v>42081.708333333328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 t="str">
        <f t="shared" si="220"/>
        <v/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221"/>
        <v>-990</v>
      </c>
      <c r="Q2843">
        <f t="shared" si="222"/>
        <v>10</v>
      </c>
      <c r="R2843" t="s">
        <v>8327</v>
      </c>
      <c r="S2843" t="s">
        <v>8328</v>
      </c>
      <c r="T2843" s="9">
        <f t="shared" si="223"/>
        <v>42291.739548611105</v>
      </c>
      <c r="U2843" s="9">
        <f t="shared" si="224"/>
        <v>42351.781215277777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 t="str">
        <f t="shared" si="220"/>
        <v/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>
        <f t="shared" si="221"/>
        <v>-1500</v>
      </c>
      <c r="Q2844" t="e">
        <f t="shared" si="222"/>
        <v>#DIV/0!</v>
      </c>
      <c r="R2844" t="s">
        <v>8327</v>
      </c>
      <c r="S2844" t="s">
        <v>8328</v>
      </c>
      <c r="T2844" s="9">
        <f t="shared" si="223"/>
        <v>41784.952488425923</v>
      </c>
      <c r="U2844" s="9">
        <f t="shared" si="224"/>
        <v>41811.458333333336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 t="str">
        <f t="shared" si="220"/>
        <v/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>
        <f t="shared" si="221"/>
        <v>-1200</v>
      </c>
      <c r="Q2845" t="e">
        <f t="shared" si="222"/>
        <v>#DIV/0!</v>
      </c>
      <c r="R2845" t="s">
        <v>8327</v>
      </c>
      <c r="S2845" t="s">
        <v>8328</v>
      </c>
      <c r="T2845" s="9">
        <f t="shared" si="223"/>
        <v>42492.737847222219</v>
      </c>
      <c r="U2845" s="9">
        <f t="shared" si="224"/>
        <v>42534.166666666672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 t="str">
        <f t="shared" si="220"/>
        <v/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221"/>
        <v>-520</v>
      </c>
      <c r="Q2846">
        <f t="shared" si="222"/>
        <v>30</v>
      </c>
      <c r="R2846" t="s">
        <v>8327</v>
      </c>
      <c r="S2846" t="s">
        <v>8328</v>
      </c>
      <c r="T2846" s="9">
        <f t="shared" si="223"/>
        <v>42709.546064814815</v>
      </c>
      <c r="U2846" s="9">
        <f t="shared" si="224"/>
        <v>42739.546064814815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 t="str">
        <f t="shared" si="220"/>
        <v/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221"/>
        <v>-5134</v>
      </c>
      <c r="Q2847">
        <f t="shared" si="222"/>
        <v>60.666666666666664</v>
      </c>
      <c r="R2847" t="s">
        <v>8327</v>
      </c>
      <c r="S2847" t="s">
        <v>8328</v>
      </c>
      <c r="T2847" s="9">
        <f t="shared" si="223"/>
        <v>42103.016585648147</v>
      </c>
      <c r="U2847" s="9">
        <f t="shared" si="224"/>
        <v>42163.016585648147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 t="str">
        <f t="shared" si="220"/>
        <v/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>
        <f t="shared" si="221"/>
        <v>-8000</v>
      </c>
      <c r="Q2848" t="e">
        <f t="shared" si="222"/>
        <v>#DIV/0!</v>
      </c>
      <c r="R2848" t="s">
        <v>8327</v>
      </c>
      <c r="S2848" t="s">
        <v>8328</v>
      </c>
      <c r="T2848" s="9">
        <f t="shared" si="223"/>
        <v>42108.692060185189</v>
      </c>
      <c r="U2848" s="9">
        <f t="shared" si="224"/>
        <v>42153.692060185189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 t="str">
        <f t="shared" si="220"/>
        <v/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>
        <f t="shared" si="221"/>
        <v>-2000</v>
      </c>
      <c r="Q2849" t="e">
        <f t="shared" si="222"/>
        <v>#DIV/0!</v>
      </c>
      <c r="R2849" t="s">
        <v>8327</v>
      </c>
      <c r="S2849" t="s">
        <v>8328</v>
      </c>
      <c r="T2849" s="9">
        <f t="shared" si="223"/>
        <v>42453.806307870371</v>
      </c>
      <c r="U2849" s="9">
        <f t="shared" si="224"/>
        <v>42513.806307870371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 t="str">
        <f t="shared" si="220"/>
        <v/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221"/>
        <v>-34930</v>
      </c>
      <c r="Q2850">
        <f t="shared" si="222"/>
        <v>23.333333333333332</v>
      </c>
      <c r="R2850" t="s">
        <v>8327</v>
      </c>
      <c r="S2850" t="s">
        <v>8328</v>
      </c>
      <c r="T2850" s="9">
        <f t="shared" si="223"/>
        <v>42123.648831018523</v>
      </c>
      <c r="U2850" s="9">
        <f t="shared" si="224"/>
        <v>42153.648831018523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 t="str">
        <f t="shared" si="220"/>
        <v/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221"/>
        <v>-495</v>
      </c>
      <c r="Q2851">
        <f t="shared" si="222"/>
        <v>5</v>
      </c>
      <c r="R2851" t="s">
        <v>8327</v>
      </c>
      <c r="S2851" t="s">
        <v>8328</v>
      </c>
      <c r="T2851" s="9">
        <f t="shared" si="223"/>
        <v>42453.428240740745</v>
      </c>
      <c r="U2851" s="9">
        <f t="shared" si="224"/>
        <v>42483.428240740745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 t="str">
        <f t="shared" si="220"/>
        <v/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221"/>
        <v>-7689</v>
      </c>
      <c r="Q2852">
        <f t="shared" si="222"/>
        <v>23.923076923076923</v>
      </c>
      <c r="R2852" t="s">
        <v>8327</v>
      </c>
      <c r="S2852" t="s">
        <v>8328</v>
      </c>
      <c r="T2852" s="9">
        <f t="shared" si="223"/>
        <v>41858.007071759261</v>
      </c>
      <c r="U2852" s="9">
        <f t="shared" si="224"/>
        <v>41888.007071759261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 t="str">
        <f t="shared" si="220"/>
        <v/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>
        <f t="shared" si="221"/>
        <v>-4500</v>
      </c>
      <c r="Q2853" t="e">
        <f t="shared" si="222"/>
        <v>#DIV/0!</v>
      </c>
      <c r="R2853" t="s">
        <v>8327</v>
      </c>
      <c r="S2853" t="s">
        <v>8328</v>
      </c>
      <c r="T2853" s="9">
        <f t="shared" si="223"/>
        <v>42390.002650462964</v>
      </c>
      <c r="U2853" s="9">
        <f t="shared" si="224"/>
        <v>42398.970138888893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 t="str">
        <f t="shared" si="220"/>
        <v/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221"/>
        <v>-4905</v>
      </c>
      <c r="Q2854">
        <f t="shared" si="222"/>
        <v>15.833333333333334</v>
      </c>
      <c r="R2854" t="s">
        <v>8327</v>
      </c>
      <c r="S2854" t="s">
        <v>8328</v>
      </c>
      <c r="T2854" s="9">
        <f t="shared" si="223"/>
        <v>41781.045173611114</v>
      </c>
      <c r="U2854" s="9">
        <f t="shared" si="224"/>
        <v>41811.045173611114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 t="str">
        <f t="shared" si="220"/>
        <v/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>
        <f t="shared" si="221"/>
        <v>-9500</v>
      </c>
      <c r="Q2855" t="e">
        <f t="shared" si="222"/>
        <v>#DIV/0!</v>
      </c>
      <c r="R2855" t="s">
        <v>8327</v>
      </c>
      <c r="S2855" t="s">
        <v>8328</v>
      </c>
      <c r="T2855" s="9">
        <f t="shared" si="223"/>
        <v>41836.190937499996</v>
      </c>
      <c r="U2855" s="9">
        <f t="shared" si="224"/>
        <v>41896.190937499996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 t="str">
        <f t="shared" si="220"/>
        <v/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221"/>
        <v>-583</v>
      </c>
      <c r="Q2856">
        <f t="shared" si="222"/>
        <v>29.785714285714285</v>
      </c>
      <c r="R2856" t="s">
        <v>8327</v>
      </c>
      <c r="S2856" t="s">
        <v>8328</v>
      </c>
      <c r="T2856" s="9">
        <f t="shared" si="223"/>
        <v>42111.71665509259</v>
      </c>
      <c r="U2856" s="9">
        <f t="shared" si="224"/>
        <v>42131.71665509259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 t="str">
        <f t="shared" si="220"/>
        <v/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221"/>
        <v>-300</v>
      </c>
      <c r="Q2857">
        <f t="shared" si="222"/>
        <v>60</v>
      </c>
      <c r="R2857" t="s">
        <v>8327</v>
      </c>
      <c r="S2857" t="s">
        <v>8328</v>
      </c>
      <c r="T2857" s="9">
        <f t="shared" si="223"/>
        <v>42370.007766203707</v>
      </c>
      <c r="U2857" s="9">
        <f t="shared" si="224"/>
        <v>42398.981944444444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 t="str">
        <f t="shared" si="220"/>
        <v/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221"/>
        <v>-2854</v>
      </c>
      <c r="Q2858">
        <f t="shared" si="222"/>
        <v>24.333333333333332</v>
      </c>
      <c r="R2858" t="s">
        <v>8327</v>
      </c>
      <c r="S2858" t="s">
        <v>8328</v>
      </c>
      <c r="T2858" s="9">
        <f t="shared" si="223"/>
        <v>42165.037581018521</v>
      </c>
      <c r="U2858" s="9">
        <f t="shared" si="224"/>
        <v>42224.898611111115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 t="str">
        <f t="shared" si="220"/>
        <v/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221"/>
        <v>-30500</v>
      </c>
      <c r="Q2859">
        <f t="shared" si="222"/>
        <v>500</v>
      </c>
      <c r="R2859" t="s">
        <v>8327</v>
      </c>
      <c r="S2859" t="s">
        <v>8328</v>
      </c>
      <c r="T2859" s="9">
        <f t="shared" si="223"/>
        <v>42726.920081018514</v>
      </c>
      <c r="U2859" s="9">
        <f t="shared" si="224"/>
        <v>42786.75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 t="str">
        <f t="shared" si="220"/>
        <v/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>
        <f t="shared" si="221"/>
        <v>-1000</v>
      </c>
      <c r="Q2860" t="e">
        <f t="shared" si="222"/>
        <v>#DIV/0!</v>
      </c>
      <c r="R2860" t="s">
        <v>8327</v>
      </c>
      <c r="S2860" t="s">
        <v>8328</v>
      </c>
      <c r="T2860" s="9">
        <f t="shared" si="223"/>
        <v>41954.545081018514</v>
      </c>
      <c r="U2860" s="9">
        <f t="shared" si="224"/>
        <v>41978.477777777778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 t="str">
        <f t="shared" si="220"/>
        <v/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221"/>
        <v>-1965</v>
      </c>
      <c r="Q2861">
        <f t="shared" si="222"/>
        <v>35</v>
      </c>
      <c r="R2861" t="s">
        <v>8327</v>
      </c>
      <c r="S2861" t="s">
        <v>8328</v>
      </c>
      <c r="T2861" s="9">
        <f t="shared" si="223"/>
        <v>42233.362314814818</v>
      </c>
      <c r="U2861" s="9">
        <f t="shared" si="224"/>
        <v>42293.362314814818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 t="str">
        <f t="shared" si="220"/>
        <v/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221"/>
        <v>-3734</v>
      </c>
      <c r="Q2862">
        <f t="shared" si="222"/>
        <v>29.555555555555557</v>
      </c>
      <c r="R2862" t="s">
        <v>8327</v>
      </c>
      <c r="S2862" t="s">
        <v>8328</v>
      </c>
      <c r="T2862" s="9">
        <f t="shared" si="223"/>
        <v>42480.800648148142</v>
      </c>
      <c r="U2862" s="9">
        <f t="shared" si="224"/>
        <v>42540.800648148142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 t="str">
        <f t="shared" si="220"/>
        <v/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221"/>
        <v>-170</v>
      </c>
      <c r="Q2863">
        <f t="shared" si="222"/>
        <v>26.666666666666668</v>
      </c>
      <c r="R2863" t="s">
        <v>8327</v>
      </c>
      <c r="S2863" t="s">
        <v>8328</v>
      </c>
      <c r="T2863" s="9">
        <f t="shared" si="223"/>
        <v>42257.590833333335</v>
      </c>
      <c r="U2863" s="9">
        <f t="shared" si="224"/>
        <v>42271.590833333335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 t="str">
        <f t="shared" si="220"/>
        <v/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221"/>
        <v>-12645</v>
      </c>
      <c r="Q2864">
        <f t="shared" si="222"/>
        <v>18.333333333333332</v>
      </c>
      <c r="R2864" t="s">
        <v>8327</v>
      </c>
      <c r="S2864" t="s">
        <v>8328</v>
      </c>
      <c r="T2864" s="9">
        <f t="shared" si="223"/>
        <v>41784.789687500001</v>
      </c>
      <c r="U2864" s="9">
        <f t="shared" si="224"/>
        <v>41814.789687500001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 t="str">
        <f t="shared" si="220"/>
        <v/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221"/>
        <v>-49980</v>
      </c>
      <c r="Q2865">
        <f t="shared" si="222"/>
        <v>20</v>
      </c>
      <c r="R2865" t="s">
        <v>8327</v>
      </c>
      <c r="S2865" t="s">
        <v>8328</v>
      </c>
      <c r="T2865" s="9">
        <f t="shared" si="223"/>
        <v>41831.675034722226</v>
      </c>
      <c r="U2865" s="9">
        <f t="shared" si="224"/>
        <v>41891.675034722226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 t="str">
        <f t="shared" si="220"/>
        <v/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221"/>
        <v>-2460</v>
      </c>
      <c r="Q2866">
        <f t="shared" si="222"/>
        <v>13.333333333333334</v>
      </c>
      <c r="R2866" t="s">
        <v>8327</v>
      </c>
      <c r="S2866" t="s">
        <v>8328</v>
      </c>
      <c r="T2866" s="9">
        <f t="shared" si="223"/>
        <v>42172.613506944443</v>
      </c>
      <c r="U2866" s="9">
        <f t="shared" si="224"/>
        <v>42202.554166666669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 t="str">
        <f t="shared" si="220"/>
        <v/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>
        <f t="shared" si="221"/>
        <v>-2888</v>
      </c>
      <c r="Q2867" t="e">
        <f t="shared" si="222"/>
        <v>#DIV/0!</v>
      </c>
      <c r="R2867" t="s">
        <v>8327</v>
      </c>
      <c r="S2867" t="s">
        <v>8328</v>
      </c>
      <c r="T2867" s="9">
        <f t="shared" si="223"/>
        <v>41950.114108796297</v>
      </c>
      <c r="U2867" s="9">
        <f t="shared" si="224"/>
        <v>42010.114108796297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 t="str">
        <f t="shared" si="220"/>
        <v/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221"/>
        <v>-4955</v>
      </c>
      <c r="Q2868">
        <f t="shared" si="222"/>
        <v>22.5</v>
      </c>
      <c r="R2868" t="s">
        <v>8327</v>
      </c>
      <c r="S2868" t="s">
        <v>8328</v>
      </c>
      <c r="T2868" s="9">
        <f t="shared" si="223"/>
        <v>42627.955104166671</v>
      </c>
      <c r="U2868" s="9">
        <f t="shared" si="224"/>
        <v>42657.916666666672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 t="str">
        <f t="shared" si="220"/>
        <v/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221"/>
        <v>-1996</v>
      </c>
      <c r="Q2869">
        <f t="shared" si="222"/>
        <v>50.4</v>
      </c>
      <c r="R2869" t="s">
        <v>8327</v>
      </c>
      <c r="S2869" t="s">
        <v>8328</v>
      </c>
      <c r="T2869" s="9">
        <f t="shared" si="223"/>
        <v>42531.195277777777</v>
      </c>
      <c r="U2869" s="9">
        <f t="shared" si="224"/>
        <v>42555.166666666672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 t="str">
        <f t="shared" si="220"/>
        <v/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221"/>
        <v>-8698.24</v>
      </c>
      <c r="Q2870">
        <f t="shared" si="222"/>
        <v>105.02933333333334</v>
      </c>
      <c r="R2870" t="s">
        <v>8327</v>
      </c>
      <c r="S2870" t="s">
        <v>8328</v>
      </c>
      <c r="T2870" s="9">
        <f t="shared" si="223"/>
        <v>42618.827013888891</v>
      </c>
      <c r="U2870" s="9">
        <f t="shared" si="224"/>
        <v>42648.827013888891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 t="str">
        <f t="shared" si="220"/>
        <v/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221"/>
        <v>-19823</v>
      </c>
      <c r="Q2871">
        <f t="shared" si="222"/>
        <v>35.4</v>
      </c>
      <c r="R2871" t="s">
        <v>8327</v>
      </c>
      <c r="S2871" t="s">
        <v>8328</v>
      </c>
      <c r="T2871" s="9">
        <f t="shared" si="223"/>
        <v>42540.593530092592</v>
      </c>
      <c r="U2871" s="9">
        <f t="shared" si="224"/>
        <v>42570.593530092592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 t="str">
        <f t="shared" si="220"/>
        <v/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221"/>
        <v>-4250</v>
      </c>
      <c r="Q2872">
        <f t="shared" si="222"/>
        <v>83.333333333333329</v>
      </c>
      <c r="R2872" t="s">
        <v>8327</v>
      </c>
      <c r="S2872" t="s">
        <v>8328</v>
      </c>
      <c r="T2872" s="9">
        <f t="shared" si="223"/>
        <v>41746.189409722225</v>
      </c>
      <c r="U2872" s="9">
        <f t="shared" si="224"/>
        <v>41776.189409722225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 t="str">
        <f t="shared" si="220"/>
        <v/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221"/>
        <v>-9533</v>
      </c>
      <c r="Q2873">
        <f t="shared" si="222"/>
        <v>35.92307692307692</v>
      </c>
      <c r="R2873" t="s">
        <v>8327</v>
      </c>
      <c r="S2873" t="s">
        <v>8328</v>
      </c>
      <c r="T2873" s="9">
        <f t="shared" si="223"/>
        <v>41974.738576388889</v>
      </c>
      <c r="U2873" s="9">
        <f t="shared" si="224"/>
        <v>41994.738576388889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 t="str">
        <f t="shared" si="220"/>
        <v/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>
        <f t="shared" si="221"/>
        <v>-3000</v>
      </c>
      <c r="Q2874" t="e">
        <f t="shared" si="222"/>
        <v>#DIV/0!</v>
      </c>
      <c r="R2874" t="s">
        <v>8327</v>
      </c>
      <c r="S2874" t="s">
        <v>8328</v>
      </c>
      <c r="T2874" s="9">
        <f t="shared" si="223"/>
        <v>42115.11618055556</v>
      </c>
      <c r="U2874" s="9">
        <f t="shared" si="224"/>
        <v>42175.11618055556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 t="str">
        <f t="shared" si="220"/>
        <v/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221"/>
        <v>-1547</v>
      </c>
      <c r="Q2875">
        <f t="shared" si="222"/>
        <v>119.125</v>
      </c>
      <c r="R2875" t="s">
        <v>8327</v>
      </c>
      <c r="S2875" t="s">
        <v>8328</v>
      </c>
      <c r="T2875" s="9">
        <f t="shared" si="223"/>
        <v>42002.817488425921</v>
      </c>
      <c r="U2875" s="9">
        <f t="shared" si="224"/>
        <v>42032.817488425921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 t="str">
        <f t="shared" si="220"/>
        <v/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221"/>
        <v>-4729</v>
      </c>
      <c r="Q2876">
        <f t="shared" si="222"/>
        <v>90.333333333333329</v>
      </c>
      <c r="R2876" t="s">
        <v>8327</v>
      </c>
      <c r="S2876" t="s">
        <v>8328</v>
      </c>
      <c r="T2876" s="9">
        <f t="shared" si="223"/>
        <v>42722.84474537037</v>
      </c>
      <c r="U2876" s="9">
        <f t="shared" si="224"/>
        <v>42752.84474537037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 t="str">
        <f t="shared" si="220"/>
        <v/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221"/>
        <v>-19993</v>
      </c>
      <c r="Q2877">
        <f t="shared" si="222"/>
        <v>2.3333333333333335</v>
      </c>
      <c r="R2877" t="s">
        <v>8327</v>
      </c>
      <c r="S2877" t="s">
        <v>8328</v>
      </c>
      <c r="T2877" s="9">
        <f t="shared" si="223"/>
        <v>42465.128391203703</v>
      </c>
      <c r="U2877" s="9">
        <f t="shared" si="224"/>
        <v>42495.128391203703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 t="str">
        <f t="shared" si="220"/>
        <v/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>
        <f t="shared" si="221"/>
        <v>-150000</v>
      </c>
      <c r="Q2878" t="e">
        <f t="shared" si="222"/>
        <v>#DIV/0!</v>
      </c>
      <c r="R2878" t="s">
        <v>8327</v>
      </c>
      <c r="S2878" t="s">
        <v>8328</v>
      </c>
      <c r="T2878" s="9">
        <f t="shared" si="223"/>
        <v>42171.743969907402</v>
      </c>
      <c r="U2878" s="9">
        <f t="shared" si="224"/>
        <v>42201.743969907402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 t="str">
        <f t="shared" si="220"/>
        <v/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221"/>
        <v>-5350</v>
      </c>
      <c r="Q2879">
        <f t="shared" si="222"/>
        <v>108.33333333333333</v>
      </c>
      <c r="R2879" t="s">
        <v>8327</v>
      </c>
      <c r="S2879" t="s">
        <v>8328</v>
      </c>
      <c r="T2879" s="9">
        <f t="shared" si="223"/>
        <v>42672.955138888887</v>
      </c>
      <c r="U2879" s="9">
        <f t="shared" si="224"/>
        <v>42704.708333333328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 t="str">
        <f t="shared" si="220"/>
        <v/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221"/>
        <v>-2937</v>
      </c>
      <c r="Q2880">
        <f t="shared" si="222"/>
        <v>15.75</v>
      </c>
      <c r="R2880" t="s">
        <v>8327</v>
      </c>
      <c r="S2880" t="s">
        <v>8328</v>
      </c>
      <c r="T2880" s="9">
        <f t="shared" si="223"/>
        <v>42128.615682870368</v>
      </c>
      <c r="U2880" s="9">
        <f t="shared" si="224"/>
        <v>42188.615682870368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 t="str">
        <f t="shared" si="220"/>
        <v/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221"/>
        <v>-11171</v>
      </c>
      <c r="Q2881">
        <f t="shared" si="222"/>
        <v>29</v>
      </c>
      <c r="R2881" t="s">
        <v>8327</v>
      </c>
      <c r="S2881" t="s">
        <v>8328</v>
      </c>
      <c r="T2881" s="9">
        <f t="shared" si="223"/>
        <v>42359.725243055553</v>
      </c>
      <c r="U2881" s="9">
        <f t="shared" si="224"/>
        <v>42389.725243055553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 t="str">
        <f t="shared" si="220"/>
        <v/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221"/>
        <v>-9200</v>
      </c>
      <c r="Q2882">
        <f t="shared" si="222"/>
        <v>96.551724137931032</v>
      </c>
      <c r="R2882" t="s">
        <v>8327</v>
      </c>
      <c r="S2882" t="s">
        <v>8328</v>
      </c>
      <c r="T2882" s="9">
        <f t="shared" si="223"/>
        <v>42192.905694444446</v>
      </c>
      <c r="U2882" s="9">
        <f t="shared" si="224"/>
        <v>42236.711805555555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 t="str">
        <f t="shared" ref="E2883:E2946" si="225">IF(G2883="successful",D2883,"")</f>
        <v/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>
        <f t="shared" ref="P2883:P2946" si="226">F2883-D2883</f>
        <v>-5500</v>
      </c>
      <c r="Q2883" t="e">
        <f t="shared" ref="Q2883:Q2946" si="227">F2883/M2883</f>
        <v>#DIV/0!</v>
      </c>
      <c r="R2883" t="s">
        <v>8327</v>
      </c>
      <c r="S2883" t="s">
        <v>8328</v>
      </c>
      <c r="T2883" s="9">
        <f t="shared" ref="T2883:T2946" si="228">(((K2883/60)/60)/24)+DATE(1970,1,1)</f>
        <v>41916.597638888888</v>
      </c>
      <c r="U2883" s="9">
        <f t="shared" ref="U2883:U2946" si="229">(((J2883/60)/60)/24)+DATE(1970,1,1)</f>
        <v>41976.639305555553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 t="str">
        <f t="shared" si="225"/>
        <v/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226"/>
        <v>-498</v>
      </c>
      <c r="Q2884">
        <f t="shared" si="227"/>
        <v>63</v>
      </c>
      <c r="R2884" t="s">
        <v>8327</v>
      </c>
      <c r="S2884" t="s">
        <v>8328</v>
      </c>
      <c r="T2884" s="9">
        <f t="shared" si="228"/>
        <v>42461.596273148149</v>
      </c>
      <c r="U2884" s="9">
        <f t="shared" si="229"/>
        <v>42491.596273148149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 t="str">
        <f t="shared" si="225"/>
        <v/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226"/>
        <v>-8092</v>
      </c>
      <c r="Q2885">
        <f t="shared" si="227"/>
        <v>381.6</v>
      </c>
      <c r="R2885" t="s">
        <v>8327</v>
      </c>
      <c r="S2885" t="s">
        <v>8328</v>
      </c>
      <c r="T2885" s="9">
        <f t="shared" si="228"/>
        <v>42370.90320601852</v>
      </c>
      <c r="U2885" s="9">
        <f t="shared" si="229"/>
        <v>42406.207638888889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 t="str">
        <f t="shared" si="225"/>
        <v/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226"/>
        <v>-44815</v>
      </c>
      <c r="Q2886">
        <f t="shared" si="227"/>
        <v>46.25</v>
      </c>
      <c r="R2886" t="s">
        <v>8327</v>
      </c>
      <c r="S2886" t="s">
        <v>8328</v>
      </c>
      <c r="T2886" s="9">
        <f t="shared" si="228"/>
        <v>41948.727256944447</v>
      </c>
      <c r="U2886" s="9">
        <f t="shared" si="229"/>
        <v>41978.727256944447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 t="str">
        <f t="shared" si="225"/>
        <v/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226"/>
        <v>-270</v>
      </c>
      <c r="Q2887">
        <f t="shared" si="227"/>
        <v>26</v>
      </c>
      <c r="R2887" t="s">
        <v>8327</v>
      </c>
      <c r="S2887" t="s">
        <v>8328</v>
      </c>
      <c r="T2887" s="9">
        <f t="shared" si="228"/>
        <v>42047.07640046296</v>
      </c>
      <c r="U2887" s="9">
        <f t="shared" si="229"/>
        <v>42077.034733796296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 t="str">
        <f t="shared" si="225"/>
        <v/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226"/>
        <v>-190</v>
      </c>
      <c r="Q2888">
        <f t="shared" si="227"/>
        <v>10</v>
      </c>
      <c r="R2888" t="s">
        <v>8327</v>
      </c>
      <c r="S2888" t="s">
        <v>8328</v>
      </c>
      <c r="T2888" s="9">
        <f t="shared" si="228"/>
        <v>42261.632916666669</v>
      </c>
      <c r="U2888" s="9">
        <f t="shared" si="229"/>
        <v>42266.165972222225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 t="str">
        <f t="shared" si="225"/>
        <v/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226"/>
        <v>-2995</v>
      </c>
      <c r="Q2889">
        <f t="shared" si="227"/>
        <v>5</v>
      </c>
      <c r="R2889" t="s">
        <v>8327</v>
      </c>
      <c r="S2889" t="s">
        <v>8328</v>
      </c>
      <c r="T2889" s="9">
        <f t="shared" si="228"/>
        <v>41985.427361111113</v>
      </c>
      <c r="U2889" s="9">
        <f t="shared" si="229"/>
        <v>42015.427361111113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 t="str">
        <f t="shared" si="225"/>
        <v/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>
        <f t="shared" si="226"/>
        <v>-30000</v>
      </c>
      <c r="Q2890" t="e">
        <f t="shared" si="227"/>
        <v>#DIV/0!</v>
      </c>
      <c r="R2890" t="s">
        <v>8327</v>
      </c>
      <c r="S2890" t="s">
        <v>8328</v>
      </c>
      <c r="T2890" s="9">
        <f t="shared" si="228"/>
        <v>41922.535185185188</v>
      </c>
      <c r="U2890" s="9">
        <f t="shared" si="229"/>
        <v>41930.207638888889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 t="str">
        <f t="shared" si="225"/>
        <v/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226"/>
        <v>-1858</v>
      </c>
      <c r="Q2891">
        <f t="shared" si="227"/>
        <v>81.571428571428569</v>
      </c>
      <c r="R2891" t="s">
        <v>8327</v>
      </c>
      <c r="S2891" t="s">
        <v>8328</v>
      </c>
      <c r="T2891" s="9">
        <f t="shared" si="228"/>
        <v>41850.863252314812</v>
      </c>
      <c r="U2891" s="9">
        <f t="shared" si="229"/>
        <v>41880.863252314812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 t="str">
        <f t="shared" si="225"/>
        <v/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226"/>
        <v>-1979</v>
      </c>
      <c r="Q2892">
        <f t="shared" si="227"/>
        <v>7</v>
      </c>
      <c r="R2892" t="s">
        <v>8327</v>
      </c>
      <c r="S2892" t="s">
        <v>8328</v>
      </c>
      <c r="T2892" s="9">
        <f t="shared" si="228"/>
        <v>41831.742962962962</v>
      </c>
      <c r="U2892" s="9">
        <f t="shared" si="229"/>
        <v>41860.125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 t="str">
        <f t="shared" si="225"/>
        <v/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226"/>
        <v>-9727</v>
      </c>
      <c r="Q2893">
        <f t="shared" si="227"/>
        <v>27.3</v>
      </c>
      <c r="R2893" t="s">
        <v>8327</v>
      </c>
      <c r="S2893" t="s">
        <v>8328</v>
      </c>
      <c r="T2893" s="9">
        <f t="shared" si="228"/>
        <v>42415.883425925931</v>
      </c>
      <c r="U2893" s="9">
        <f t="shared" si="229"/>
        <v>42475.84175925926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 t="str">
        <f t="shared" si="225"/>
        <v/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226"/>
        <v>-5000</v>
      </c>
      <c r="Q2894">
        <f t="shared" si="227"/>
        <v>29.411764705882351</v>
      </c>
      <c r="R2894" t="s">
        <v>8327</v>
      </c>
      <c r="S2894" t="s">
        <v>8328</v>
      </c>
      <c r="T2894" s="9">
        <f t="shared" si="228"/>
        <v>41869.714166666665</v>
      </c>
      <c r="U2894" s="9">
        <f t="shared" si="229"/>
        <v>41876.875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 t="str">
        <f t="shared" si="225"/>
        <v/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226"/>
        <v>-4975</v>
      </c>
      <c r="Q2895">
        <f t="shared" si="227"/>
        <v>12.5</v>
      </c>
      <c r="R2895" t="s">
        <v>8327</v>
      </c>
      <c r="S2895" t="s">
        <v>8328</v>
      </c>
      <c r="T2895" s="9">
        <f t="shared" si="228"/>
        <v>41953.773090277777</v>
      </c>
      <c r="U2895" s="9">
        <f t="shared" si="229"/>
        <v>42013.083333333328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 t="str">
        <f t="shared" si="225"/>
        <v/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>
        <f t="shared" si="226"/>
        <v>-50000</v>
      </c>
      <c r="Q2896" t="e">
        <f t="shared" si="227"/>
        <v>#DIV/0!</v>
      </c>
      <c r="R2896" t="s">
        <v>8327</v>
      </c>
      <c r="S2896" t="s">
        <v>8328</v>
      </c>
      <c r="T2896" s="9">
        <f t="shared" si="228"/>
        <v>42037.986284722225</v>
      </c>
      <c r="U2896" s="9">
        <f t="shared" si="229"/>
        <v>42097.944618055553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 t="str">
        <f t="shared" si="225"/>
        <v/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226"/>
        <v>-477</v>
      </c>
      <c r="Q2897">
        <f t="shared" si="227"/>
        <v>5.75</v>
      </c>
      <c r="R2897" t="s">
        <v>8327</v>
      </c>
      <c r="S2897" t="s">
        <v>8328</v>
      </c>
      <c r="T2897" s="9">
        <f t="shared" si="228"/>
        <v>41811.555462962962</v>
      </c>
      <c r="U2897" s="9">
        <f t="shared" si="229"/>
        <v>41812.875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 t="str">
        <f t="shared" si="225"/>
        <v/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226"/>
        <v>-2375</v>
      </c>
      <c r="Q2898">
        <f t="shared" si="227"/>
        <v>52.083333333333336</v>
      </c>
      <c r="R2898" t="s">
        <v>8327</v>
      </c>
      <c r="S2898" t="s">
        <v>8328</v>
      </c>
      <c r="T2898" s="9">
        <f t="shared" si="228"/>
        <v>42701.908807870372</v>
      </c>
      <c r="U2898" s="9">
        <f t="shared" si="229"/>
        <v>42716.25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 t="str">
        <f t="shared" si="225"/>
        <v/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226"/>
        <v>-11450</v>
      </c>
      <c r="Q2899">
        <f t="shared" si="227"/>
        <v>183.33333333333334</v>
      </c>
      <c r="R2899" t="s">
        <v>8327</v>
      </c>
      <c r="S2899" t="s">
        <v>8328</v>
      </c>
      <c r="T2899" s="9">
        <f t="shared" si="228"/>
        <v>42258.646504629629</v>
      </c>
      <c r="U2899" s="9">
        <f t="shared" si="229"/>
        <v>42288.645196759258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 t="str">
        <f t="shared" si="225"/>
        <v/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226"/>
        <v>-7184</v>
      </c>
      <c r="Q2900">
        <f t="shared" si="227"/>
        <v>26.333333333333332</v>
      </c>
      <c r="R2900" t="s">
        <v>8327</v>
      </c>
      <c r="S2900" t="s">
        <v>8328</v>
      </c>
      <c r="T2900" s="9">
        <f t="shared" si="228"/>
        <v>42278.664965277778</v>
      </c>
      <c r="U2900" s="9">
        <f t="shared" si="229"/>
        <v>42308.664965277778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 t="str">
        <f t="shared" si="225"/>
        <v/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>
        <f t="shared" si="226"/>
        <v>-10000</v>
      </c>
      <c r="Q2901" t="e">
        <f t="shared" si="227"/>
        <v>#DIV/0!</v>
      </c>
      <c r="R2901" t="s">
        <v>8327</v>
      </c>
      <c r="S2901" t="s">
        <v>8328</v>
      </c>
      <c r="T2901" s="9">
        <f t="shared" si="228"/>
        <v>42515.078217592592</v>
      </c>
      <c r="U2901" s="9">
        <f t="shared" si="229"/>
        <v>42575.078217592592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 t="str">
        <f t="shared" si="225"/>
        <v/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226"/>
        <v>-2095</v>
      </c>
      <c r="Q2902">
        <f t="shared" si="227"/>
        <v>486.42857142857144</v>
      </c>
      <c r="R2902" t="s">
        <v>8327</v>
      </c>
      <c r="S2902" t="s">
        <v>8328</v>
      </c>
      <c r="T2902" s="9">
        <f t="shared" si="228"/>
        <v>41830.234166666669</v>
      </c>
      <c r="U2902" s="9">
        <f t="shared" si="229"/>
        <v>41860.234166666669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 t="str">
        <f t="shared" si="225"/>
        <v/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226"/>
        <v>-744</v>
      </c>
      <c r="Q2903">
        <f t="shared" si="227"/>
        <v>3</v>
      </c>
      <c r="R2903" t="s">
        <v>8327</v>
      </c>
      <c r="S2903" t="s">
        <v>8328</v>
      </c>
      <c r="T2903" s="9">
        <f t="shared" si="228"/>
        <v>41982.904386574075</v>
      </c>
      <c r="U2903" s="9">
        <f t="shared" si="229"/>
        <v>42042.904386574075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 t="str">
        <f t="shared" si="225"/>
        <v/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226"/>
        <v>-149975</v>
      </c>
      <c r="Q2904">
        <f t="shared" si="227"/>
        <v>25</v>
      </c>
      <c r="R2904" t="s">
        <v>8327</v>
      </c>
      <c r="S2904" t="s">
        <v>8328</v>
      </c>
      <c r="T2904" s="9">
        <f t="shared" si="228"/>
        <v>42210.439768518518</v>
      </c>
      <c r="U2904" s="9">
        <f t="shared" si="229"/>
        <v>42240.439768518518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 t="str">
        <f t="shared" si="225"/>
        <v/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226"/>
        <v>-4961</v>
      </c>
      <c r="Q2905">
        <f t="shared" si="227"/>
        <v>9.75</v>
      </c>
      <c r="R2905" t="s">
        <v>8327</v>
      </c>
      <c r="S2905" t="s">
        <v>8328</v>
      </c>
      <c r="T2905" s="9">
        <f t="shared" si="228"/>
        <v>42196.166874999995</v>
      </c>
      <c r="U2905" s="9">
        <f t="shared" si="229"/>
        <v>42256.166874999995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 t="str">
        <f t="shared" si="225"/>
        <v/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226"/>
        <v>-1425</v>
      </c>
      <c r="Q2906">
        <f t="shared" si="227"/>
        <v>18.75</v>
      </c>
      <c r="R2906" t="s">
        <v>8327</v>
      </c>
      <c r="S2906" t="s">
        <v>8328</v>
      </c>
      <c r="T2906" s="9">
        <f t="shared" si="228"/>
        <v>41940.967951388891</v>
      </c>
      <c r="U2906" s="9">
        <f t="shared" si="229"/>
        <v>41952.5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 t="str">
        <f t="shared" si="225"/>
        <v/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226"/>
        <v>-2878</v>
      </c>
      <c r="Q2907">
        <f t="shared" si="227"/>
        <v>36.588235294117645</v>
      </c>
      <c r="R2907" t="s">
        <v>8327</v>
      </c>
      <c r="S2907" t="s">
        <v>8328</v>
      </c>
      <c r="T2907" s="9">
        <f t="shared" si="228"/>
        <v>42606.056863425925</v>
      </c>
      <c r="U2907" s="9">
        <f t="shared" si="229"/>
        <v>42620.056863425925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 t="str">
        <f t="shared" si="225"/>
        <v/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226"/>
        <v>-5435</v>
      </c>
      <c r="Q2908">
        <f t="shared" si="227"/>
        <v>80.714285714285708</v>
      </c>
      <c r="R2908" t="s">
        <v>8327</v>
      </c>
      <c r="S2908" t="s">
        <v>8328</v>
      </c>
      <c r="T2908" s="9">
        <f t="shared" si="228"/>
        <v>42199.648912037039</v>
      </c>
      <c r="U2908" s="9">
        <f t="shared" si="229"/>
        <v>42217.041666666672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 t="str">
        <f t="shared" si="225"/>
        <v/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226"/>
        <v>-2498</v>
      </c>
      <c r="Q2909">
        <f t="shared" si="227"/>
        <v>1</v>
      </c>
      <c r="R2909" t="s">
        <v>8327</v>
      </c>
      <c r="S2909" t="s">
        <v>8328</v>
      </c>
      <c r="T2909" s="9">
        <f t="shared" si="228"/>
        <v>42444.877743055549</v>
      </c>
      <c r="U2909" s="9">
        <f t="shared" si="229"/>
        <v>42504.877743055549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 t="str">
        <f t="shared" si="225"/>
        <v/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226"/>
        <v>-9336</v>
      </c>
      <c r="Q2910">
        <f t="shared" si="227"/>
        <v>52.8</v>
      </c>
      <c r="R2910" t="s">
        <v>8327</v>
      </c>
      <c r="S2910" t="s">
        <v>8328</v>
      </c>
      <c r="T2910" s="9">
        <f t="shared" si="228"/>
        <v>42499.731701388882</v>
      </c>
      <c r="U2910" s="9">
        <f t="shared" si="229"/>
        <v>42529.731701388882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 t="str">
        <f t="shared" si="225"/>
        <v/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226"/>
        <v>-179980</v>
      </c>
      <c r="Q2911">
        <f t="shared" si="227"/>
        <v>20</v>
      </c>
      <c r="R2911" t="s">
        <v>8327</v>
      </c>
      <c r="S2911" t="s">
        <v>8328</v>
      </c>
      <c r="T2911" s="9">
        <f t="shared" si="228"/>
        <v>41929.266215277778</v>
      </c>
      <c r="U2911" s="9">
        <f t="shared" si="229"/>
        <v>41968.823611111111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 t="str">
        <f t="shared" si="225"/>
        <v/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226"/>
        <v>-29999</v>
      </c>
      <c r="Q2912">
        <f t="shared" si="227"/>
        <v>1</v>
      </c>
      <c r="R2912" t="s">
        <v>8327</v>
      </c>
      <c r="S2912" t="s">
        <v>8328</v>
      </c>
      <c r="T2912" s="9">
        <f t="shared" si="228"/>
        <v>42107.841284722221</v>
      </c>
      <c r="U2912" s="9">
        <f t="shared" si="229"/>
        <v>42167.841284722221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 t="str">
        <f t="shared" si="225"/>
        <v/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226"/>
        <v>-1143</v>
      </c>
      <c r="Q2913">
        <f t="shared" si="227"/>
        <v>46.928571428571431</v>
      </c>
      <c r="R2913" t="s">
        <v>8327</v>
      </c>
      <c r="S2913" t="s">
        <v>8328</v>
      </c>
      <c r="T2913" s="9">
        <f t="shared" si="228"/>
        <v>42142.768819444449</v>
      </c>
      <c r="U2913" s="9">
        <f t="shared" si="229"/>
        <v>42182.768819444449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 t="str">
        <f t="shared" si="225"/>
        <v/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226"/>
        <v>-12410</v>
      </c>
      <c r="Q2914">
        <f t="shared" si="227"/>
        <v>78.07692307692308</v>
      </c>
      <c r="R2914" t="s">
        <v>8327</v>
      </c>
      <c r="S2914" t="s">
        <v>8328</v>
      </c>
      <c r="T2914" s="9">
        <f t="shared" si="228"/>
        <v>42354.131643518514</v>
      </c>
      <c r="U2914" s="9">
        <f t="shared" si="229"/>
        <v>42384.131643518514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 t="str">
        <f t="shared" si="225"/>
        <v/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226"/>
        <v>-9998</v>
      </c>
      <c r="Q2915">
        <f t="shared" si="227"/>
        <v>1</v>
      </c>
      <c r="R2915" t="s">
        <v>8327</v>
      </c>
      <c r="S2915" t="s">
        <v>8328</v>
      </c>
      <c r="T2915" s="9">
        <f t="shared" si="228"/>
        <v>41828.922905092593</v>
      </c>
      <c r="U2915" s="9">
        <f t="shared" si="229"/>
        <v>41888.922905092593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 t="str">
        <f t="shared" si="225"/>
        <v/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226"/>
        <v>-24999</v>
      </c>
      <c r="Q2916">
        <f t="shared" si="227"/>
        <v>1</v>
      </c>
      <c r="R2916" t="s">
        <v>8327</v>
      </c>
      <c r="S2916" t="s">
        <v>8328</v>
      </c>
      <c r="T2916" s="9">
        <f t="shared" si="228"/>
        <v>42017.907337962963</v>
      </c>
      <c r="U2916" s="9">
        <f t="shared" si="229"/>
        <v>42077.865671296298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 t="str">
        <f t="shared" si="225"/>
        <v/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226"/>
        <v>-389</v>
      </c>
      <c r="Q2917">
        <f t="shared" si="227"/>
        <v>203.66666666666666</v>
      </c>
      <c r="R2917" t="s">
        <v>8327</v>
      </c>
      <c r="S2917" t="s">
        <v>8328</v>
      </c>
      <c r="T2917" s="9">
        <f t="shared" si="228"/>
        <v>42415.398032407407</v>
      </c>
      <c r="U2917" s="9">
        <f t="shared" si="229"/>
        <v>42445.356365740736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 t="str">
        <f t="shared" si="225"/>
        <v/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226"/>
        <v>-1705</v>
      </c>
      <c r="Q2918">
        <f t="shared" si="227"/>
        <v>20.714285714285715</v>
      </c>
      <c r="R2918" t="s">
        <v>8327</v>
      </c>
      <c r="S2918" t="s">
        <v>8328</v>
      </c>
      <c r="T2918" s="9">
        <f t="shared" si="228"/>
        <v>41755.476724537039</v>
      </c>
      <c r="U2918" s="9">
        <f t="shared" si="229"/>
        <v>41778.476724537039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 t="str">
        <f t="shared" si="225"/>
        <v/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226"/>
        <v>-1563</v>
      </c>
      <c r="Q2919">
        <f t="shared" si="227"/>
        <v>48.555555555555557</v>
      </c>
      <c r="R2919" t="s">
        <v>8327</v>
      </c>
      <c r="S2919" t="s">
        <v>8328</v>
      </c>
      <c r="T2919" s="9">
        <f t="shared" si="228"/>
        <v>42245.234340277777</v>
      </c>
      <c r="U2919" s="9">
        <f t="shared" si="229"/>
        <v>42263.234340277777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 t="str">
        <f t="shared" si="225"/>
        <v/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226"/>
        <v>-3638</v>
      </c>
      <c r="Q2920">
        <f t="shared" si="227"/>
        <v>68.099999999999994</v>
      </c>
      <c r="R2920" t="s">
        <v>8327</v>
      </c>
      <c r="S2920" t="s">
        <v>8328</v>
      </c>
      <c r="T2920" s="9">
        <f t="shared" si="228"/>
        <v>42278.629710648151</v>
      </c>
      <c r="U2920" s="9">
        <f t="shared" si="229"/>
        <v>42306.629710648151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 t="str">
        <f t="shared" si="225"/>
        <v/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226"/>
        <v>-549</v>
      </c>
      <c r="Q2921">
        <f t="shared" si="227"/>
        <v>8.5</v>
      </c>
      <c r="R2921" t="s">
        <v>8327</v>
      </c>
      <c r="S2921" t="s">
        <v>8328</v>
      </c>
      <c r="T2921" s="9">
        <f t="shared" si="228"/>
        <v>41826.61954861111</v>
      </c>
      <c r="U2921" s="9">
        <f t="shared" si="229"/>
        <v>41856.61954861111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 t="str">
        <f t="shared" si="225"/>
        <v/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226"/>
        <v>-1829</v>
      </c>
      <c r="Q2922">
        <f t="shared" si="227"/>
        <v>51.615384615384613</v>
      </c>
      <c r="R2922" t="s">
        <v>8327</v>
      </c>
      <c r="S2922" t="s">
        <v>8328</v>
      </c>
      <c r="T2922" s="9">
        <f t="shared" si="228"/>
        <v>42058.792476851857</v>
      </c>
      <c r="U2922" s="9">
        <f t="shared" si="229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f t="shared" si="225"/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226"/>
        <v>29</v>
      </c>
      <c r="Q2923">
        <f t="shared" si="227"/>
        <v>43</v>
      </c>
      <c r="R2923" t="s">
        <v>8327</v>
      </c>
      <c r="S2923" t="s">
        <v>8365</v>
      </c>
      <c r="T2923" s="9">
        <f t="shared" si="228"/>
        <v>41877.886620370373</v>
      </c>
      <c r="U2923" s="9">
        <f t="shared" si="229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f t="shared" si="225"/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226"/>
        <v>0</v>
      </c>
      <c r="Q2924">
        <f t="shared" si="227"/>
        <v>83.333333333333329</v>
      </c>
      <c r="R2924" t="s">
        <v>8327</v>
      </c>
      <c r="S2924" t="s">
        <v>8365</v>
      </c>
      <c r="T2924" s="9">
        <f t="shared" si="228"/>
        <v>42097.874155092592</v>
      </c>
      <c r="U2924" s="9">
        <f t="shared" si="229"/>
        <v>42142.874155092592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f t="shared" si="225"/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226"/>
        <v>0</v>
      </c>
      <c r="Q2925">
        <f t="shared" si="227"/>
        <v>30</v>
      </c>
      <c r="R2925" t="s">
        <v>8327</v>
      </c>
      <c r="S2925" t="s">
        <v>8365</v>
      </c>
      <c r="T2925" s="9">
        <f t="shared" si="228"/>
        <v>42013.15253472222</v>
      </c>
      <c r="U2925" s="9">
        <f t="shared" si="229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f t="shared" si="225"/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226"/>
        <v>800</v>
      </c>
      <c r="Q2926">
        <f t="shared" si="227"/>
        <v>175.51020408163265</v>
      </c>
      <c r="R2926" t="s">
        <v>8327</v>
      </c>
      <c r="S2926" t="s">
        <v>8365</v>
      </c>
      <c r="T2926" s="9">
        <f t="shared" si="228"/>
        <v>42103.556828703702</v>
      </c>
      <c r="U2926" s="9">
        <f t="shared" si="229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f t="shared" si="225"/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226"/>
        <v>1100.6900000000023</v>
      </c>
      <c r="Q2927">
        <f t="shared" si="227"/>
        <v>231.66175879396985</v>
      </c>
      <c r="R2927" t="s">
        <v>8327</v>
      </c>
      <c r="S2927" t="s">
        <v>8365</v>
      </c>
      <c r="T2927" s="9">
        <f t="shared" si="228"/>
        <v>41863.584120370368</v>
      </c>
      <c r="U2927" s="9">
        <f t="shared" si="229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f t="shared" si="225"/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226"/>
        <v>750</v>
      </c>
      <c r="Q2928">
        <f t="shared" si="227"/>
        <v>75</v>
      </c>
      <c r="R2928" t="s">
        <v>8327</v>
      </c>
      <c r="S2928" t="s">
        <v>8365</v>
      </c>
      <c r="T2928" s="9">
        <f t="shared" si="228"/>
        <v>42044.765960648147</v>
      </c>
      <c r="U2928" s="9">
        <f t="shared" si="229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f t="shared" si="225"/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226"/>
        <v>555</v>
      </c>
      <c r="Q2929">
        <f t="shared" si="227"/>
        <v>112.14285714285714</v>
      </c>
      <c r="R2929" t="s">
        <v>8327</v>
      </c>
      <c r="S2929" t="s">
        <v>8365</v>
      </c>
      <c r="T2929" s="9">
        <f t="shared" si="228"/>
        <v>41806.669317129628</v>
      </c>
      <c r="U2929" s="9">
        <f t="shared" si="229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f t="shared" si="225"/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226"/>
        <v>0</v>
      </c>
      <c r="Q2930">
        <f t="shared" si="227"/>
        <v>41.666666666666664</v>
      </c>
      <c r="R2930" t="s">
        <v>8327</v>
      </c>
      <c r="S2930" t="s">
        <v>8365</v>
      </c>
      <c r="T2930" s="9">
        <f t="shared" si="228"/>
        <v>42403.998217592598</v>
      </c>
      <c r="U2930" s="9">
        <f t="shared" si="229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f t="shared" si="225"/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226"/>
        <v>165.55000000000018</v>
      </c>
      <c r="Q2931">
        <f t="shared" si="227"/>
        <v>255.17343750000001</v>
      </c>
      <c r="R2931" t="s">
        <v>8327</v>
      </c>
      <c r="S2931" t="s">
        <v>8365</v>
      </c>
      <c r="T2931" s="9">
        <f t="shared" si="228"/>
        <v>41754.564328703702</v>
      </c>
      <c r="U2931" s="9">
        <f t="shared" si="229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f t="shared" si="225"/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226"/>
        <v>92</v>
      </c>
      <c r="Q2932">
        <f t="shared" si="227"/>
        <v>162.7741935483871</v>
      </c>
      <c r="R2932" t="s">
        <v>8327</v>
      </c>
      <c r="S2932" t="s">
        <v>8365</v>
      </c>
      <c r="T2932" s="9">
        <f t="shared" si="228"/>
        <v>42101.584074074075</v>
      </c>
      <c r="U2932" s="9">
        <f t="shared" si="229"/>
        <v>42131.584074074075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f t="shared" si="225"/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226"/>
        <v>45</v>
      </c>
      <c r="Q2933">
        <f t="shared" si="227"/>
        <v>88.333333333333329</v>
      </c>
      <c r="R2933" t="s">
        <v>8327</v>
      </c>
      <c r="S2933" t="s">
        <v>8365</v>
      </c>
      <c r="T2933" s="9">
        <f t="shared" si="228"/>
        <v>41872.291238425925</v>
      </c>
      <c r="U2933" s="9">
        <f t="shared" si="229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f t="shared" si="225"/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226"/>
        <v>158</v>
      </c>
      <c r="Q2934">
        <f t="shared" si="227"/>
        <v>85.736842105263165</v>
      </c>
      <c r="R2934" t="s">
        <v>8327</v>
      </c>
      <c r="S2934" t="s">
        <v>8365</v>
      </c>
      <c r="T2934" s="9">
        <f t="shared" si="228"/>
        <v>42025.164780092593</v>
      </c>
      <c r="U2934" s="9">
        <f t="shared" si="229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f t="shared" si="225"/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226"/>
        <v>69</v>
      </c>
      <c r="Q2935">
        <f t="shared" si="227"/>
        <v>47.574074074074076</v>
      </c>
      <c r="R2935" t="s">
        <v>8327</v>
      </c>
      <c r="S2935" t="s">
        <v>8365</v>
      </c>
      <c r="T2935" s="9">
        <f t="shared" si="228"/>
        <v>42495.956631944442</v>
      </c>
      <c r="U2935" s="9">
        <f t="shared" si="229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f t="shared" si="225"/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226"/>
        <v>200</v>
      </c>
      <c r="Q2936">
        <f t="shared" si="227"/>
        <v>72.972972972972968</v>
      </c>
      <c r="R2936" t="s">
        <v>8327</v>
      </c>
      <c r="S2936" t="s">
        <v>8365</v>
      </c>
      <c r="T2936" s="9">
        <f t="shared" si="228"/>
        <v>41775.636157407411</v>
      </c>
      <c r="U2936" s="9">
        <f t="shared" si="229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f t="shared" si="225"/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226"/>
        <v>31</v>
      </c>
      <c r="Q2937">
        <f t="shared" si="227"/>
        <v>90.538461538461533</v>
      </c>
      <c r="R2937" t="s">
        <v>8327</v>
      </c>
      <c r="S2937" t="s">
        <v>8365</v>
      </c>
      <c r="T2937" s="9">
        <f t="shared" si="228"/>
        <v>42553.583425925928</v>
      </c>
      <c r="U2937" s="9">
        <f t="shared" si="229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f t="shared" si="225"/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226"/>
        <v>280</v>
      </c>
      <c r="Q2938">
        <f t="shared" si="227"/>
        <v>37.647058823529413</v>
      </c>
      <c r="R2938" t="s">
        <v>8327</v>
      </c>
      <c r="S2938" t="s">
        <v>8365</v>
      </c>
      <c r="T2938" s="9">
        <f t="shared" si="228"/>
        <v>41912.650729166664</v>
      </c>
      <c r="U2938" s="9">
        <f t="shared" si="229"/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f t="shared" si="225"/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226"/>
        <v>500</v>
      </c>
      <c r="Q2939">
        <f t="shared" si="227"/>
        <v>36.363636363636367</v>
      </c>
      <c r="R2939" t="s">
        <v>8327</v>
      </c>
      <c r="S2939" t="s">
        <v>8365</v>
      </c>
      <c r="T2939" s="9">
        <f t="shared" si="228"/>
        <v>41803.457326388889</v>
      </c>
      <c r="U2939" s="9">
        <f t="shared" si="229"/>
        <v>41833.457326388889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f t="shared" si="225"/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226"/>
        <v>55</v>
      </c>
      <c r="Q2940">
        <f t="shared" si="227"/>
        <v>126.71875</v>
      </c>
      <c r="R2940" t="s">
        <v>8327</v>
      </c>
      <c r="S2940" t="s">
        <v>8365</v>
      </c>
      <c r="T2940" s="9">
        <f t="shared" si="228"/>
        <v>42004.703865740739</v>
      </c>
      <c r="U2940" s="9">
        <f t="shared" si="229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f t="shared" si="225"/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226"/>
        <v>230</v>
      </c>
      <c r="Q2941">
        <f t="shared" si="227"/>
        <v>329.2</v>
      </c>
      <c r="R2941" t="s">
        <v>8327</v>
      </c>
      <c r="S2941" t="s">
        <v>8365</v>
      </c>
      <c r="T2941" s="9">
        <f t="shared" si="228"/>
        <v>41845.809166666666</v>
      </c>
      <c r="U2941" s="9">
        <f t="shared" si="229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f t="shared" si="225"/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226"/>
        <v>181</v>
      </c>
      <c r="Q2942">
        <f t="shared" si="227"/>
        <v>81.242424242424249</v>
      </c>
      <c r="R2942" t="s">
        <v>8327</v>
      </c>
      <c r="S2942" t="s">
        <v>8365</v>
      </c>
      <c r="T2942" s="9">
        <f t="shared" si="228"/>
        <v>41982.773356481484</v>
      </c>
      <c r="U2942" s="9">
        <f t="shared" si="229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 t="str">
        <f t="shared" si="225"/>
        <v/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226"/>
        <v>-24999</v>
      </c>
      <c r="Q2943">
        <f t="shared" si="227"/>
        <v>1</v>
      </c>
      <c r="R2943" t="s">
        <v>8327</v>
      </c>
      <c r="S2943" t="s">
        <v>8363</v>
      </c>
      <c r="T2943" s="9">
        <f t="shared" si="228"/>
        <v>42034.960127314815</v>
      </c>
      <c r="U2943" s="9">
        <f t="shared" si="229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 t="str">
        <f t="shared" si="225"/>
        <v/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226"/>
        <v>-159150</v>
      </c>
      <c r="Q2944">
        <f t="shared" si="227"/>
        <v>202.22772277227722</v>
      </c>
      <c r="R2944" t="s">
        <v>8327</v>
      </c>
      <c r="S2944" t="s">
        <v>8363</v>
      </c>
      <c r="T2944" s="9">
        <f t="shared" si="228"/>
        <v>42334.803923611107</v>
      </c>
      <c r="U2944" s="9">
        <f t="shared" si="229"/>
        <v>42354.845833333333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 t="str">
        <f t="shared" si="225"/>
        <v/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>
        <f t="shared" si="226"/>
        <v>-3000</v>
      </c>
      <c r="Q2945" t="e">
        <f t="shared" si="227"/>
        <v>#DIV/0!</v>
      </c>
      <c r="R2945" t="s">
        <v>8327</v>
      </c>
      <c r="S2945" t="s">
        <v>8363</v>
      </c>
      <c r="T2945" s="9">
        <f t="shared" si="228"/>
        <v>42077.129398148143</v>
      </c>
      <c r="U2945" s="9">
        <f t="shared" si="229"/>
        <v>42107.129398148143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 t="str">
        <f t="shared" si="225"/>
        <v/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226"/>
        <v>-9900</v>
      </c>
      <c r="Q2946">
        <f t="shared" si="227"/>
        <v>100</v>
      </c>
      <c r="R2946" t="s">
        <v>8327</v>
      </c>
      <c r="S2946" t="s">
        <v>8363</v>
      </c>
      <c r="T2946" s="9">
        <f t="shared" si="228"/>
        <v>42132.9143287037</v>
      </c>
      <c r="U2946" s="9">
        <f t="shared" si="229"/>
        <v>42162.9143287037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 t="str">
        <f t="shared" ref="E2947:E3010" si="230">IF(G2947="successful",D2947,"")</f>
        <v/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>
        <f t="shared" ref="P2947:P3010" si="231">F2947-D2947</f>
        <v>-50000</v>
      </c>
      <c r="Q2947" t="e">
        <f t="shared" ref="Q2947:Q3010" si="232">F2947/M2947</f>
        <v>#DIV/0!</v>
      </c>
      <c r="R2947" t="s">
        <v>8327</v>
      </c>
      <c r="S2947" t="s">
        <v>8363</v>
      </c>
      <c r="T2947" s="9">
        <f t="shared" ref="T2947:T3010" si="233">(((K2947/60)/60)/24)+DATE(1970,1,1)</f>
        <v>42118.139583333337</v>
      </c>
      <c r="U2947" s="9">
        <f t="shared" ref="U2947:U3010" si="234">(((J2947/60)/60)/24)+DATE(1970,1,1)</f>
        <v>42148.139583333337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 t="str">
        <f t="shared" si="230"/>
        <v/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231"/>
        <v>-1998</v>
      </c>
      <c r="Q2948">
        <f t="shared" si="232"/>
        <v>1</v>
      </c>
      <c r="R2948" t="s">
        <v>8327</v>
      </c>
      <c r="S2948" t="s">
        <v>8363</v>
      </c>
      <c r="T2948" s="9">
        <f t="shared" si="233"/>
        <v>42567.531157407408</v>
      </c>
      <c r="U2948" s="9">
        <f t="shared" si="234"/>
        <v>42597.531157407408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 t="str">
        <f t="shared" si="230"/>
        <v/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231"/>
        <v>-23928</v>
      </c>
      <c r="Q2949">
        <f t="shared" si="232"/>
        <v>82.461538461538467</v>
      </c>
      <c r="R2949" t="s">
        <v>8327</v>
      </c>
      <c r="S2949" t="s">
        <v>8363</v>
      </c>
      <c r="T2949" s="9">
        <f t="shared" si="233"/>
        <v>42649.562118055561</v>
      </c>
      <c r="U2949" s="9">
        <f t="shared" si="234"/>
        <v>42698.715972222228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 t="str">
        <f t="shared" si="230"/>
        <v/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231"/>
        <v>-499976</v>
      </c>
      <c r="Q2950">
        <f t="shared" si="232"/>
        <v>2.6666666666666665</v>
      </c>
      <c r="R2950" t="s">
        <v>8327</v>
      </c>
      <c r="S2950" t="s">
        <v>8363</v>
      </c>
      <c r="T2950" s="9">
        <f t="shared" si="233"/>
        <v>42097.649224537032</v>
      </c>
      <c r="U2950" s="9">
        <f t="shared" si="234"/>
        <v>42157.649224537032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 t="str">
        <f t="shared" si="230"/>
        <v/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231"/>
        <v>-975</v>
      </c>
      <c r="Q2951">
        <f t="shared" si="232"/>
        <v>12.5</v>
      </c>
      <c r="R2951" t="s">
        <v>8327</v>
      </c>
      <c r="S2951" t="s">
        <v>8363</v>
      </c>
      <c r="T2951" s="9">
        <f t="shared" si="233"/>
        <v>42297.823113425926</v>
      </c>
      <c r="U2951" s="9">
        <f t="shared" si="234"/>
        <v>42327.864780092597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 t="str">
        <f t="shared" si="230"/>
        <v/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>
        <f t="shared" si="231"/>
        <v>-5000000</v>
      </c>
      <c r="Q2952" t="e">
        <f t="shared" si="232"/>
        <v>#DIV/0!</v>
      </c>
      <c r="R2952" t="s">
        <v>8327</v>
      </c>
      <c r="S2952" t="s">
        <v>8363</v>
      </c>
      <c r="T2952" s="9">
        <f t="shared" si="233"/>
        <v>42362.36518518519</v>
      </c>
      <c r="U2952" s="9">
        <f t="shared" si="234"/>
        <v>42392.36518518519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 t="str">
        <f t="shared" si="230"/>
        <v/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231"/>
        <v>-48904</v>
      </c>
      <c r="Q2953">
        <f t="shared" si="232"/>
        <v>18.896551724137932</v>
      </c>
      <c r="R2953" t="s">
        <v>8327</v>
      </c>
      <c r="S2953" t="s">
        <v>8363</v>
      </c>
      <c r="T2953" s="9">
        <f t="shared" si="233"/>
        <v>41872.802928240737</v>
      </c>
      <c r="U2953" s="9">
        <f t="shared" si="234"/>
        <v>41917.802928240737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 t="str">
        <f t="shared" si="230"/>
        <v/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231"/>
        <v>-18395</v>
      </c>
      <c r="Q2954">
        <f t="shared" si="232"/>
        <v>200.625</v>
      </c>
      <c r="R2954" t="s">
        <v>8327</v>
      </c>
      <c r="S2954" t="s">
        <v>8363</v>
      </c>
      <c r="T2954" s="9">
        <f t="shared" si="233"/>
        <v>42628.690266203703</v>
      </c>
      <c r="U2954" s="9">
        <f t="shared" si="234"/>
        <v>42660.166666666672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 t="str">
        <f t="shared" si="230"/>
        <v/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231"/>
        <v>-399395</v>
      </c>
      <c r="Q2955">
        <f t="shared" si="232"/>
        <v>201.66666666666666</v>
      </c>
      <c r="R2955" t="s">
        <v>8327</v>
      </c>
      <c r="S2955" t="s">
        <v>8363</v>
      </c>
      <c r="T2955" s="9">
        <f t="shared" si="233"/>
        <v>42255.791909722218</v>
      </c>
      <c r="U2955" s="9">
        <f t="shared" si="234"/>
        <v>42285.791909722218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 t="str">
        <f t="shared" si="230"/>
        <v/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>
        <f t="shared" si="231"/>
        <v>-15000</v>
      </c>
      <c r="Q2956" t="e">
        <f t="shared" si="232"/>
        <v>#DIV/0!</v>
      </c>
      <c r="R2956" t="s">
        <v>8327</v>
      </c>
      <c r="S2956" t="s">
        <v>8363</v>
      </c>
      <c r="T2956" s="9">
        <f t="shared" si="233"/>
        <v>42790.583368055552</v>
      </c>
      <c r="U2956" s="9">
        <f t="shared" si="234"/>
        <v>42810.541701388895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 t="str">
        <f t="shared" si="230"/>
        <v/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231"/>
        <v>-485</v>
      </c>
      <c r="Q2957">
        <f t="shared" si="232"/>
        <v>65</v>
      </c>
      <c r="R2957" t="s">
        <v>8327</v>
      </c>
      <c r="S2957" t="s">
        <v>8363</v>
      </c>
      <c r="T2957" s="9">
        <f t="shared" si="233"/>
        <v>42141.741307870368</v>
      </c>
      <c r="U2957" s="9">
        <f t="shared" si="234"/>
        <v>42171.741307870368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 t="str">
        <f t="shared" si="230"/>
        <v/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231"/>
        <v>-6578</v>
      </c>
      <c r="Q2958">
        <f t="shared" si="232"/>
        <v>66.099999999999994</v>
      </c>
      <c r="R2958" t="s">
        <v>8327</v>
      </c>
      <c r="S2958" t="s">
        <v>8363</v>
      </c>
      <c r="T2958" s="9">
        <f t="shared" si="233"/>
        <v>42464.958912037036</v>
      </c>
      <c r="U2958" s="9">
        <f t="shared" si="234"/>
        <v>42494.958912037036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 t="str">
        <f t="shared" si="230"/>
        <v/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231"/>
        <v>-14720</v>
      </c>
      <c r="Q2959">
        <f t="shared" si="232"/>
        <v>93.333333333333329</v>
      </c>
      <c r="R2959" t="s">
        <v>8327</v>
      </c>
      <c r="S2959" t="s">
        <v>8363</v>
      </c>
      <c r="T2959" s="9">
        <f t="shared" si="233"/>
        <v>42031.011249999996</v>
      </c>
      <c r="U2959" s="9">
        <f t="shared" si="234"/>
        <v>42090.969583333332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 t="str">
        <f t="shared" si="230"/>
        <v/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>
        <f t="shared" si="231"/>
        <v>-80000</v>
      </c>
      <c r="Q2960" t="e">
        <f t="shared" si="232"/>
        <v>#DIV/0!</v>
      </c>
      <c r="R2960" t="s">
        <v>8327</v>
      </c>
      <c r="S2960" t="s">
        <v>8363</v>
      </c>
      <c r="T2960" s="9">
        <f t="shared" si="233"/>
        <v>42438.779131944444</v>
      </c>
      <c r="U2960" s="9">
        <f t="shared" si="234"/>
        <v>42498.73746527778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 t="str">
        <f t="shared" si="230"/>
        <v/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>
        <f t="shared" si="231"/>
        <v>-10000</v>
      </c>
      <c r="Q2961" t="e">
        <f t="shared" si="232"/>
        <v>#DIV/0!</v>
      </c>
      <c r="R2961" t="s">
        <v>8327</v>
      </c>
      <c r="S2961" t="s">
        <v>8363</v>
      </c>
      <c r="T2961" s="9">
        <f t="shared" si="233"/>
        <v>42498.008391203708</v>
      </c>
      <c r="U2961" s="9">
        <f t="shared" si="234"/>
        <v>42528.008391203708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 t="str">
        <f t="shared" si="230"/>
        <v/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>
        <f t="shared" si="231"/>
        <v>-30000000</v>
      </c>
      <c r="Q2962" t="e">
        <f t="shared" si="232"/>
        <v>#DIV/0!</v>
      </c>
      <c r="R2962" t="s">
        <v>8327</v>
      </c>
      <c r="S2962" t="s">
        <v>8363</v>
      </c>
      <c r="T2962" s="9">
        <f t="shared" si="233"/>
        <v>41863.757210648146</v>
      </c>
      <c r="U2962" s="9">
        <f t="shared" si="234"/>
        <v>41893.757210648146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f t="shared" si="230"/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231"/>
        <v>481</v>
      </c>
      <c r="Q2963">
        <f t="shared" si="232"/>
        <v>50.75</v>
      </c>
      <c r="R2963" t="s">
        <v>8327</v>
      </c>
      <c r="S2963" t="s">
        <v>8328</v>
      </c>
      <c r="T2963" s="9">
        <f t="shared" si="233"/>
        <v>42061.212488425925</v>
      </c>
      <c r="U2963" s="9">
        <f t="shared" si="234"/>
        <v>42089.166666666672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f t="shared" si="230"/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231"/>
        <v>218</v>
      </c>
      <c r="Q2964">
        <f t="shared" si="232"/>
        <v>60.9</v>
      </c>
      <c r="R2964" t="s">
        <v>8327</v>
      </c>
      <c r="S2964" t="s">
        <v>8328</v>
      </c>
      <c r="T2964" s="9">
        <f t="shared" si="233"/>
        <v>42036.24428240741</v>
      </c>
      <c r="U2964" s="9">
        <f t="shared" si="234"/>
        <v>42064.290972222225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f t="shared" si="230"/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231"/>
        <v>685</v>
      </c>
      <c r="Q2965">
        <f t="shared" si="232"/>
        <v>109.03061224489795</v>
      </c>
      <c r="R2965" t="s">
        <v>8327</v>
      </c>
      <c r="S2965" t="s">
        <v>8328</v>
      </c>
      <c r="T2965" s="9">
        <f t="shared" si="233"/>
        <v>42157.470185185186</v>
      </c>
      <c r="U2965" s="9">
        <f t="shared" si="234"/>
        <v>42187.470185185186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f t="shared" si="230"/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231"/>
        <v>35.6899999999996</v>
      </c>
      <c r="Q2966">
        <f t="shared" si="232"/>
        <v>25.692295918367346</v>
      </c>
      <c r="R2966" t="s">
        <v>8327</v>
      </c>
      <c r="S2966" t="s">
        <v>8328</v>
      </c>
      <c r="T2966" s="9">
        <f t="shared" si="233"/>
        <v>41827.909942129627</v>
      </c>
      <c r="U2966" s="9">
        <f t="shared" si="234"/>
        <v>41857.897222222222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f t="shared" si="230"/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231"/>
        <v>135</v>
      </c>
      <c r="Q2967">
        <f t="shared" si="232"/>
        <v>41.92307692307692</v>
      </c>
      <c r="R2967" t="s">
        <v>8327</v>
      </c>
      <c r="S2967" t="s">
        <v>8328</v>
      </c>
      <c r="T2967" s="9">
        <f t="shared" si="233"/>
        <v>42162.729548611111</v>
      </c>
      <c r="U2967" s="9">
        <f t="shared" si="234"/>
        <v>42192.729548611111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f t="shared" si="230"/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231"/>
        <v>1363</v>
      </c>
      <c r="Q2968">
        <f t="shared" si="232"/>
        <v>88.7734375</v>
      </c>
      <c r="R2968" t="s">
        <v>8327</v>
      </c>
      <c r="S2968" t="s">
        <v>8328</v>
      </c>
      <c r="T2968" s="9">
        <f t="shared" si="233"/>
        <v>42233.738564814819</v>
      </c>
      <c r="U2968" s="9">
        <f t="shared" si="234"/>
        <v>42263.738564814819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f t="shared" si="230"/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231"/>
        <v>696</v>
      </c>
      <c r="Q2969">
        <f t="shared" si="232"/>
        <v>80.225352112676063</v>
      </c>
      <c r="R2969" t="s">
        <v>8327</v>
      </c>
      <c r="S2969" t="s">
        <v>8328</v>
      </c>
      <c r="T2969" s="9">
        <f t="shared" si="233"/>
        <v>42042.197824074072</v>
      </c>
      <c r="U2969" s="9">
        <f t="shared" si="234"/>
        <v>42072.156157407408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f t="shared" si="230"/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231"/>
        <v>210</v>
      </c>
      <c r="Q2970">
        <f t="shared" si="232"/>
        <v>78.936170212765958</v>
      </c>
      <c r="R2970" t="s">
        <v>8327</v>
      </c>
      <c r="S2970" t="s">
        <v>8328</v>
      </c>
      <c r="T2970" s="9">
        <f t="shared" si="233"/>
        <v>42585.523842592593</v>
      </c>
      <c r="U2970" s="9">
        <f t="shared" si="234"/>
        <v>42599.165972222225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f t="shared" si="230"/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231"/>
        <v>625</v>
      </c>
      <c r="Q2971">
        <f t="shared" si="232"/>
        <v>95.588235294117652</v>
      </c>
      <c r="R2971" t="s">
        <v>8327</v>
      </c>
      <c r="S2971" t="s">
        <v>8328</v>
      </c>
      <c r="T2971" s="9">
        <f t="shared" si="233"/>
        <v>42097.786493055552</v>
      </c>
      <c r="U2971" s="9">
        <f t="shared" si="234"/>
        <v>42127.952083333337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f t="shared" si="230"/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231"/>
        <v>360</v>
      </c>
      <c r="Q2972">
        <f t="shared" si="232"/>
        <v>69.890109890109883</v>
      </c>
      <c r="R2972" t="s">
        <v>8327</v>
      </c>
      <c r="S2972" t="s">
        <v>8328</v>
      </c>
      <c r="T2972" s="9">
        <f t="shared" si="233"/>
        <v>41808.669571759259</v>
      </c>
      <c r="U2972" s="9">
        <f t="shared" si="234"/>
        <v>41838.669571759259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f t="shared" si="230"/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231"/>
        <v>5</v>
      </c>
      <c r="Q2973">
        <f t="shared" si="232"/>
        <v>74.534883720930239</v>
      </c>
      <c r="R2973" t="s">
        <v>8327</v>
      </c>
      <c r="S2973" t="s">
        <v>8328</v>
      </c>
      <c r="T2973" s="9">
        <f t="shared" si="233"/>
        <v>41852.658310185187</v>
      </c>
      <c r="U2973" s="9">
        <f t="shared" si="234"/>
        <v>41882.658310185187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f t="shared" si="230"/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231"/>
        <v>107</v>
      </c>
      <c r="Q2974">
        <f t="shared" si="232"/>
        <v>123.94117647058823</v>
      </c>
      <c r="R2974" t="s">
        <v>8327</v>
      </c>
      <c r="S2974" t="s">
        <v>8328</v>
      </c>
      <c r="T2974" s="9">
        <f t="shared" si="233"/>
        <v>42694.110185185185</v>
      </c>
      <c r="U2974" s="9">
        <f t="shared" si="234"/>
        <v>42709.041666666672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f t="shared" si="230"/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231"/>
        <v>3740</v>
      </c>
      <c r="Q2975">
        <f t="shared" si="232"/>
        <v>264.84848484848487</v>
      </c>
      <c r="R2975" t="s">
        <v>8327</v>
      </c>
      <c r="S2975" t="s">
        <v>8328</v>
      </c>
      <c r="T2975" s="9">
        <f t="shared" si="233"/>
        <v>42341.818379629629</v>
      </c>
      <c r="U2975" s="9">
        <f t="shared" si="234"/>
        <v>42370.166666666672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f t="shared" si="230"/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231"/>
        <v>100</v>
      </c>
      <c r="Q2976">
        <f t="shared" si="232"/>
        <v>58.620689655172413</v>
      </c>
      <c r="R2976" t="s">
        <v>8327</v>
      </c>
      <c r="S2976" t="s">
        <v>8328</v>
      </c>
      <c r="T2976" s="9">
        <f t="shared" si="233"/>
        <v>41880.061006944445</v>
      </c>
      <c r="U2976" s="9">
        <f t="shared" si="234"/>
        <v>41908.065972222219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f t="shared" si="230"/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231"/>
        <v>10</v>
      </c>
      <c r="Q2977">
        <f t="shared" si="232"/>
        <v>70.884955752212392</v>
      </c>
      <c r="R2977" t="s">
        <v>8327</v>
      </c>
      <c r="S2977" t="s">
        <v>8328</v>
      </c>
      <c r="T2977" s="9">
        <f t="shared" si="233"/>
        <v>41941.683865740742</v>
      </c>
      <c r="U2977" s="9">
        <f t="shared" si="234"/>
        <v>41970.125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f t="shared" si="230"/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231"/>
        <v>50</v>
      </c>
      <c r="Q2978">
        <f t="shared" si="232"/>
        <v>8.5714285714285712</v>
      </c>
      <c r="R2978" t="s">
        <v>8327</v>
      </c>
      <c r="S2978" t="s">
        <v>8328</v>
      </c>
      <c r="T2978" s="9">
        <f t="shared" si="233"/>
        <v>42425.730671296296</v>
      </c>
      <c r="U2978" s="9">
        <f t="shared" si="234"/>
        <v>42442.5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f t="shared" si="230"/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231"/>
        <v>407</v>
      </c>
      <c r="Q2979">
        <f t="shared" si="232"/>
        <v>113.56666666666666</v>
      </c>
      <c r="R2979" t="s">
        <v>8327</v>
      </c>
      <c r="S2979" t="s">
        <v>8328</v>
      </c>
      <c r="T2979" s="9">
        <f t="shared" si="233"/>
        <v>42026.88118055556</v>
      </c>
      <c r="U2979" s="9">
        <f t="shared" si="234"/>
        <v>42086.093055555553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f t="shared" si="230"/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231"/>
        <v>221</v>
      </c>
      <c r="Q2980">
        <f t="shared" si="232"/>
        <v>60.6875</v>
      </c>
      <c r="R2980" t="s">
        <v>8327</v>
      </c>
      <c r="S2980" t="s">
        <v>8328</v>
      </c>
      <c r="T2980" s="9">
        <f t="shared" si="233"/>
        <v>41922.640590277777</v>
      </c>
      <c r="U2980" s="9">
        <f t="shared" si="234"/>
        <v>41932.249305555553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f t="shared" si="230"/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231"/>
        <v>70</v>
      </c>
      <c r="Q2981">
        <f t="shared" si="232"/>
        <v>110.21739130434783</v>
      </c>
      <c r="R2981" t="s">
        <v>8327</v>
      </c>
      <c r="S2981" t="s">
        <v>8328</v>
      </c>
      <c r="T2981" s="9">
        <f t="shared" si="233"/>
        <v>41993.824340277773</v>
      </c>
      <c r="U2981" s="9">
        <f t="shared" si="234"/>
        <v>42010.25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f t="shared" si="230"/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231"/>
        <v>275</v>
      </c>
      <c r="Q2982">
        <f t="shared" si="232"/>
        <v>136.45833333333334</v>
      </c>
      <c r="R2982" t="s">
        <v>8327</v>
      </c>
      <c r="S2982" t="s">
        <v>8328</v>
      </c>
      <c r="T2982" s="9">
        <f t="shared" si="233"/>
        <v>42219.915856481486</v>
      </c>
      <c r="U2982" s="9">
        <f t="shared" si="234"/>
        <v>42240.083333333328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f t="shared" si="230"/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231"/>
        <v>1157</v>
      </c>
      <c r="Q2983">
        <f t="shared" si="232"/>
        <v>53.164948453608247</v>
      </c>
      <c r="R2983" t="s">
        <v>8327</v>
      </c>
      <c r="S2983" t="s">
        <v>8363</v>
      </c>
      <c r="T2983" s="9">
        <f t="shared" si="233"/>
        <v>42225.559675925921</v>
      </c>
      <c r="U2983" s="9">
        <f t="shared" si="234"/>
        <v>42270.559675925921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f t="shared" si="230"/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231"/>
        <v>103</v>
      </c>
      <c r="Q2984">
        <f t="shared" si="232"/>
        <v>86.491525423728817</v>
      </c>
      <c r="R2984" t="s">
        <v>8327</v>
      </c>
      <c r="S2984" t="s">
        <v>8363</v>
      </c>
      <c r="T2984" s="9">
        <f t="shared" si="233"/>
        <v>42381.686840277776</v>
      </c>
      <c r="U2984" s="9">
        <f t="shared" si="234"/>
        <v>42411.686840277776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f t="shared" si="230"/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231"/>
        <v>53985.91</v>
      </c>
      <c r="Q2985">
        <f t="shared" si="232"/>
        <v>155.23827397260274</v>
      </c>
      <c r="R2985" t="s">
        <v>8327</v>
      </c>
      <c r="S2985" t="s">
        <v>8363</v>
      </c>
      <c r="T2985" s="9">
        <f t="shared" si="233"/>
        <v>41894.632361111115</v>
      </c>
      <c r="U2985" s="9">
        <f t="shared" si="234"/>
        <v>41954.674027777779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f t="shared" si="230"/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231"/>
        <v>88</v>
      </c>
      <c r="Q2986">
        <f t="shared" si="232"/>
        <v>115.08256880733946</v>
      </c>
      <c r="R2986" t="s">
        <v>8327</v>
      </c>
      <c r="S2986" t="s">
        <v>8363</v>
      </c>
      <c r="T2986" s="9">
        <f t="shared" si="233"/>
        <v>42576.278715277775</v>
      </c>
      <c r="U2986" s="9">
        <f t="shared" si="234"/>
        <v>42606.278715277775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f t="shared" si="230"/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231"/>
        <v>2165</v>
      </c>
      <c r="Q2987">
        <f t="shared" si="232"/>
        <v>109.5945945945946</v>
      </c>
      <c r="R2987" t="s">
        <v>8327</v>
      </c>
      <c r="S2987" t="s">
        <v>8363</v>
      </c>
      <c r="T2987" s="9">
        <f t="shared" si="233"/>
        <v>42654.973703703698</v>
      </c>
      <c r="U2987" s="9">
        <f t="shared" si="234"/>
        <v>42674.166666666672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f t="shared" si="230"/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231"/>
        <v>132</v>
      </c>
      <c r="Q2988">
        <f t="shared" si="232"/>
        <v>45.214285714285715</v>
      </c>
      <c r="R2988" t="s">
        <v>8327</v>
      </c>
      <c r="S2988" t="s">
        <v>8363</v>
      </c>
      <c r="T2988" s="9">
        <f t="shared" si="233"/>
        <v>42431.500069444446</v>
      </c>
      <c r="U2988" s="9">
        <f t="shared" si="234"/>
        <v>42491.458402777775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f t="shared" si="230"/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231"/>
        <v>2600.2000000000007</v>
      </c>
      <c r="Q2989">
        <f t="shared" si="232"/>
        <v>104.15169811320754</v>
      </c>
      <c r="R2989" t="s">
        <v>8327</v>
      </c>
      <c r="S2989" t="s">
        <v>8363</v>
      </c>
      <c r="T2989" s="9">
        <f t="shared" si="233"/>
        <v>42627.307303240741</v>
      </c>
      <c r="U2989" s="9">
        <f t="shared" si="234"/>
        <v>42656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f t="shared" si="230"/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231"/>
        <v>0</v>
      </c>
      <c r="Q2990">
        <f t="shared" si="232"/>
        <v>35.714285714285715</v>
      </c>
      <c r="R2990" t="s">
        <v>8327</v>
      </c>
      <c r="S2990" t="s">
        <v>8363</v>
      </c>
      <c r="T2990" s="9">
        <f t="shared" si="233"/>
        <v>42511.362048611118</v>
      </c>
      <c r="U2990" s="9">
        <f t="shared" si="234"/>
        <v>42541.362048611118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f t="shared" si="230"/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231"/>
        <v>15307</v>
      </c>
      <c r="Q2991">
        <f t="shared" si="232"/>
        <v>96.997252747252745</v>
      </c>
      <c r="R2991" t="s">
        <v>8327</v>
      </c>
      <c r="S2991" t="s">
        <v>8363</v>
      </c>
      <c r="T2991" s="9">
        <f t="shared" si="233"/>
        <v>42337.02039351852</v>
      </c>
      <c r="U2991" s="9">
        <f t="shared" si="234"/>
        <v>42359.207638888889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f t="shared" si="230"/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231"/>
        <v>0</v>
      </c>
      <c r="Q2992">
        <f t="shared" si="232"/>
        <v>370.37037037037038</v>
      </c>
      <c r="R2992" t="s">
        <v>8327</v>
      </c>
      <c r="S2992" t="s">
        <v>8363</v>
      </c>
      <c r="T2992" s="9">
        <f t="shared" si="233"/>
        <v>42341.57430555555</v>
      </c>
      <c r="U2992" s="9">
        <f t="shared" si="234"/>
        <v>42376.57430555555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f t="shared" si="230"/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231"/>
        <v>280</v>
      </c>
      <c r="Q2993">
        <f t="shared" si="232"/>
        <v>94.408602150537632</v>
      </c>
      <c r="R2993" t="s">
        <v>8327</v>
      </c>
      <c r="S2993" t="s">
        <v>8363</v>
      </c>
      <c r="T2993" s="9">
        <f t="shared" si="233"/>
        <v>42740.837152777778</v>
      </c>
      <c r="U2993" s="9">
        <f t="shared" si="234"/>
        <v>42762.837152777778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f t="shared" si="230"/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231"/>
        <v>135</v>
      </c>
      <c r="Q2994">
        <f t="shared" si="232"/>
        <v>48.984375</v>
      </c>
      <c r="R2994" t="s">
        <v>8327</v>
      </c>
      <c r="S2994" t="s">
        <v>8363</v>
      </c>
      <c r="T2994" s="9">
        <f t="shared" si="233"/>
        <v>42622.767476851848</v>
      </c>
      <c r="U2994" s="9">
        <f t="shared" si="234"/>
        <v>42652.767476851848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f t="shared" si="230"/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231"/>
        <v>3</v>
      </c>
      <c r="Q2995">
        <f t="shared" si="232"/>
        <v>45.590909090909093</v>
      </c>
      <c r="R2995" t="s">
        <v>8327</v>
      </c>
      <c r="S2995" t="s">
        <v>8363</v>
      </c>
      <c r="T2995" s="9">
        <f t="shared" si="233"/>
        <v>42390.838738425926</v>
      </c>
      <c r="U2995" s="9">
        <f t="shared" si="234"/>
        <v>42420.838738425926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f t="shared" si="230"/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231"/>
        <v>1073.24</v>
      </c>
      <c r="Q2996">
        <f t="shared" si="232"/>
        <v>23.275254237288134</v>
      </c>
      <c r="R2996" t="s">
        <v>8327</v>
      </c>
      <c r="S2996" t="s">
        <v>8363</v>
      </c>
      <c r="T2996" s="9">
        <f t="shared" si="233"/>
        <v>41885.478842592594</v>
      </c>
      <c r="U2996" s="9">
        <f t="shared" si="234"/>
        <v>41915.478842592594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f t="shared" si="230"/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231"/>
        <v>744</v>
      </c>
      <c r="Q2997">
        <f t="shared" si="232"/>
        <v>63.2289156626506</v>
      </c>
      <c r="R2997" t="s">
        <v>8327</v>
      </c>
      <c r="S2997" t="s">
        <v>8363</v>
      </c>
      <c r="T2997" s="9">
        <f t="shared" si="233"/>
        <v>42724.665173611109</v>
      </c>
      <c r="U2997" s="9">
        <f t="shared" si="234"/>
        <v>42754.665173611109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f t="shared" si="230"/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231"/>
        <v>25180</v>
      </c>
      <c r="Q2998">
        <f t="shared" si="232"/>
        <v>153.5204081632653</v>
      </c>
      <c r="R2998" t="s">
        <v>8327</v>
      </c>
      <c r="S2998" t="s">
        <v>8363</v>
      </c>
      <c r="T2998" s="9">
        <f t="shared" si="233"/>
        <v>42090.912500000006</v>
      </c>
      <c r="U2998" s="9">
        <f t="shared" si="234"/>
        <v>42150.912500000006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f t="shared" si="230"/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231"/>
        <v>373</v>
      </c>
      <c r="Q2999">
        <f t="shared" si="232"/>
        <v>90.2</v>
      </c>
      <c r="R2999" t="s">
        <v>8327</v>
      </c>
      <c r="S2999" t="s">
        <v>8363</v>
      </c>
      <c r="T2999" s="9">
        <f t="shared" si="233"/>
        <v>42775.733715277776</v>
      </c>
      <c r="U2999" s="9">
        <f t="shared" si="234"/>
        <v>42793.207638888889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f t="shared" si="230"/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231"/>
        <v>1514.5</v>
      </c>
      <c r="Q3000">
        <f t="shared" si="232"/>
        <v>118.97113163972287</v>
      </c>
      <c r="R3000" t="s">
        <v>8327</v>
      </c>
      <c r="S3000" t="s">
        <v>8363</v>
      </c>
      <c r="T3000" s="9">
        <f t="shared" si="233"/>
        <v>41778.193622685183</v>
      </c>
      <c r="U3000" s="9">
        <f t="shared" si="234"/>
        <v>41806.184027777781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f t="shared" si="230"/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231"/>
        <v>255</v>
      </c>
      <c r="Q3001">
        <f t="shared" si="232"/>
        <v>80.25</v>
      </c>
      <c r="R3001" t="s">
        <v>8327</v>
      </c>
      <c r="S3001" t="s">
        <v>8363</v>
      </c>
      <c r="T3001" s="9">
        <f t="shared" si="233"/>
        <v>42780.740277777775</v>
      </c>
      <c r="U3001" s="9">
        <f t="shared" si="234"/>
        <v>42795.083333333328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f t="shared" si="230"/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231"/>
        <v>0</v>
      </c>
      <c r="Q3002">
        <f t="shared" si="232"/>
        <v>62.5</v>
      </c>
      <c r="R3002" t="s">
        <v>8327</v>
      </c>
      <c r="S3002" t="s">
        <v>8363</v>
      </c>
      <c r="T3002" s="9">
        <f t="shared" si="233"/>
        <v>42752.827199074076</v>
      </c>
      <c r="U3002" s="9">
        <f t="shared" si="234"/>
        <v>42766.75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f t="shared" si="230"/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231"/>
        <v>15777.009999999998</v>
      </c>
      <c r="Q3003">
        <f t="shared" si="232"/>
        <v>131.37719999999999</v>
      </c>
      <c r="R3003" t="s">
        <v>8327</v>
      </c>
      <c r="S3003" t="s">
        <v>8363</v>
      </c>
      <c r="T3003" s="9">
        <f t="shared" si="233"/>
        <v>42534.895625000005</v>
      </c>
      <c r="U3003" s="9">
        <f t="shared" si="234"/>
        <v>42564.895625000005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f t="shared" si="230"/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231"/>
        <v>595.43000000000029</v>
      </c>
      <c r="Q3004">
        <f t="shared" si="232"/>
        <v>73.032980769230775</v>
      </c>
      <c r="R3004" t="s">
        <v>8327</v>
      </c>
      <c r="S3004" t="s">
        <v>8363</v>
      </c>
      <c r="T3004" s="9">
        <f t="shared" si="233"/>
        <v>41239.83625</v>
      </c>
      <c r="U3004" s="9">
        <f t="shared" si="234"/>
        <v>41269.83625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f t="shared" si="230"/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231"/>
        <v>35</v>
      </c>
      <c r="Q3005">
        <f t="shared" si="232"/>
        <v>178.52941176470588</v>
      </c>
      <c r="R3005" t="s">
        <v>8327</v>
      </c>
      <c r="S3005" t="s">
        <v>8363</v>
      </c>
      <c r="T3005" s="9">
        <f t="shared" si="233"/>
        <v>42398.849259259259</v>
      </c>
      <c r="U3005" s="9">
        <f t="shared" si="234"/>
        <v>42430.249305555553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f t="shared" si="230"/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231"/>
        <v>5126</v>
      </c>
      <c r="Q3006">
        <f t="shared" si="232"/>
        <v>162.90974729241879</v>
      </c>
      <c r="R3006" t="s">
        <v>8327</v>
      </c>
      <c r="S3006" t="s">
        <v>8363</v>
      </c>
      <c r="T3006" s="9">
        <f t="shared" si="233"/>
        <v>41928.881064814814</v>
      </c>
      <c r="U3006" s="9">
        <f t="shared" si="234"/>
        <v>41958.922731481478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f t="shared" si="230"/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231"/>
        <v>2172.6000000000004</v>
      </c>
      <c r="Q3007">
        <f t="shared" si="232"/>
        <v>108.24237288135593</v>
      </c>
      <c r="R3007" t="s">
        <v>8327</v>
      </c>
      <c r="S3007" t="s">
        <v>8363</v>
      </c>
      <c r="T3007" s="9">
        <f t="shared" si="233"/>
        <v>41888.674826388888</v>
      </c>
      <c r="U3007" s="9">
        <f t="shared" si="234"/>
        <v>41918.674826388888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f t="shared" si="230"/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231"/>
        <v>620</v>
      </c>
      <c r="Q3008">
        <f t="shared" si="232"/>
        <v>88.865979381443296</v>
      </c>
      <c r="R3008" t="s">
        <v>8327</v>
      </c>
      <c r="S3008" t="s">
        <v>8363</v>
      </c>
      <c r="T3008" s="9">
        <f t="shared" si="233"/>
        <v>41957.756840277783</v>
      </c>
      <c r="U3008" s="9">
        <f t="shared" si="234"/>
        <v>41987.756840277783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f t="shared" si="230"/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231"/>
        <v>480</v>
      </c>
      <c r="Q3009">
        <f t="shared" si="232"/>
        <v>54</v>
      </c>
      <c r="R3009" t="s">
        <v>8327</v>
      </c>
      <c r="S3009" t="s">
        <v>8363</v>
      </c>
      <c r="T3009" s="9">
        <f t="shared" si="233"/>
        <v>42098.216238425928</v>
      </c>
      <c r="U3009" s="9">
        <f t="shared" si="234"/>
        <v>42119.216238425928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f t="shared" si="230"/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231"/>
        <v>35</v>
      </c>
      <c r="Q3010">
        <f t="shared" si="232"/>
        <v>116.73076923076923</v>
      </c>
      <c r="R3010" t="s">
        <v>8327</v>
      </c>
      <c r="S3010" t="s">
        <v>8363</v>
      </c>
      <c r="T3010" s="9">
        <f t="shared" si="233"/>
        <v>42360.212025462963</v>
      </c>
      <c r="U3010" s="9">
        <f t="shared" si="234"/>
        <v>42390.212025462963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f t="shared" ref="E3011:E3074" si="235">IF(G3011="successful",D3011,"")</f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236">F3011-D3011</f>
        <v>4939</v>
      </c>
      <c r="Q3011">
        <f t="shared" ref="Q3011:Q3074" si="237">F3011/M3011</f>
        <v>233.8984375</v>
      </c>
      <c r="R3011" t="s">
        <v>8327</v>
      </c>
      <c r="S3011" t="s">
        <v>8363</v>
      </c>
      <c r="T3011" s="9">
        <f t="shared" ref="T3011:T3074" si="238">(((K3011/60)/60)/24)+DATE(1970,1,1)</f>
        <v>41939.569907407407</v>
      </c>
      <c r="U3011" s="9">
        <f t="shared" ref="U3011:U3074" si="239">(((J3011/60)/60)/24)+DATE(1970,1,1)</f>
        <v>41969.611574074079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f t="shared" si="235"/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236"/>
        <v>870</v>
      </c>
      <c r="Q3012">
        <f t="shared" si="237"/>
        <v>158</v>
      </c>
      <c r="R3012" t="s">
        <v>8327</v>
      </c>
      <c r="S3012" t="s">
        <v>8363</v>
      </c>
      <c r="T3012" s="9">
        <f t="shared" si="238"/>
        <v>41996.832395833335</v>
      </c>
      <c r="U3012" s="9">
        <f t="shared" si="239"/>
        <v>42056.832395833335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f t="shared" si="235"/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236"/>
        <v>71</v>
      </c>
      <c r="Q3013">
        <f t="shared" si="237"/>
        <v>14.84</v>
      </c>
      <c r="R3013" t="s">
        <v>8327</v>
      </c>
      <c r="S3013" t="s">
        <v>8363</v>
      </c>
      <c r="T3013" s="9">
        <f t="shared" si="238"/>
        <v>42334.468935185185</v>
      </c>
      <c r="U3013" s="9">
        <f t="shared" si="239"/>
        <v>42361.957638888889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f t="shared" si="235"/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236"/>
        <v>685</v>
      </c>
      <c r="Q3014">
        <f t="shared" si="237"/>
        <v>85.181818181818187</v>
      </c>
      <c r="R3014" t="s">
        <v>8327</v>
      </c>
      <c r="S3014" t="s">
        <v>8363</v>
      </c>
      <c r="T3014" s="9">
        <f t="shared" si="238"/>
        <v>42024.702893518523</v>
      </c>
      <c r="U3014" s="9">
        <f t="shared" si="239"/>
        <v>42045.702893518523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f t="shared" si="235"/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236"/>
        <v>5696</v>
      </c>
      <c r="Q3015">
        <f t="shared" si="237"/>
        <v>146.69158878504672</v>
      </c>
      <c r="R3015" t="s">
        <v>8327</v>
      </c>
      <c r="S3015" t="s">
        <v>8363</v>
      </c>
      <c r="T3015" s="9">
        <f t="shared" si="238"/>
        <v>42146.836215277777</v>
      </c>
      <c r="U3015" s="9">
        <f t="shared" si="239"/>
        <v>42176.836215277777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f t="shared" si="235"/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236"/>
        <v>3276</v>
      </c>
      <c r="Q3016">
        <f t="shared" si="237"/>
        <v>50.764811490125673</v>
      </c>
      <c r="R3016" t="s">
        <v>8327</v>
      </c>
      <c r="S3016" t="s">
        <v>8363</v>
      </c>
      <c r="T3016" s="9">
        <f t="shared" si="238"/>
        <v>41920.123611111114</v>
      </c>
      <c r="U3016" s="9">
        <f t="shared" si="239"/>
        <v>41948.208333333336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f t="shared" si="235"/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236"/>
        <v>108</v>
      </c>
      <c r="Q3017">
        <f t="shared" si="237"/>
        <v>87.7</v>
      </c>
      <c r="R3017" t="s">
        <v>8327</v>
      </c>
      <c r="S3017" t="s">
        <v>8363</v>
      </c>
      <c r="T3017" s="9">
        <f t="shared" si="238"/>
        <v>41785.72729166667</v>
      </c>
      <c r="U3017" s="9">
        <f t="shared" si="239"/>
        <v>41801.166666666664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f t="shared" si="235"/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236"/>
        <v>222</v>
      </c>
      <c r="Q3018">
        <f t="shared" si="237"/>
        <v>242.27777777777777</v>
      </c>
      <c r="R3018" t="s">
        <v>8327</v>
      </c>
      <c r="S3018" t="s">
        <v>8363</v>
      </c>
      <c r="T3018" s="9">
        <f t="shared" si="238"/>
        <v>41778.548055555555</v>
      </c>
      <c r="U3018" s="9">
        <f t="shared" si="239"/>
        <v>41838.548055555555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f t="shared" si="235"/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236"/>
        <v>1285</v>
      </c>
      <c r="Q3019">
        <f t="shared" si="237"/>
        <v>146.44654088050314</v>
      </c>
      <c r="R3019" t="s">
        <v>8327</v>
      </c>
      <c r="S3019" t="s">
        <v>8363</v>
      </c>
      <c r="T3019" s="9">
        <f t="shared" si="238"/>
        <v>41841.850034722222</v>
      </c>
      <c r="U3019" s="9">
        <f t="shared" si="239"/>
        <v>41871.850034722222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f t="shared" si="235"/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236"/>
        <v>30</v>
      </c>
      <c r="Q3020">
        <f t="shared" si="237"/>
        <v>103.17073170731707</v>
      </c>
      <c r="R3020" t="s">
        <v>8327</v>
      </c>
      <c r="S3020" t="s">
        <v>8363</v>
      </c>
      <c r="T3020" s="9">
        <f t="shared" si="238"/>
        <v>42163.29833333334</v>
      </c>
      <c r="U3020" s="9">
        <f t="shared" si="239"/>
        <v>42205.916666666672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f t="shared" si="235"/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236"/>
        <v>3185</v>
      </c>
      <c r="Q3021">
        <f t="shared" si="237"/>
        <v>80.464601769911511</v>
      </c>
      <c r="R3021" t="s">
        <v>8327</v>
      </c>
      <c r="S3021" t="s">
        <v>8363</v>
      </c>
      <c r="T3021" s="9">
        <f t="shared" si="238"/>
        <v>41758.833564814813</v>
      </c>
      <c r="U3021" s="9">
        <f t="shared" si="239"/>
        <v>41786.125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f t="shared" si="235"/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236"/>
        <v>40</v>
      </c>
      <c r="Q3022">
        <f t="shared" si="237"/>
        <v>234.66666666666666</v>
      </c>
      <c r="R3022" t="s">
        <v>8327</v>
      </c>
      <c r="S3022" t="s">
        <v>8363</v>
      </c>
      <c r="T3022" s="9">
        <f t="shared" si="238"/>
        <v>42170.846446759257</v>
      </c>
      <c r="U3022" s="9">
        <f t="shared" si="239"/>
        <v>42230.846446759257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f t="shared" si="235"/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236"/>
        <v>721</v>
      </c>
      <c r="Q3023">
        <f t="shared" si="237"/>
        <v>50.689320388349515</v>
      </c>
      <c r="R3023" t="s">
        <v>8327</v>
      </c>
      <c r="S3023" t="s">
        <v>8363</v>
      </c>
      <c r="T3023" s="9">
        <f t="shared" si="238"/>
        <v>42660.618854166663</v>
      </c>
      <c r="U3023" s="9">
        <f t="shared" si="239"/>
        <v>42696.249305555553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f t="shared" si="235"/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236"/>
        <v>88</v>
      </c>
      <c r="Q3024">
        <f t="shared" si="237"/>
        <v>162.70967741935485</v>
      </c>
      <c r="R3024" t="s">
        <v>8327</v>
      </c>
      <c r="S3024" t="s">
        <v>8363</v>
      </c>
      <c r="T3024" s="9">
        <f t="shared" si="238"/>
        <v>42564.95380787037</v>
      </c>
      <c r="U3024" s="9">
        <f t="shared" si="239"/>
        <v>42609.95380787037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f t="shared" si="235"/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236"/>
        <v>21</v>
      </c>
      <c r="Q3025">
        <f t="shared" si="237"/>
        <v>120.16666666666667</v>
      </c>
      <c r="R3025" t="s">
        <v>8327</v>
      </c>
      <c r="S3025" t="s">
        <v>8363</v>
      </c>
      <c r="T3025" s="9">
        <f t="shared" si="238"/>
        <v>42121.675763888896</v>
      </c>
      <c r="U3025" s="9">
        <f t="shared" si="239"/>
        <v>42166.675763888896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f t="shared" si="235"/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236"/>
        <v>7321</v>
      </c>
      <c r="Q3026">
        <f t="shared" si="237"/>
        <v>67.697802197802204</v>
      </c>
      <c r="R3026" t="s">
        <v>8327</v>
      </c>
      <c r="S3026" t="s">
        <v>8363</v>
      </c>
      <c r="T3026" s="9">
        <f t="shared" si="238"/>
        <v>41158.993923611109</v>
      </c>
      <c r="U3026" s="9">
        <f t="shared" si="239"/>
        <v>41188.993923611109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f t="shared" si="235"/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236"/>
        <v>5055</v>
      </c>
      <c r="Q3027">
        <f t="shared" si="237"/>
        <v>52.103448275862071</v>
      </c>
      <c r="R3027" t="s">
        <v>8327</v>
      </c>
      <c r="S3027" t="s">
        <v>8363</v>
      </c>
      <c r="T3027" s="9">
        <f t="shared" si="238"/>
        <v>41761.509409722225</v>
      </c>
      <c r="U3027" s="9">
        <f t="shared" si="239"/>
        <v>41789.666666666664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f t="shared" si="235"/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236"/>
        <v>390</v>
      </c>
      <c r="Q3028">
        <f t="shared" si="237"/>
        <v>51.6</v>
      </c>
      <c r="R3028" t="s">
        <v>8327</v>
      </c>
      <c r="S3028" t="s">
        <v>8363</v>
      </c>
      <c r="T3028" s="9">
        <f t="shared" si="238"/>
        <v>42783.459398148145</v>
      </c>
      <c r="U3028" s="9">
        <f t="shared" si="239"/>
        <v>42797.459398148145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f t="shared" si="235"/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236"/>
        <v>12576</v>
      </c>
      <c r="Q3029">
        <f t="shared" si="237"/>
        <v>164.3</v>
      </c>
      <c r="R3029" t="s">
        <v>8327</v>
      </c>
      <c r="S3029" t="s">
        <v>8363</v>
      </c>
      <c r="T3029" s="9">
        <f t="shared" si="238"/>
        <v>42053.704293981486</v>
      </c>
      <c r="U3029" s="9">
        <f t="shared" si="239"/>
        <v>42083.662627314814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f t="shared" si="235"/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236"/>
        <v>3401</v>
      </c>
      <c r="Q3030">
        <f t="shared" si="237"/>
        <v>84.858585858585855</v>
      </c>
      <c r="R3030" t="s">
        <v>8327</v>
      </c>
      <c r="S3030" t="s">
        <v>8363</v>
      </c>
      <c r="T3030" s="9">
        <f t="shared" si="238"/>
        <v>42567.264178240745</v>
      </c>
      <c r="U3030" s="9">
        <f t="shared" si="239"/>
        <v>42597.264178240745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f t="shared" si="235"/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236"/>
        <v>2903</v>
      </c>
      <c r="Q3031">
        <f t="shared" si="237"/>
        <v>94.548850574712645</v>
      </c>
      <c r="R3031" t="s">
        <v>8327</v>
      </c>
      <c r="S3031" t="s">
        <v>8363</v>
      </c>
      <c r="T3031" s="9">
        <f t="shared" si="238"/>
        <v>41932.708877314813</v>
      </c>
      <c r="U3031" s="9">
        <f t="shared" si="239"/>
        <v>41961.190972222219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f t="shared" si="235"/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236"/>
        <v>117</v>
      </c>
      <c r="Q3032">
        <f t="shared" si="237"/>
        <v>45.536585365853661</v>
      </c>
      <c r="R3032" t="s">
        <v>8327</v>
      </c>
      <c r="S3032" t="s">
        <v>8363</v>
      </c>
      <c r="T3032" s="9">
        <f t="shared" si="238"/>
        <v>42233.747349537036</v>
      </c>
      <c r="U3032" s="9">
        <f t="shared" si="239"/>
        <v>42263.747349537036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f t="shared" si="235"/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236"/>
        <v>0</v>
      </c>
      <c r="Q3033">
        <f t="shared" si="237"/>
        <v>51.724137931034484</v>
      </c>
      <c r="R3033" t="s">
        <v>8327</v>
      </c>
      <c r="S3033" t="s">
        <v>8363</v>
      </c>
      <c r="T3033" s="9">
        <f t="shared" si="238"/>
        <v>42597.882488425923</v>
      </c>
      <c r="U3033" s="9">
        <f t="shared" si="239"/>
        <v>42657.882488425923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f t="shared" si="235"/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236"/>
        <v>272</v>
      </c>
      <c r="Q3034">
        <f t="shared" si="237"/>
        <v>50.88</v>
      </c>
      <c r="R3034" t="s">
        <v>8327</v>
      </c>
      <c r="S3034" t="s">
        <v>8363</v>
      </c>
      <c r="T3034" s="9">
        <f t="shared" si="238"/>
        <v>42228.044664351852</v>
      </c>
      <c r="U3034" s="9">
        <f t="shared" si="239"/>
        <v>42258.044664351852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f t="shared" si="235"/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236"/>
        <v>1396</v>
      </c>
      <c r="Q3035">
        <f t="shared" si="237"/>
        <v>191.13043478260869</v>
      </c>
      <c r="R3035" t="s">
        <v>8327</v>
      </c>
      <c r="S3035" t="s">
        <v>8363</v>
      </c>
      <c r="T3035" s="9">
        <f t="shared" si="238"/>
        <v>42570.110243055555</v>
      </c>
      <c r="U3035" s="9">
        <f t="shared" si="239"/>
        <v>42600.110243055555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f t="shared" si="235"/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236"/>
        <v>12536</v>
      </c>
      <c r="Q3036">
        <f t="shared" si="237"/>
        <v>89.314285714285717</v>
      </c>
      <c r="R3036" t="s">
        <v>8327</v>
      </c>
      <c r="S3036" t="s">
        <v>8363</v>
      </c>
      <c r="T3036" s="9">
        <f t="shared" si="238"/>
        <v>42644.535358796296</v>
      </c>
      <c r="U3036" s="9">
        <f t="shared" si="239"/>
        <v>42675.165972222225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f t="shared" si="235"/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236"/>
        <v>2196.7099999999991</v>
      </c>
      <c r="Q3037">
        <f t="shared" si="237"/>
        <v>88.588631921824103</v>
      </c>
      <c r="R3037" t="s">
        <v>8327</v>
      </c>
      <c r="S3037" t="s">
        <v>8363</v>
      </c>
      <c r="T3037" s="9">
        <f t="shared" si="238"/>
        <v>41368.560289351852</v>
      </c>
      <c r="U3037" s="9">
        <f t="shared" si="239"/>
        <v>41398.560289351852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f t="shared" si="235"/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236"/>
        <v>6683</v>
      </c>
      <c r="Q3038">
        <f t="shared" si="237"/>
        <v>96.300911854103347</v>
      </c>
      <c r="R3038" t="s">
        <v>8327</v>
      </c>
      <c r="S3038" t="s">
        <v>8363</v>
      </c>
      <c r="T3038" s="9">
        <f t="shared" si="238"/>
        <v>41466.785231481481</v>
      </c>
      <c r="U3038" s="9">
        <f t="shared" si="239"/>
        <v>41502.499305555553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f t="shared" si="235"/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236"/>
        <v>566</v>
      </c>
      <c r="Q3039">
        <f t="shared" si="237"/>
        <v>33.3125</v>
      </c>
      <c r="R3039" t="s">
        <v>8327</v>
      </c>
      <c r="S3039" t="s">
        <v>8363</v>
      </c>
      <c r="T3039" s="9">
        <f t="shared" si="238"/>
        <v>40378.893206018518</v>
      </c>
      <c r="U3039" s="9">
        <f t="shared" si="239"/>
        <v>40453.207638888889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f t="shared" si="235"/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236"/>
        <v>5</v>
      </c>
      <c r="Q3040">
        <f t="shared" si="237"/>
        <v>37.222222222222221</v>
      </c>
      <c r="R3040" t="s">
        <v>8327</v>
      </c>
      <c r="S3040" t="s">
        <v>8363</v>
      </c>
      <c r="T3040" s="9">
        <f t="shared" si="238"/>
        <v>42373.252280092594</v>
      </c>
      <c r="U3040" s="9">
        <f t="shared" si="239"/>
        <v>42433.252280092594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f t="shared" si="235"/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236"/>
        <v>1742.7799999999988</v>
      </c>
      <c r="Q3041">
        <f t="shared" si="237"/>
        <v>92.130423728813554</v>
      </c>
      <c r="R3041" t="s">
        <v>8327</v>
      </c>
      <c r="S3041" t="s">
        <v>8363</v>
      </c>
      <c r="T3041" s="9">
        <f t="shared" si="238"/>
        <v>41610.794421296298</v>
      </c>
      <c r="U3041" s="9">
        <f t="shared" si="239"/>
        <v>41637.332638888889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f t="shared" si="235"/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236"/>
        <v>225</v>
      </c>
      <c r="Q3042">
        <f t="shared" si="237"/>
        <v>76.785714285714292</v>
      </c>
      <c r="R3042" t="s">
        <v>8327</v>
      </c>
      <c r="S3042" t="s">
        <v>8363</v>
      </c>
      <c r="T3042" s="9">
        <f t="shared" si="238"/>
        <v>42177.791909722218</v>
      </c>
      <c r="U3042" s="9">
        <f t="shared" si="239"/>
        <v>42181.958333333328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f t="shared" si="235"/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236"/>
        <v>870</v>
      </c>
      <c r="Q3043">
        <f t="shared" si="237"/>
        <v>96.526315789473685</v>
      </c>
      <c r="R3043" t="s">
        <v>8327</v>
      </c>
      <c r="S3043" t="s">
        <v>8363</v>
      </c>
      <c r="T3043" s="9">
        <f t="shared" si="238"/>
        <v>42359.868611111116</v>
      </c>
      <c r="U3043" s="9">
        <f t="shared" si="239"/>
        <v>42389.868611111116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f t="shared" si="235"/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236"/>
        <v>420</v>
      </c>
      <c r="Q3044">
        <f t="shared" si="237"/>
        <v>51.891891891891895</v>
      </c>
      <c r="R3044" t="s">
        <v>8327</v>
      </c>
      <c r="S3044" t="s">
        <v>8363</v>
      </c>
      <c r="T3044" s="9">
        <f t="shared" si="238"/>
        <v>42253.688043981485</v>
      </c>
      <c r="U3044" s="9">
        <f t="shared" si="239"/>
        <v>42283.688043981485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f t="shared" si="235"/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236"/>
        <v>1501</v>
      </c>
      <c r="Q3045">
        <f t="shared" si="237"/>
        <v>128.9140625</v>
      </c>
      <c r="R3045" t="s">
        <v>8327</v>
      </c>
      <c r="S3045" t="s">
        <v>8363</v>
      </c>
      <c r="T3045" s="9">
        <f t="shared" si="238"/>
        <v>42083.070590277777</v>
      </c>
      <c r="U3045" s="9">
        <f t="shared" si="239"/>
        <v>42110.118055555555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f t="shared" si="235"/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236"/>
        <v>1121</v>
      </c>
      <c r="Q3046">
        <f t="shared" si="237"/>
        <v>84.108974358974365</v>
      </c>
      <c r="R3046" t="s">
        <v>8327</v>
      </c>
      <c r="S3046" t="s">
        <v>8363</v>
      </c>
      <c r="T3046" s="9">
        <f t="shared" si="238"/>
        <v>42387.7268287037</v>
      </c>
      <c r="U3046" s="9">
        <f t="shared" si="239"/>
        <v>42402.7268287037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f t="shared" si="235"/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236"/>
        <v>1308.2600000000002</v>
      </c>
      <c r="Q3047">
        <f t="shared" si="237"/>
        <v>82.941562500000003</v>
      </c>
      <c r="R3047" t="s">
        <v>8327</v>
      </c>
      <c r="S3047" t="s">
        <v>8363</v>
      </c>
      <c r="T3047" s="9">
        <f t="shared" si="238"/>
        <v>41843.155729166669</v>
      </c>
      <c r="U3047" s="9">
        <f t="shared" si="239"/>
        <v>41873.155729166669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f t="shared" si="235"/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236"/>
        <v>7177</v>
      </c>
      <c r="Q3048">
        <f t="shared" si="237"/>
        <v>259.94827586206895</v>
      </c>
      <c r="R3048" t="s">
        <v>8327</v>
      </c>
      <c r="S3048" t="s">
        <v>8363</v>
      </c>
      <c r="T3048" s="9">
        <f t="shared" si="238"/>
        <v>41862.803078703706</v>
      </c>
      <c r="U3048" s="9">
        <f t="shared" si="239"/>
        <v>41892.202777777777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f t="shared" si="235"/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236"/>
        <v>245</v>
      </c>
      <c r="Q3049">
        <f t="shared" si="237"/>
        <v>37.25</v>
      </c>
      <c r="R3049" t="s">
        <v>8327</v>
      </c>
      <c r="S3049" t="s">
        <v>8363</v>
      </c>
      <c r="T3049" s="9">
        <f t="shared" si="238"/>
        <v>42443.989050925928</v>
      </c>
      <c r="U3049" s="9">
        <f t="shared" si="239"/>
        <v>42487.552777777775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f t="shared" si="235"/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236"/>
        <v>3320</v>
      </c>
      <c r="Q3050">
        <f t="shared" si="237"/>
        <v>177.02127659574469</v>
      </c>
      <c r="R3050" t="s">
        <v>8327</v>
      </c>
      <c r="S3050" t="s">
        <v>8363</v>
      </c>
      <c r="T3050" s="9">
        <f t="shared" si="238"/>
        <v>41975.901180555549</v>
      </c>
      <c r="U3050" s="9">
        <f t="shared" si="239"/>
        <v>42004.890277777777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f t="shared" si="235"/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236"/>
        <v>250</v>
      </c>
      <c r="Q3051">
        <f t="shared" si="237"/>
        <v>74.074074074074076</v>
      </c>
      <c r="R3051" t="s">
        <v>8327</v>
      </c>
      <c r="S3051" t="s">
        <v>8363</v>
      </c>
      <c r="T3051" s="9">
        <f t="shared" si="238"/>
        <v>42139.014525462961</v>
      </c>
      <c r="U3051" s="9">
        <f t="shared" si="239"/>
        <v>42169.014525462961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f t="shared" si="235"/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236"/>
        <v>36</v>
      </c>
      <c r="Q3052">
        <f t="shared" si="237"/>
        <v>70.666666666666671</v>
      </c>
      <c r="R3052" t="s">
        <v>8327</v>
      </c>
      <c r="S3052" t="s">
        <v>8363</v>
      </c>
      <c r="T3052" s="9">
        <f t="shared" si="238"/>
        <v>42465.16851851852</v>
      </c>
      <c r="U3052" s="9">
        <f t="shared" si="239"/>
        <v>42495.16851851852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 t="str">
        <f t="shared" si="235"/>
        <v/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236"/>
        <v>-2673</v>
      </c>
      <c r="Q3053">
        <f t="shared" si="237"/>
        <v>23.62857142857143</v>
      </c>
      <c r="R3053" t="s">
        <v>8327</v>
      </c>
      <c r="S3053" t="s">
        <v>8363</v>
      </c>
      <c r="T3053" s="9">
        <f t="shared" si="238"/>
        <v>42744.416030092587</v>
      </c>
      <c r="U3053" s="9">
        <f t="shared" si="239"/>
        <v>42774.416030092587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 t="str">
        <f t="shared" si="235"/>
        <v/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236"/>
        <v>-49925</v>
      </c>
      <c r="Q3054">
        <f t="shared" si="237"/>
        <v>37.5</v>
      </c>
      <c r="R3054" t="s">
        <v>8327</v>
      </c>
      <c r="S3054" t="s">
        <v>8363</v>
      </c>
      <c r="T3054" s="9">
        <f t="shared" si="238"/>
        <v>42122.670069444444</v>
      </c>
      <c r="U3054" s="9">
        <f t="shared" si="239"/>
        <v>42152.665972222225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 t="str">
        <f t="shared" si="235"/>
        <v/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236"/>
        <v>-9960</v>
      </c>
      <c r="Q3055">
        <f t="shared" si="237"/>
        <v>13.333333333333334</v>
      </c>
      <c r="R3055" t="s">
        <v>8327</v>
      </c>
      <c r="S3055" t="s">
        <v>8363</v>
      </c>
      <c r="T3055" s="9">
        <f t="shared" si="238"/>
        <v>41862.761724537035</v>
      </c>
      <c r="U3055" s="9">
        <f t="shared" si="239"/>
        <v>41914.165972222225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 t="str">
        <f t="shared" si="235"/>
        <v/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>
        <f t="shared" si="236"/>
        <v>-300</v>
      </c>
      <c r="Q3056" t="e">
        <f t="shared" si="237"/>
        <v>#DIV/0!</v>
      </c>
      <c r="R3056" t="s">
        <v>8327</v>
      </c>
      <c r="S3056" t="s">
        <v>8363</v>
      </c>
      <c r="T3056" s="9">
        <f t="shared" si="238"/>
        <v>42027.832800925928</v>
      </c>
      <c r="U3056" s="9">
        <f t="shared" si="239"/>
        <v>42065.044444444444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 t="str">
        <f t="shared" si="235"/>
        <v/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236"/>
        <v>-19999</v>
      </c>
      <c r="Q3057">
        <f t="shared" si="237"/>
        <v>1</v>
      </c>
      <c r="R3057" t="s">
        <v>8327</v>
      </c>
      <c r="S3057" t="s">
        <v>8363</v>
      </c>
      <c r="T3057" s="9">
        <f t="shared" si="238"/>
        <v>41953.95821759259</v>
      </c>
      <c r="U3057" s="9">
        <f t="shared" si="239"/>
        <v>42013.95821759259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 t="str">
        <f t="shared" si="235"/>
        <v/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>
        <f t="shared" si="236"/>
        <v>-25000</v>
      </c>
      <c r="Q3058" t="e">
        <f t="shared" si="237"/>
        <v>#DIV/0!</v>
      </c>
      <c r="R3058" t="s">
        <v>8327</v>
      </c>
      <c r="S3058" t="s">
        <v>8363</v>
      </c>
      <c r="T3058" s="9">
        <f t="shared" si="238"/>
        <v>41851.636388888888</v>
      </c>
      <c r="U3058" s="9">
        <f t="shared" si="239"/>
        <v>41911.636388888888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 t="str">
        <f t="shared" si="235"/>
        <v/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>
        <f t="shared" si="236"/>
        <v>-50000</v>
      </c>
      <c r="Q3059" t="e">
        <f t="shared" si="237"/>
        <v>#DIV/0!</v>
      </c>
      <c r="R3059" t="s">
        <v>8327</v>
      </c>
      <c r="S3059" t="s">
        <v>8363</v>
      </c>
      <c r="T3059" s="9">
        <f t="shared" si="238"/>
        <v>42433.650590277779</v>
      </c>
      <c r="U3059" s="9">
        <f t="shared" si="239"/>
        <v>42463.608923611115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 t="str">
        <f t="shared" si="235"/>
        <v/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236"/>
        <v>-17997</v>
      </c>
      <c r="Q3060">
        <f t="shared" si="237"/>
        <v>1</v>
      </c>
      <c r="R3060" t="s">
        <v>8327</v>
      </c>
      <c r="S3060" t="s">
        <v>8363</v>
      </c>
      <c r="T3060" s="9">
        <f t="shared" si="238"/>
        <v>42460.374305555553</v>
      </c>
      <c r="U3060" s="9">
        <f t="shared" si="239"/>
        <v>42510.374305555553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 t="str">
        <f t="shared" si="235"/>
        <v/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236"/>
        <v>-14549</v>
      </c>
      <c r="Q3061">
        <f t="shared" si="237"/>
        <v>41</v>
      </c>
      <c r="R3061" t="s">
        <v>8327</v>
      </c>
      <c r="S3061" t="s">
        <v>8363</v>
      </c>
      <c r="T3061" s="9">
        <f t="shared" si="238"/>
        <v>41829.935717592591</v>
      </c>
      <c r="U3061" s="9">
        <f t="shared" si="239"/>
        <v>41859.935717592591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 t="str">
        <f t="shared" si="235"/>
        <v/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236"/>
        <v>-219665</v>
      </c>
      <c r="Q3062">
        <f t="shared" si="237"/>
        <v>55.833333333333336</v>
      </c>
      <c r="R3062" t="s">
        <v>8327</v>
      </c>
      <c r="S3062" t="s">
        <v>8363</v>
      </c>
      <c r="T3062" s="9">
        <f t="shared" si="238"/>
        <v>42245.274699074071</v>
      </c>
      <c r="U3062" s="9">
        <f t="shared" si="239"/>
        <v>42275.274699074071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 t="str">
        <f t="shared" si="235"/>
        <v/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>
        <f t="shared" si="236"/>
        <v>-1000000</v>
      </c>
      <c r="Q3063" t="e">
        <f t="shared" si="237"/>
        <v>#DIV/0!</v>
      </c>
      <c r="R3063" t="s">
        <v>8327</v>
      </c>
      <c r="S3063" t="s">
        <v>8363</v>
      </c>
      <c r="T3063" s="9">
        <f t="shared" si="238"/>
        <v>41834.784120370372</v>
      </c>
      <c r="U3063" s="9">
        <f t="shared" si="239"/>
        <v>41864.784120370372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 t="str">
        <f t="shared" si="235"/>
        <v/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236"/>
        <v>-3316</v>
      </c>
      <c r="Q3064">
        <f t="shared" si="237"/>
        <v>99.761194029850742</v>
      </c>
      <c r="R3064" t="s">
        <v>8327</v>
      </c>
      <c r="S3064" t="s">
        <v>8363</v>
      </c>
      <c r="T3064" s="9">
        <f t="shared" si="238"/>
        <v>42248.535787037035</v>
      </c>
      <c r="U3064" s="9">
        <f t="shared" si="239"/>
        <v>42277.75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 t="str">
        <f t="shared" si="235"/>
        <v/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236"/>
        <v>-2413</v>
      </c>
      <c r="Q3065">
        <f t="shared" si="237"/>
        <v>25.521739130434781</v>
      </c>
      <c r="R3065" t="s">
        <v>8327</v>
      </c>
      <c r="S3065" t="s">
        <v>8363</v>
      </c>
      <c r="T3065" s="9">
        <f t="shared" si="238"/>
        <v>42630.922893518517</v>
      </c>
      <c r="U3065" s="9">
        <f t="shared" si="239"/>
        <v>42665.922893518517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 t="str">
        <f t="shared" si="235"/>
        <v/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236"/>
        <v>-66529</v>
      </c>
      <c r="Q3066">
        <f t="shared" si="237"/>
        <v>117.65277777777777</v>
      </c>
      <c r="R3066" t="s">
        <v>8327</v>
      </c>
      <c r="S3066" t="s">
        <v>8363</v>
      </c>
      <c r="T3066" s="9">
        <f t="shared" si="238"/>
        <v>42299.130162037036</v>
      </c>
      <c r="U3066" s="9">
        <f t="shared" si="239"/>
        <v>42330.290972222225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 t="str">
        <f t="shared" si="235"/>
        <v/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236"/>
        <v>-24990</v>
      </c>
      <c r="Q3067">
        <f t="shared" si="237"/>
        <v>5</v>
      </c>
      <c r="R3067" t="s">
        <v>8327</v>
      </c>
      <c r="S3067" t="s">
        <v>8363</v>
      </c>
      <c r="T3067" s="9">
        <f t="shared" si="238"/>
        <v>41825.055231481485</v>
      </c>
      <c r="U3067" s="9">
        <f t="shared" si="239"/>
        <v>41850.055231481485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 t="str">
        <f t="shared" si="235"/>
        <v/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236"/>
        <v>-308050</v>
      </c>
      <c r="Q3068">
        <f t="shared" si="237"/>
        <v>2796.6666666666665</v>
      </c>
      <c r="R3068" t="s">
        <v>8327</v>
      </c>
      <c r="S3068" t="s">
        <v>8363</v>
      </c>
      <c r="T3068" s="9">
        <f t="shared" si="238"/>
        <v>42531.228437500002</v>
      </c>
      <c r="U3068" s="9">
        <f t="shared" si="239"/>
        <v>42561.228437500002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 t="str">
        <f t="shared" si="235"/>
        <v/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236"/>
        <v>-7800</v>
      </c>
      <c r="Q3069">
        <f t="shared" si="237"/>
        <v>200</v>
      </c>
      <c r="R3069" t="s">
        <v>8327</v>
      </c>
      <c r="S3069" t="s">
        <v>8363</v>
      </c>
      <c r="T3069" s="9">
        <f t="shared" si="238"/>
        <v>42226.938414351855</v>
      </c>
      <c r="U3069" s="9">
        <f t="shared" si="239"/>
        <v>42256.938414351855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 t="str">
        <f t="shared" si="235"/>
        <v/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236"/>
        <v>-249825</v>
      </c>
      <c r="Q3070">
        <f t="shared" si="237"/>
        <v>87.5</v>
      </c>
      <c r="R3070" t="s">
        <v>8327</v>
      </c>
      <c r="S3070" t="s">
        <v>8363</v>
      </c>
      <c r="T3070" s="9">
        <f t="shared" si="238"/>
        <v>42263.691574074073</v>
      </c>
      <c r="U3070" s="9">
        <f t="shared" si="239"/>
        <v>42293.691574074073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 t="str">
        <f t="shared" si="235"/>
        <v/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236"/>
        <v>-859</v>
      </c>
      <c r="Q3071">
        <f t="shared" si="237"/>
        <v>20.142857142857142</v>
      </c>
      <c r="R3071" t="s">
        <v>8327</v>
      </c>
      <c r="S3071" t="s">
        <v>8363</v>
      </c>
      <c r="T3071" s="9">
        <f t="shared" si="238"/>
        <v>41957.833726851852</v>
      </c>
      <c r="U3071" s="9">
        <f t="shared" si="239"/>
        <v>41987.833726851852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 t="str">
        <f t="shared" si="235"/>
        <v/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236"/>
        <v>-9666</v>
      </c>
      <c r="Q3072">
        <f t="shared" si="237"/>
        <v>20.875</v>
      </c>
      <c r="R3072" t="s">
        <v>8327</v>
      </c>
      <c r="S3072" t="s">
        <v>8363</v>
      </c>
      <c r="T3072" s="9">
        <f t="shared" si="238"/>
        <v>42690.733437499999</v>
      </c>
      <c r="U3072" s="9">
        <f t="shared" si="239"/>
        <v>42711.733437499999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 t="str">
        <f t="shared" si="235"/>
        <v/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236"/>
        <v>-4827</v>
      </c>
      <c r="Q3073">
        <f t="shared" si="237"/>
        <v>61.307692307692307</v>
      </c>
      <c r="R3073" t="s">
        <v>8327</v>
      </c>
      <c r="S3073" t="s">
        <v>8363</v>
      </c>
      <c r="T3073" s="9">
        <f t="shared" si="238"/>
        <v>42097.732418981483</v>
      </c>
      <c r="U3073" s="9">
        <f t="shared" si="239"/>
        <v>42115.249305555553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 t="str">
        <f t="shared" si="235"/>
        <v/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236"/>
        <v>-11998</v>
      </c>
      <c r="Q3074">
        <f t="shared" si="237"/>
        <v>1</v>
      </c>
      <c r="R3074" t="s">
        <v>8327</v>
      </c>
      <c r="S3074" t="s">
        <v>8363</v>
      </c>
      <c r="T3074" s="9">
        <f t="shared" si="238"/>
        <v>42658.690532407403</v>
      </c>
      <c r="U3074" s="9">
        <f t="shared" si="239"/>
        <v>42673.073611111111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 t="str">
        <f t="shared" ref="E3075:E3138" si="240">IF(G3075="successful",D3075,"")</f>
        <v/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241">F3075-D3075</f>
        <v>-2799355</v>
      </c>
      <c r="Q3075">
        <f t="shared" ref="Q3075:Q3138" si="242">F3075/M3075</f>
        <v>92.142857142857139</v>
      </c>
      <c r="R3075" t="s">
        <v>8327</v>
      </c>
      <c r="S3075" t="s">
        <v>8363</v>
      </c>
      <c r="T3075" s="9">
        <f t="shared" ref="T3075:T3138" si="243">(((K3075/60)/60)/24)+DATE(1970,1,1)</f>
        <v>42111.684027777781</v>
      </c>
      <c r="U3075" s="9">
        <f t="shared" ref="U3075:U3138" si="244">(((J3075/60)/60)/24)+DATE(1970,1,1)</f>
        <v>42169.804861111115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 t="str">
        <f t="shared" si="240"/>
        <v/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241"/>
        <v>-24978</v>
      </c>
      <c r="Q3076">
        <f t="shared" si="242"/>
        <v>7.333333333333333</v>
      </c>
      <c r="R3076" t="s">
        <v>8327</v>
      </c>
      <c r="S3076" t="s">
        <v>8363</v>
      </c>
      <c r="T3076" s="9">
        <f t="shared" si="243"/>
        <v>42409.571284722217</v>
      </c>
      <c r="U3076" s="9">
        <f t="shared" si="244"/>
        <v>42439.571284722217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 t="str">
        <f t="shared" si="240"/>
        <v/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241"/>
        <v>-13704</v>
      </c>
      <c r="Q3077">
        <f t="shared" si="242"/>
        <v>64.8</v>
      </c>
      <c r="R3077" t="s">
        <v>8327</v>
      </c>
      <c r="S3077" t="s">
        <v>8363</v>
      </c>
      <c r="T3077" s="9">
        <f t="shared" si="243"/>
        <v>42551.102314814809</v>
      </c>
      <c r="U3077" s="9">
        <f t="shared" si="244"/>
        <v>42601.102314814809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 t="str">
        <f t="shared" si="240"/>
        <v/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241"/>
        <v>-8494</v>
      </c>
      <c r="Q3078">
        <f t="shared" si="242"/>
        <v>30.12</v>
      </c>
      <c r="R3078" t="s">
        <v>8327</v>
      </c>
      <c r="S3078" t="s">
        <v>8363</v>
      </c>
      <c r="T3078" s="9">
        <f t="shared" si="243"/>
        <v>42226.651886574073</v>
      </c>
      <c r="U3078" s="9">
        <f t="shared" si="244"/>
        <v>42286.651886574073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 t="str">
        <f t="shared" si="240"/>
        <v/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241"/>
        <v>-21895</v>
      </c>
      <c r="Q3079">
        <f t="shared" si="242"/>
        <v>52.5</v>
      </c>
      <c r="R3079" t="s">
        <v>8327</v>
      </c>
      <c r="S3079" t="s">
        <v>8363</v>
      </c>
      <c r="T3079" s="9">
        <f t="shared" si="243"/>
        <v>42766.956921296296</v>
      </c>
      <c r="U3079" s="9">
        <f t="shared" si="244"/>
        <v>42796.956921296296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 t="str">
        <f t="shared" si="240"/>
        <v/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241"/>
        <v>-59929</v>
      </c>
      <c r="Q3080">
        <f t="shared" si="242"/>
        <v>23.666666666666668</v>
      </c>
      <c r="R3080" t="s">
        <v>8327</v>
      </c>
      <c r="S3080" t="s">
        <v>8363</v>
      </c>
      <c r="T3080" s="9">
        <f t="shared" si="243"/>
        <v>42031.138831018514</v>
      </c>
      <c r="U3080" s="9">
        <f t="shared" si="244"/>
        <v>42061.138831018514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 t="str">
        <f t="shared" si="240"/>
        <v/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241"/>
        <v>-1322440</v>
      </c>
      <c r="Q3081">
        <f t="shared" si="242"/>
        <v>415.77777777777777</v>
      </c>
      <c r="R3081" t="s">
        <v>8327</v>
      </c>
      <c r="S3081" t="s">
        <v>8363</v>
      </c>
      <c r="T3081" s="9">
        <f t="shared" si="243"/>
        <v>42055.713368055556</v>
      </c>
      <c r="U3081" s="9">
        <f t="shared" si="244"/>
        <v>42085.671701388885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 t="str">
        <f t="shared" si="240"/>
        <v/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241"/>
        <v>-1999624</v>
      </c>
      <c r="Q3082">
        <f t="shared" si="242"/>
        <v>53.714285714285715</v>
      </c>
      <c r="R3082" t="s">
        <v>8327</v>
      </c>
      <c r="S3082" t="s">
        <v>8363</v>
      </c>
      <c r="T3082" s="9">
        <f t="shared" si="243"/>
        <v>41940.028287037036</v>
      </c>
      <c r="U3082" s="9">
        <f t="shared" si="244"/>
        <v>42000.0699537037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 t="str">
        <f t="shared" si="240"/>
        <v/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241"/>
        <v>-997897</v>
      </c>
      <c r="Q3083">
        <f t="shared" si="242"/>
        <v>420.6</v>
      </c>
      <c r="R3083" t="s">
        <v>8327</v>
      </c>
      <c r="S3083" t="s">
        <v>8363</v>
      </c>
      <c r="T3083" s="9">
        <f t="shared" si="243"/>
        <v>42237.181608796294</v>
      </c>
      <c r="U3083" s="9">
        <f t="shared" si="244"/>
        <v>42267.181608796294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 t="str">
        <f t="shared" si="240"/>
        <v/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>
        <f t="shared" si="241"/>
        <v>-9000</v>
      </c>
      <c r="Q3084" t="e">
        <f t="shared" si="242"/>
        <v>#DIV/0!</v>
      </c>
      <c r="R3084" t="s">
        <v>8327</v>
      </c>
      <c r="S3084" t="s">
        <v>8363</v>
      </c>
      <c r="T3084" s="9">
        <f t="shared" si="243"/>
        <v>42293.922986111109</v>
      </c>
      <c r="U3084" s="9">
        <f t="shared" si="244"/>
        <v>42323.96465277778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 t="str">
        <f t="shared" si="240"/>
        <v/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241"/>
        <v>-19944</v>
      </c>
      <c r="Q3085">
        <f t="shared" si="242"/>
        <v>18.666666666666668</v>
      </c>
      <c r="R3085" t="s">
        <v>8327</v>
      </c>
      <c r="S3085" t="s">
        <v>8363</v>
      </c>
      <c r="T3085" s="9">
        <f t="shared" si="243"/>
        <v>41853.563402777778</v>
      </c>
      <c r="U3085" s="9">
        <f t="shared" si="244"/>
        <v>41883.208333333336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 t="str">
        <f t="shared" si="240"/>
        <v/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241"/>
        <v>-3589</v>
      </c>
      <c r="Q3086">
        <f t="shared" si="242"/>
        <v>78.333333333333329</v>
      </c>
      <c r="R3086" t="s">
        <v>8327</v>
      </c>
      <c r="S3086" t="s">
        <v>8363</v>
      </c>
      <c r="T3086" s="9">
        <f t="shared" si="243"/>
        <v>42100.723738425921</v>
      </c>
      <c r="U3086" s="9">
        <f t="shared" si="244"/>
        <v>42129.783333333333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 t="str">
        <f t="shared" si="240"/>
        <v/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241"/>
        <v>-24390</v>
      </c>
      <c r="Q3087">
        <f t="shared" si="242"/>
        <v>67.777777777777771</v>
      </c>
      <c r="R3087" t="s">
        <v>8327</v>
      </c>
      <c r="S3087" t="s">
        <v>8363</v>
      </c>
      <c r="T3087" s="9">
        <f t="shared" si="243"/>
        <v>42246.883784722217</v>
      </c>
      <c r="U3087" s="9">
        <f t="shared" si="244"/>
        <v>42276.883784722217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 t="str">
        <f t="shared" si="240"/>
        <v/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241"/>
        <v>-19950</v>
      </c>
      <c r="Q3088">
        <f t="shared" si="242"/>
        <v>16.666666666666668</v>
      </c>
      <c r="R3088" t="s">
        <v>8327</v>
      </c>
      <c r="S3088" t="s">
        <v>8363</v>
      </c>
      <c r="T3088" s="9">
        <f t="shared" si="243"/>
        <v>42173.67082175926</v>
      </c>
      <c r="U3088" s="9">
        <f t="shared" si="244"/>
        <v>42233.67082175926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 t="str">
        <f t="shared" si="240"/>
        <v/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241"/>
        <v>-19875</v>
      </c>
      <c r="Q3089">
        <f t="shared" si="242"/>
        <v>62.5</v>
      </c>
      <c r="R3089" t="s">
        <v>8327</v>
      </c>
      <c r="S3089" t="s">
        <v>8363</v>
      </c>
      <c r="T3089" s="9">
        <f t="shared" si="243"/>
        <v>42665.150347222225</v>
      </c>
      <c r="U3089" s="9">
        <f t="shared" si="244"/>
        <v>42725.192013888889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 t="str">
        <f t="shared" si="240"/>
        <v/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241"/>
        <v>-64874</v>
      </c>
      <c r="Q3090">
        <f t="shared" si="242"/>
        <v>42</v>
      </c>
      <c r="R3090" t="s">
        <v>8327</v>
      </c>
      <c r="S3090" t="s">
        <v>8363</v>
      </c>
      <c r="T3090" s="9">
        <f t="shared" si="243"/>
        <v>41981.57230324074</v>
      </c>
      <c r="U3090" s="9">
        <f t="shared" si="244"/>
        <v>42012.570138888885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 t="str">
        <f t="shared" si="240"/>
        <v/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241"/>
        <v>-19146</v>
      </c>
      <c r="Q3091">
        <f t="shared" si="242"/>
        <v>130.0888888888889</v>
      </c>
      <c r="R3091" t="s">
        <v>8327</v>
      </c>
      <c r="S3091" t="s">
        <v>8363</v>
      </c>
      <c r="T3091" s="9">
        <f t="shared" si="243"/>
        <v>42528.542627314819</v>
      </c>
      <c r="U3091" s="9">
        <f t="shared" si="244"/>
        <v>42560.082638888889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 t="str">
        <f t="shared" si="240"/>
        <v/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241"/>
        <v>-213568</v>
      </c>
      <c r="Q3092">
        <f t="shared" si="242"/>
        <v>1270.2222222222222</v>
      </c>
      <c r="R3092" t="s">
        <v>8327</v>
      </c>
      <c r="S3092" t="s">
        <v>8363</v>
      </c>
      <c r="T3092" s="9">
        <f t="shared" si="243"/>
        <v>42065.818807870368</v>
      </c>
      <c r="U3092" s="9">
        <f t="shared" si="244"/>
        <v>42125.777141203704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 t="str">
        <f t="shared" si="240"/>
        <v/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241"/>
        <v>-4204</v>
      </c>
      <c r="Q3093">
        <f t="shared" si="242"/>
        <v>88.444444444444443</v>
      </c>
      <c r="R3093" t="s">
        <v>8327</v>
      </c>
      <c r="S3093" t="s">
        <v>8363</v>
      </c>
      <c r="T3093" s="9">
        <f t="shared" si="243"/>
        <v>42566.948414351849</v>
      </c>
      <c r="U3093" s="9">
        <f t="shared" si="244"/>
        <v>42596.948414351849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 t="str">
        <f t="shared" si="240"/>
        <v/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241"/>
        <v>-98816.81</v>
      </c>
      <c r="Q3094">
        <f t="shared" si="242"/>
        <v>56.342380952380957</v>
      </c>
      <c r="R3094" t="s">
        <v>8327</v>
      </c>
      <c r="S3094" t="s">
        <v>8363</v>
      </c>
      <c r="T3094" s="9">
        <f t="shared" si="243"/>
        <v>42255.619351851856</v>
      </c>
      <c r="U3094" s="9">
        <f t="shared" si="244"/>
        <v>42292.916666666672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 t="str">
        <f t="shared" si="240"/>
        <v/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241"/>
        <v>-3090</v>
      </c>
      <c r="Q3095">
        <f t="shared" si="242"/>
        <v>53.529411764705884</v>
      </c>
      <c r="R3095" t="s">
        <v>8327</v>
      </c>
      <c r="S3095" t="s">
        <v>8363</v>
      </c>
      <c r="T3095" s="9">
        <f t="shared" si="243"/>
        <v>41760.909039351849</v>
      </c>
      <c r="U3095" s="9">
        <f t="shared" si="244"/>
        <v>41791.165972222225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 t="str">
        <f t="shared" si="240"/>
        <v/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241"/>
        <v>-99975</v>
      </c>
      <c r="Q3096">
        <f t="shared" si="242"/>
        <v>25</v>
      </c>
      <c r="R3096" t="s">
        <v>8327</v>
      </c>
      <c r="S3096" t="s">
        <v>8363</v>
      </c>
      <c r="T3096" s="9">
        <f t="shared" si="243"/>
        <v>42207.795787037037</v>
      </c>
      <c r="U3096" s="9">
        <f t="shared" si="244"/>
        <v>42267.795787037037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 t="str">
        <f t="shared" si="240"/>
        <v/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241"/>
        <v>-14870</v>
      </c>
      <c r="Q3097">
        <f t="shared" si="242"/>
        <v>50</v>
      </c>
      <c r="R3097" t="s">
        <v>8327</v>
      </c>
      <c r="S3097" t="s">
        <v>8363</v>
      </c>
      <c r="T3097" s="9">
        <f t="shared" si="243"/>
        <v>42523.025231481486</v>
      </c>
      <c r="U3097" s="9">
        <f t="shared" si="244"/>
        <v>42583.025231481486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 t="str">
        <f t="shared" si="240"/>
        <v/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241"/>
        <v>-19205</v>
      </c>
      <c r="Q3098">
        <f t="shared" si="242"/>
        <v>56.785714285714285</v>
      </c>
      <c r="R3098" t="s">
        <v>8327</v>
      </c>
      <c r="S3098" t="s">
        <v>8363</v>
      </c>
      <c r="T3098" s="9">
        <f t="shared" si="243"/>
        <v>42114.825532407413</v>
      </c>
      <c r="U3098" s="9">
        <f t="shared" si="244"/>
        <v>42144.825532407413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 t="str">
        <f t="shared" si="240"/>
        <v/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241"/>
        <v>-8285</v>
      </c>
      <c r="Q3099">
        <f t="shared" si="242"/>
        <v>40.833333333333336</v>
      </c>
      <c r="R3099" t="s">
        <v>8327</v>
      </c>
      <c r="S3099" t="s">
        <v>8363</v>
      </c>
      <c r="T3099" s="9">
        <f t="shared" si="243"/>
        <v>42629.503483796296</v>
      </c>
      <c r="U3099" s="9">
        <f t="shared" si="244"/>
        <v>42650.583333333328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 t="str">
        <f t="shared" si="240"/>
        <v/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241"/>
        <v>-46967</v>
      </c>
      <c r="Q3100">
        <f t="shared" si="242"/>
        <v>65.111111111111114</v>
      </c>
      <c r="R3100" t="s">
        <v>8327</v>
      </c>
      <c r="S3100" t="s">
        <v>8363</v>
      </c>
      <c r="T3100" s="9">
        <f t="shared" si="243"/>
        <v>42359.792233796295</v>
      </c>
      <c r="U3100" s="9">
        <f t="shared" si="244"/>
        <v>42408.01180555555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 t="str">
        <f t="shared" si="240"/>
        <v/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241"/>
        <v>-1722</v>
      </c>
      <c r="Q3101">
        <f t="shared" si="242"/>
        <v>55.6</v>
      </c>
      <c r="R3101" t="s">
        <v>8327</v>
      </c>
      <c r="S3101" t="s">
        <v>8363</v>
      </c>
      <c r="T3101" s="9">
        <f t="shared" si="243"/>
        <v>42382.189710648148</v>
      </c>
      <c r="U3101" s="9">
        <f t="shared" si="244"/>
        <v>42412.189710648148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 t="str">
        <f t="shared" si="240"/>
        <v/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241"/>
        <v>-10173</v>
      </c>
      <c r="Q3102">
        <f t="shared" si="242"/>
        <v>140.53846153846155</v>
      </c>
      <c r="R3102" t="s">
        <v>8327</v>
      </c>
      <c r="S3102" t="s">
        <v>8363</v>
      </c>
      <c r="T3102" s="9">
        <f t="shared" si="243"/>
        <v>41902.622395833336</v>
      </c>
      <c r="U3102" s="9">
        <f t="shared" si="244"/>
        <v>41932.622395833336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 t="str">
        <f t="shared" si="240"/>
        <v/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241"/>
        <v>-2200</v>
      </c>
      <c r="Q3103">
        <f t="shared" si="242"/>
        <v>25</v>
      </c>
      <c r="R3103" t="s">
        <v>8327</v>
      </c>
      <c r="S3103" t="s">
        <v>8363</v>
      </c>
      <c r="T3103" s="9">
        <f t="shared" si="243"/>
        <v>42171.383530092593</v>
      </c>
      <c r="U3103" s="9">
        <f t="shared" si="244"/>
        <v>42201.330555555556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 t="str">
        <f t="shared" si="240"/>
        <v/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241"/>
        <v>-9742</v>
      </c>
      <c r="Q3104">
        <f t="shared" si="242"/>
        <v>69.533333333333331</v>
      </c>
      <c r="R3104" t="s">
        <v>8327</v>
      </c>
      <c r="S3104" t="s">
        <v>8363</v>
      </c>
      <c r="T3104" s="9">
        <f t="shared" si="243"/>
        <v>42555.340486111112</v>
      </c>
      <c r="U3104" s="9">
        <f t="shared" si="244"/>
        <v>42605.340486111112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 t="str">
        <f t="shared" si="240"/>
        <v/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241"/>
        <v>-4089</v>
      </c>
      <c r="Q3105">
        <f t="shared" si="242"/>
        <v>5.5</v>
      </c>
      <c r="R3105" t="s">
        <v>8327</v>
      </c>
      <c r="S3105" t="s">
        <v>8363</v>
      </c>
      <c r="T3105" s="9">
        <f t="shared" si="243"/>
        <v>42107.156319444446</v>
      </c>
      <c r="U3105" s="9">
        <f t="shared" si="244"/>
        <v>42167.156319444446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 t="str">
        <f t="shared" si="240"/>
        <v/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241"/>
        <v>-2815</v>
      </c>
      <c r="Q3106">
        <f t="shared" si="242"/>
        <v>237</v>
      </c>
      <c r="R3106" t="s">
        <v>8327</v>
      </c>
      <c r="S3106" t="s">
        <v>8363</v>
      </c>
      <c r="T3106" s="9">
        <f t="shared" si="243"/>
        <v>42006.908692129626</v>
      </c>
      <c r="U3106" s="9">
        <f t="shared" si="244"/>
        <v>42038.083333333328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 t="str">
        <f t="shared" si="240"/>
        <v/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241"/>
        <v>-3369</v>
      </c>
      <c r="Q3107">
        <f t="shared" si="242"/>
        <v>79.870967741935488</v>
      </c>
      <c r="R3107" t="s">
        <v>8327</v>
      </c>
      <c r="S3107" t="s">
        <v>8363</v>
      </c>
      <c r="T3107" s="9">
        <f t="shared" si="243"/>
        <v>41876.718935185185</v>
      </c>
      <c r="U3107" s="9">
        <f t="shared" si="244"/>
        <v>41931.208333333336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 t="str">
        <f t="shared" si="240"/>
        <v/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241"/>
        <v>-959</v>
      </c>
      <c r="Q3108">
        <f t="shared" si="242"/>
        <v>10.25</v>
      </c>
      <c r="R3108" t="s">
        <v>8327</v>
      </c>
      <c r="S3108" t="s">
        <v>8363</v>
      </c>
      <c r="T3108" s="9">
        <f t="shared" si="243"/>
        <v>42241.429120370376</v>
      </c>
      <c r="U3108" s="9">
        <f t="shared" si="244"/>
        <v>42263.916666666672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 t="str">
        <f t="shared" si="240"/>
        <v/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241"/>
        <v>-32095</v>
      </c>
      <c r="Q3109">
        <f t="shared" si="242"/>
        <v>272.58620689655174</v>
      </c>
      <c r="R3109" t="s">
        <v>8327</v>
      </c>
      <c r="S3109" t="s">
        <v>8363</v>
      </c>
      <c r="T3109" s="9">
        <f t="shared" si="243"/>
        <v>42128.814247685179</v>
      </c>
      <c r="U3109" s="9">
        <f t="shared" si="244"/>
        <v>42135.814247685179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 t="str">
        <f t="shared" si="240"/>
        <v/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241"/>
        <v>-49974</v>
      </c>
      <c r="Q3110">
        <f t="shared" si="242"/>
        <v>13</v>
      </c>
      <c r="R3110" t="s">
        <v>8327</v>
      </c>
      <c r="S3110" t="s">
        <v>8363</v>
      </c>
      <c r="T3110" s="9">
        <f t="shared" si="243"/>
        <v>42062.680486111116</v>
      </c>
      <c r="U3110" s="9">
        <f t="shared" si="244"/>
        <v>42122.638819444444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 t="str">
        <f t="shared" si="240"/>
        <v/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241"/>
        <v>-19867</v>
      </c>
      <c r="Q3111">
        <f t="shared" si="242"/>
        <v>58.184210526315788</v>
      </c>
      <c r="R3111" t="s">
        <v>8327</v>
      </c>
      <c r="S3111" t="s">
        <v>8363</v>
      </c>
      <c r="T3111" s="9">
        <f t="shared" si="243"/>
        <v>41844.125115740739</v>
      </c>
      <c r="U3111" s="9">
        <f t="shared" si="244"/>
        <v>41879.125115740739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 t="str">
        <f t="shared" si="240"/>
        <v/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241"/>
        <v>-24990</v>
      </c>
      <c r="Q3112">
        <f t="shared" si="242"/>
        <v>10</v>
      </c>
      <c r="R3112" t="s">
        <v>8327</v>
      </c>
      <c r="S3112" t="s">
        <v>8363</v>
      </c>
      <c r="T3112" s="9">
        <f t="shared" si="243"/>
        <v>42745.031469907408</v>
      </c>
      <c r="U3112" s="9">
        <f t="shared" si="244"/>
        <v>42785.031469907408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 t="str">
        <f t="shared" si="240"/>
        <v/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241"/>
        <v>-14672</v>
      </c>
      <c r="Q3113">
        <f t="shared" si="242"/>
        <v>70.10526315789474</v>
      </c>
      <c r="R3113" t="s">
        <v>8327</v>
      </c>
      <c r="S3113" t="s">
        <v>8363</v>
      </c>
      <c r="T3113" s="9">
        <f t="shared" si="243"/>
        <v>41885.595138888886</v>
      </c>
      <c r="U3113" s="9">
        <f t="shared" si="244"/>
        <v>41916.595138888886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 t="str">
        <f t="shared" si="240"/>
        <v/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241"/>
        <v>-10479</v>
      </c>
      <c r="Q3114">
        <f t="shared" si="242"/>
        <v>57.888888888888886</v>
      </c>
      <c r="R3114" t="s">
        <v>8327</v>
      </c>
      <c r="S3114" t="s">
        <v>8363</v>
      </c>
      <c r="T3114" s="9">
        <f t="shared" si="243"/>
        <v>42615.121921296297</v>
      </c>
      <c r="U3114" s="9">
        <f t="shared" si="244"/>
        <v>42675.121921296297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 t="str">
        <f t="shared" si="240"/>
        <v/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241"/>
        <v>-104590</v>
      </c>
      <c r="Q3115">
        <f t="shared" si="242"/>
        <v>125.27027027027027</v>
      </c>
      <c r="R3115" t="s">
        <v>8327</v>
      </c>
      <c r="S3115" t="s">
        <v>8363</v>
      </c>
      <c r="T3115" s="9">
        <f t="shared" si="243"/>
        <v>42081.731273148151</v>
      </c>
      <c r="U3115" s="9">
        <f t="shared" si="244"/>
        <v>42111.731273148151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 t="str">
        <f t="shared" si="240"/>
        <v/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>
        <f t="shared" si="241"/>
        <v>-75000</v>
      </c>
      <c r="Q3116" t="e">
        <f t="shared" si="242"/>
        <v>#DIV/0!</v>
      </c>
      <c r="R3116" t="s">
        <v>8327</v>
      </c>
      <c r="S3116" t="s">
        <v>8363</v>
      </c>
      <c r="T3116" s="9">
        <f t="shared" si="243"/>
        <v>41843.632523148146</v>
      </c>
      <c r="U3116" s="9">
        <f t="shared" si="244"/>
        <v>41903.632523148146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 t="str">
        <f t="shared" si="240"/>
        <v/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241"/>
        <v>-9700</v>
      </c>
      <c r="Q3117">
        <f t="shared" si="242"/>
        <v>300</v>
      </c>
      <c r="R3117" t="s">
        <v>8327</v>
      </c>
      <c r="S3117" t="s">
        <v>8363</v>
      </c>
      <c r="T3117" s="9">
        <f t="shared" si="243"/>
        <v>42496.447071759263</v>
      </c>
      <c r="U3117" s="9">
        <f t="shared" si="244"/>
        <v>42526.447071759263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 t="str">
        <f t="shared" si="240"/>
        <v/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241"/>
        <v>-320</v>
      </c>
      <c r="Q3118">
        <f t="shared" si="242"/>
        <v>43</v>
      </c>
      <c r="R3118" t="s">
        <v>8327</v>
      </c>
      <c r="S3118" t="s">
        <v>8363</v>
      </c>
      <c r="T3118" s="9">
        <f t="shared" si="243"/>
        <v>42081.515335648146</v>
      </c>
      <c r="U3118" s="9">
        <f t="shared" si="244"/>
        <v>42095.515335648146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 t="str">
        <f t="shared" si="240"/>
        <v/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241"/>
        <v>-999</v>
      </c>
      <c r="Q3119">
        <f t="shared" si="242"/>
        <v>1</v>
      </c>
      <c r="R3119" t="s">
        <v>8327</v>
      </c>
      <c r="S3119" t="s">
        <v>8363</v>
      </c>
      <c r="T3119" s="9">
        <f t="shared" si="243"/>
        <v>42509.374537037031</v>
      </c>
      <c r="U3119" s="9">
        <f t="shared" si="244"/>
        <v>42517.55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 t="str">
        <f t="shared" si="240"/>
        <v/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241"/>
        <v>-498450</v>
      </c>
      <c r="Q3120">
        <f t="shared" si="242"/>
        <v>775</v>
      </c>
      <c r="R3120" t="s">
        <v>8327</v>
      </c>
      <c r="S3120" t="s">
        <v>8363</v>
      </c>
      <c r="T3120" s="9">
        <f t="shared" si="243"/>
        <v>42534.649571759262</v>
      </c>
      <c r="U3120" s="9">
        <f t="shared" si="244"/>
        <v>42553.649571759262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 t="str">
        <f t="shared" si="240"/>
        <v/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241"/>
        <v>-9995</v>
      </c>
      <c r="Q3121">
        <f t="shared" si="242"/>
        <v>5</v>
      </c>
      <c r="R3121" t="s">
        <v>8327</v>
      </c>
      <c r="S3121" t="s">
        <v>8363</v>
      </c>
      <c r="T3121" s="9">
        <f t="shared" si="243"/>
        <v>42060.04550925926</v>
      </c>
      <c r="U3121" s="9">
        <f t="shared" si="244"/>
        <v>42090.003842592589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 t="str">
        <f t="shared" si="240"/>
        <v/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241"/>
        <v>-1299872</v>
      </c>
      <c r="Q3122">
        <f t="shared" si="242"/>
        <v>12.8</v>
      </c>
      <c r="R3122" t="s">
        <v>8327</v>
      </c>
      <c r="S3122" t="s">
        <v>8363</v>
      </c>
      <c r="T3122" s="9">
        <f t="shared" si="243"/>
        <v>42435.942083333335</v>
      </c>
      <c r="U3122" s="9">
        <f t="shared" si="244"/>
        <v>42495.900416666671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 t="str">
        <f t="shared" si="240"/>
        <v/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241"/>
        <v>-1490</v>
      </c>
      <c r="Q3123">
        <f t="shared" si="242"/>
        <v>10</v>
      </c>
      <c r="R3123" t="s">
        <v>8327</v>
      </c>
      <c r="S3123" t="s">
        <v>8363</v>
      </c>
      <c r="T3123" s="9">
        <f t="shared" si="243"/>
        <v>41848.679803240739</v>
      </c>
      <c r="U3123" s="9">
        <f t="shared" si="244"/>
        <v>41908.679803240739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 t="str">
        <f t="shared" si="240"/>
        <v/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241"/>
        <v>-83</v>
      </c>
      <c r="Q3124">
        <f t="shared" si="242"/>
        <v>58</v>
      </c>
      <c r="R3124" t="s">
        <v>8327</v>
      </c>
      <c r="S3124" t="s">
        <v>8363</v>
      </c>
      <c r="T3124" s="9">
        <f t="shared" si="243"/>
        <v>42678.932083333333</v>
      </c>
      <c r="U3124" s="9">
        <f t="shared" si="244"/>
        <v>42683.973750000005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 t="str">
        <f t="shared" si="240"/>
        <v/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241"/>
        <v>-39808</v>
      </c>
      <c r="Q3125">
        <f t="shared" si="242"/>
        <v>244.80459770114942</v>
      </c>
      <c r="R3125" t="s">
        <v>8327</v>
      </c>
      <c r="S3125" t="s">
        <v>8363</v>
      </c>
      <c r="T3125" s="9">
        <f t="shared" si="243"/>
        <v>42530.993032407408</v>
      </c>
      <c r="U3125" s="9">
        <f t="shared" si="244"/>
        <v>42560.993032407408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 t="str">
        <f t="shared" si="240"/>
        <v/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241"/>
        <v>-799974</v>
      </c>
      <c r="Q3126">
        <f t="shared" si="242"/>
        <v>6.5</v>
      </c>
      <c r="R3126" t="s">
        <v>8327</v>
      </c>
      <c r="S3126" t="s">
        <v>8363</v>
      </c>
      <c r="T3126" s="9">
        <f t="shared" si="243"/>
        <v>41977.780104166668</v>
      </c>
      <c r="U3126" s="9">
        <f t="shared" si="244"/>
        <v>42037.780104166668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 t="str">
        <f t="shared" si="240"/>
        <v/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>
        <f t="shared" si="241"/>
        <v>-1500000</v>
      </c>
      <c r="Q3127" t="e">
        <f t="shared" si="242"/>
        <v>#DIV/0!</v>
      </c>
      <c r="R3127" t="s">
        <v>8327</v>
      </c>
      <c r="S3127" t="s">
        <v>8363</v>
      </c>
      <c r="T3127" s="9">
        <f t="shared" si="243"/>
        <v>42346.20685185185</v>
      </c>
      <c r="U3127" s="9">
        <f t="shared" si="244"/>
        <v>42376.20685185185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 t="str">
        <f t="shared" si="240"/>
        <v/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241"/>
        <v>-23960</v>
      </c>
      <c r="Q3128">
        <f t="shared" si="242"/>
        <v>61.176470588235297</v>
      </c>
      <c r="R3128" t="s">
        <v>8327</v>
      </c>
      <c r="S3128" t="s">
        <v>8363</v>
      </c>
      <c r="T3128" s="9">
        <f t="shared" si="243"/>
        <v>42427.01807870371</v>
      </c>
      <c r="U3128" s="9">
        <f t="shared" si="244"/>
        <v>42456.976412037038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 t="str">
        <f t="shared" si="240"/>
        <v/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>
        <f t="shared" si="241"/>
        <v>-100000</v>
      </c>
      <c r="Q3129" t="e">
        <f t="shared" si="242"/>
        <v>#DIV/0!</v>
      </c>
      <c r="R3129" t="s">
        <v>8327</v>
      </c>
      <c r="S3129" t="s">
        <v>8363</v>
      </c>
      <c r="T3129" s="9">
        <f t="shared" si="243"/>
        <v>42034.856817129628</v>
      </c>
      <c r="U3129" s="9">
        <f t="shared" si="244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 t="str">
        <f t="shared" si="240"/>
        <v/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241"/>
        <v>1291</v>
      </c>
      <c r="Q3130">
        <f t="shared" si="242"/>
        <v>139.23931623931625</v>
      </c>
      <c r="R3130" t="s">
        <v>8327</v>
      </c>
      <c r="S3130" t="s">
        <v>8328</v>
      </c>
      <c r="T3130" s="9">
        <f t="shared" si="243"/>
        <v>42780.825706018513</v>
      </c>
      <c r="U3130" s="9">
        <f t="shared" si="244"/>
        <v>42810.784039351856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 t="str">
        <f t="shared" si="240"/>
        <v/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241"/>
        <v>-1240</v>
      </c>
      <c r="Q3131">
        <f t="shared" si="242"/>
        <v>10</v>
      </c>
      <c r="R3131" t="s">
        <v>8327</v>
      </c>
      <c r="S3131" t="s">
        <v>8328</v>
      </c>
      <c r="T3131" s="9">
        <f t="shared" si="243"/>
        <v>42803.842812499999</v>
      </c>
      <c r="U3131" s="9">
        <f t="shared" si="244"/>
        <v>42843.801145833335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 t="str">
        <f t="shared" si="240"/>
        <v/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241"/>
        <v>-9625</v>
      </c>
      <c r="Q3132">
        <f t="shared" si="242"/>
        <v>93.75</v>
      </c>
      <c r="R3132" t="s">
        <v>8327</v>
      </c>
      <c r="S3132" t="s">
        <v>8328</v>
      </c>
      <c r="T3132" s="9">
        <f t="shared" si="243"/>
        <v>42808.640231481477</v>
      </c>
      <c r="U3132" s="9">
        <f t="shared" si="244"/>
        <v>42839.207638888889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 t="str">
        <f t="shared" si="240"/>
        <v/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241"/>
        <v>-3455</v>
      </c>
      <c r="Q3133">
        <f t="shared" si="242"/>
        <v>53.75</v>
      </c>
      <c r="R3133" t="s">
        <v>8327</v>
      </c>
      <c r="S3133" t="s">
        <v>8328</v>
      </c>
      <c r="T3133" s="9">
        <f t="shared" si="243"/>
        <v>42803.579224537039</v>
      </c>
      <c r="U3133" s="9">
        <f t="shared" si="244"/>
        <v>42833.537557870368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 t="str">
        <f t="shared" si="240"/>
        <v/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241"/>
        <v>-29990</v>
      </c>
      <c r="Q3134">
        <f t="shared" si="242"/>
        <v>10</v>
      </c>
      <c r="R3134" t="s">
        <v>8327</v>
      </c>
      <c r="S3134" t="s">
        <v>8328</v>
      </c>
      <c r="T3134" s="9">
        <f t="shared" si="243"/>
        <v>42786.350231481483</v>
      </c>
      <c r="U3134" s="9">
        <f t="shared" si="244"/>
        <v>42846.308564814812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 t="str">
        <f t="shared" si="240"/>
        <v/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241"/>
        <v>40</v>
      </c>
      <c r="Q3135">
        <f t="shared" si="242"/>
        <v>33.75</v>
      </c>
      <c r="R3135" t="s">
        <v>8327</v>
      </c>
      <c r="S3135" t="s">
        <v>8328</v>
      </c>
      <c r="T3135" s="9">
        <f t="shared" si="243"/>
        <v>42788.565208333333</v>
      </c>
      <c r="U3135" s="9">
        <f t="shared" si="244"/>
        <v>42818.523541666669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 t="str">
        <f t="shared" si="240"/>
        <v/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241"/>
        <v>-775</v>
      </c>
      <c r="Q3136">
        <f t="shared" si="242"/>
        <v>18.75</v>
      </c>
      <c r="R3136" t="s">
        <v>8327</v>
      </c>
      <c r="S3136" t="s">
        <v>8328</v>
      </c>
      <c r="T3136" s="9">
        <f t="shared" si="243"/>
        <v>42800.720127314817</v>
      </c>
      <c r="U3136" s="9">
        <f t="shared" si="244"/>
        <v>42821.678460648152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 t="str">
        <f t="shared" si="240"/>
        <v/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241"/>
        <v>-615</v>
      </c>
      <c r="Q3137">
        <f t="shared" si="242"/>
        <v>23.142857142857142</v>
      </c>
      <c r="R3137" t="s">
        <v>8327</v>
      </c>
      <c r="S3137" t="s">
        <v>8328</v>
      </c>
      <c r="T3137" s="9">
        <f t="shared" si="243"/>
        <v>42807.151863425926</v>
      </c>
      <c r="U3137" s="9">
        <f t="shared" si="244"/>
        <v>42829.151863425926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 t="str">
        <f t="shared" si="240"/>
        <v/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241"/>
        <v>139</v>
      </c>
      <c r="Q3138">
        <f t="shared" si="242"/>
        <v>29.045454545454547</v>
      </c>
      <c r="R3138" t="s">
        <v>8327</v>
      </c>
      <c r="S3138" t="s">
        <v>8328</v>
      </c>
      <c r="T3138" s="9">
        <f t="shared" si="243"/>
        <v>42789.462430555555</v>
      </c>
      <c r="U3138" s="9">
        <f t="shared" si="244"/>
        <v>42825.957638888889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 t="str">
        <f t="shared" ref="E3139:E3202" si="245">IF(G3139="successful",D3139,"")</f>
        <v/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246">F3139-D3139</f>
        <v>-1450</v>
      </c>
      <c r="Q3139">
        <f t="shared" ref="Q3139:Q3202" si="247">F3139/M3139</f>
        <v>50</v>
      </c>
      <c r="R3139" t="s">
        <v>8327</v>
      </c>
      <c r="S3139" t="s">
        <v>8328</v>
      </c>
      <c r="T3139" s="9">
        <f t="shared" ref="T3139:T3202" si="248">(((K3139/60)/60)/24)+DATE(1970,1,1)</f>
        <v>42807.885057870371</v>
      </c>
      <c r="U3139" s="9">
        <f t="shared" ref="U3139:U3202" si="249">(((J3139/60)/60)/24)+DATE(1970,1,1)</f>
        <v>42858.8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 t="str">
        <f t="shared" si="245"/>
        <v/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>
        <f t="shared" si="246"/>
        <v>-200</v>
      </c>
      <c r="Q3140" t="e">
        <f t="shared" si="247"/>
        <v>#DIV/0!</v>
      </c>
      <c r="R3140" t="s">
        <v>8327</v>
      </c>
      <c r="S3140" t="s">
        <v>8328</v>
      </c>
      <c r="T3140" s="9">
        <f t="shared" si="248"/>
        <v>42809.645914351851</v>
      </c>
      <c r="U3140" s="9">
        <f t="shared" si="249"/>
        <v>42828.645914351851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 t="str">
        <f t="shared" si="245"/>
        <v/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246"/>
        <v>-47300</v>
      </c>
      <c r="Q3141">
        <f t="shared" si="247"/>
        <v>450</v>
      </c>
      <c r="R3141" t="s">
        <v>8327</v>
      </c>
      <c r="S3141" t="s">
        <v>8328</v>
      </c>
      <c r="T3141" s="9">
        <f t="shared" si="248"/>
        <v>42785.270370370374</v>
      </c>
      <c r="U3141" s="9">
        <f t="shared" si="249"/>
        <v>42819.189583333333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 t="str">
        <f t="shared" si="245"/>
        <v/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246"/>
        <v>-9904</v>
      </c>
      <c r="Q3142">
        <f t="shared" si="247"/>
        <v>24</v>
      </c>
      <c r="R3142" t="s">
        <v>8327</v>
      </c>
      <c r="S3142" t="s">
        <v>8328</v>
      </c>
      <c r="T3142" s="9">
        <f t="shared" si="248"/>
        <v>42802.718784722223</v>
      </c>
      <c r="U3142" s="9">
        <f t="shared" si="249"/>
        <v>42832.677118055552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 t="str">
        <f t="shared" si="245"/>
        <v/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246"/>
        <v>-242</v>
      </c>
      <c r="Q3143">
        <f t="shared" si="247"/>
        <v>32.25</v>
      </c>
      <c r="R3143" t="s">
        <v>8327</v>
      </c>
      <c r="S3143" t="s">
        <v>8328</v>
      </c>
      <c r="T3143" s="9">
        <f t="shared" si="248"/>
        <v>42800.753333333334</v>
      </c>
      <c r="U3143" s="9">
        <f t="shared" si="249"/>
        <v>42841.833333333328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 t="str">
        <f t="shared" si="245"/>
        <v/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246"/>
        <v>-2705</v>
      </c>
      <c r="Q3144">
        <f t="shared" si="247"/>
        <v>15</v>
      </c>
      <c r="R3144" t="s">
        <v>8327</v>
      </c>
      <c r="S3144" t="s">
        <v>8328</v>
      </c>
      <c r="T3144" s="9">
        <f t="shared" si="248"/>
        <v>42783.513182870374</v>
      </c>
      <c r="U3144" s="9">
        <f t="shared" si="249"/>
        <v>42813.471516203703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 t="str">
        <f t="shared" si="245"/>
        <v/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>
        <f t="shared" si="246"/>
        <v>-700</v>
      </c>
      <c r="Q3145" t="e">
        <f t="shared" si="247"/>
        <v>#DIV/0!</v>
      </c>
      <c r="R3145" t="s">
        <v>8327</v>
      </c>
      <c r="S3145" t="s">
        <v>8328</v>
      </c>
      <c r="T3145" s="9">
        <f t="shared" si="248"/>
        <v>42808.358287037037</v>
      </c>
      <c r="U3145" s="9">
        <f t="shared" si="249"/>
        <v>42834.358287037037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 t="str">
        <f t="shared" si="245"/>
        <v/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246"/>
        <v>-2460</v>
      </c>
      <c r="Q3146">
        <f t="shared" si="247"/>
        <v>251.33333333333334</v>
      </c>
      <c r="R3146" t="s">
        <v>8327</v>
      </c>
      <c r="S3146" t="s">
        <v>8328</v>
      </c>
      <c r="T3146" s="9">
        <f t="shared" si="248"/>
        <v>42796.538275462968</v>
      </c>
      <c r="U3146" s="9">
        <f t="shared" si="249"/>
        <v>42813.25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 t="str">
        <f t="shared" si="245"/>
        <v/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>
        <f t="shared" si="246"/>
        <v>-25000</v>
      </c>
      <c r="Q3147" t="e">
        <f t="shared" si="247"/>
        <v>#DIV/0!</v>
      </c>
      <c r="R3147" t="s">
        <v>8327</v>
      </c>
      <c r="S3147" t="s">
        <v>8328</v>
      </c>
      <c r="T3147" s="9">
        <f t="shared" si="248"/>
        <v>42762.040902777779</v>
      </c>
      <c r="U3147" s="9">
        <f t="shared" si="249"/>
        <v>42821.999236111107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 t="str">
        <f t="shared" si="245"/>
        <v/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246"/>
        <v>-44750</v>
      </c>
      <c r="Q3148">
        <f t="shared" si="247"/>
        <v>437.5</v>
      </c>
      <c r="R3148" t="s">
        <v>8327</v>
      </c>
      <c r="S3148" t="s">
        <v>8328</v>
      </c>
      <c r="T3148" s="9">
        <f t="shared" si="248"/>
        <v>42796.682476851856</v>
      </c>
      <c r="U3148" s="9">
        <f t="shared" si="249"/>
        <v>42841.640810185185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f t="shared" si="245"/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246"/>
        <v>3505</v>
      </c>
      <c r="Q3149">
        <f t="shared" si="247"/>
        <v>110.35211267605634</v>
      </c>
      <c r="R3149" t="s">
        <v>8327</v>
      </c>
      <c r="S3149" t="s">
        <v>8328</v>
      </c>
      <c r="T3149" s="9">
        <f t="shared" si="248"/>
        <v>41909.969386574077</v>
      </c>
      <c r="U3149" s="9">
        <f t="shared" si="249"/>
        <v>41950.011053240742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f t="shared" si="245"/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246"/>
        <v>561</v>
      </c>
      <c r="Q3150">
        <f t="shared" si="247"/>
        <v>41.421052631578945</v>
      </c>
      <c r="R3150" t="s">
        <v>8327</v>
      </c>
      <c r="S3150" t="s">
        <v>8328</v>
      </c>
      <c r="T3150" s="9">
        <f t="shared" si="248"/>
        <v>41891.665324074071</v>
      </c>
      <c r="U3150" s="9">
        <f t="shared" si="249"/>
        <v>41913.166666666664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f t="shared" si="245"/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246"/>
        <v>50</v>
      </c>
      <c r="Q3151">
        <f t="shared" si="247"/>
        <v>52</v>
      </c>
      <c r="R3151" t="s">
        <v>8327</v>
      </c>
      <c r="S3151" t="s">
        <v>8328</v>
      </c>
      <c r="T3151" s="9">
        <f t="shared" si="248"/>
        <v>41226.017361111109</v>
      </c>
      <c r="U3151" s="9">
        <f t="shared" si="249"/>
        <v>41250.083333333336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f t="shared" si="245"/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246"/>
        <v>35</v>
      </c>
      <c r="Q3152">
        <f t="shared" si="247"/>
        <v>33.990384615384613</v>
      </c>
      <c r="R3152" t="s">
        <v>8327</v>
      </c>
      <c r="S3152" t="s">
        <v>8328</v>
      </c>
      <c r="T3152" s="9">
        <f t="shared" si="248"/>
        <v>40478.263923611114</v>
      </c>
      <c r="U3152" s="9">
        <f t="shared" si="249"/>
        <v>40568.166666666664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f t="shared" si="245"/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246"/>
        <v>14</v>
      </c>
      <c r="Q3153">
        <f t="shared" si="247"/>
        <v>103.35294117647059</v>
      </c>
      <c r="R3153" t="s">
        <v>8327</v>
      </c>
      <c r="S3153" t="s">
        <v>8328</v>
      </c>
      <c r="T3153" s="9">
        <f t="shared" si="248"/>
        <v>41862.83997685185</v>
      </c>
      <c r="U3153" s="9">
        <f t="shared" si="249"/>
        <v>41892.83997685185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f t="shared" si="245"/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246"/>
        <v>131</v>
      </c>
      <c r="Q3154">
        <f t="shared" si="247"/>
        <v>34.791044776119406</v>
      </c>
      <c r="R3154" t="s">
        <v>8327</v>
      </c>
      <c r="S3154" t="s">
        <v>8328</v>
      </c>
      <c r="T3154" s="9">
        <f t="shared" si="248"/>
        <v>41550.867673611108</v>
      </c>
      <c r="U3154" s="9">
        <f t="shared" si="249"/>
        <v>41580.867673611108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f t="shared" si="245"/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246"/>
        <v>7067.5</v>
      </c>
      <c r="Q3155">
        <f t="shared" si="247"/>
        <v>41.773858921161825</v>
      </c>
      <c r="R3155" t="s">
        <v>8327</v>
      </c>
      <c r="S3155" t="s">
        <v>8328</v>
      </c>
      <c r="T3155" s="9">
        <f t="shared" si="248"/>
        <v>40633.154363425929</v>
      </c>
      <c r="U3155" s="9">
        <f t="shared" si="249"/>
        <v>40664.207638888889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f t="shared" si="245"/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246"/>
        <v>905</v>
      </c>
      <c r="Q3156">
        <f t="shared" si="247"/>
        <v>64.268292682926827</v>
      </c>
      <c r="R3156" t="s">
        <v>8327</v>
      </c>
      <c r="S3156" t="s">
        <v>8328</v>
      </c>
      <c r="T3156" s="9">
        <f t="shared" si="248"/>
        <v>40970.875671296293</v>
      </c>
      <c r="U3156" s="9">
        <f t="shared" si="249"/>
        <v>41000.834004629629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f t="shared" si="245"/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246"/>
        <v>4425.2299999999996</v>
      </c>
      <c r="Q3157">
        <f t="shared" si="247"/>
        <v>31.209370860927152</v>
      </c>
      <c r="R3157" t="s">
        <v>8327</v>
      </c>
      <c r="S3157" t="s">
        <v>8328</v>
      </c>
      <c r="T3157" s="9">
        <f t="shared" si="248"/>
        <v>41233.499131944445</v>
      </c>
      <c r="U3157" s="9">
        <f t="shared" si="249"/>
        <v>41263.499131944445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f t="shared" si="245"/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246"/>
        <v>100</v>
      </c>
      <c r="Q3158">
        <f t="shared" si="247"/>
        <v>62.921348314606739</v>
      </c>
      <c r="R3158" t="s">
        <v>8327</v>
      </c>
      <c r="S3158" t="s">
        <v>8328</v>
      </c>
      <c r="T3158" s="9">
        <f t="shared" si="248"/>
        <v>41026.953055555554</v>
      </c>
      <c r="U3158" s="9">
        <f t="shared" si="249"/>
        <v>41061.953055555554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f t="shared" si="245"/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246"/>
        <v>40</v>
      </c>
      <c r="Q3159">
        <f t="shared" si="247"/>
        <v>98.536585365853654</v>
      </c>
      <c r="R3159" t="s">
        <v>8327</v>
      </c>
      <c r="S3159" t="s">
        <v>8328</v>
      </c>
      <c r="T3159" s="9">
        <f t="shared" si="248"/>
        <v>41829.788252314815</v>
      </c>
      <c r="U3159" s="9">
        <f t="shared" si="249"/>
        <v>41839.208333333336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f t="shared" si="245"/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246"/>
        <v>700</v>
      </c>
      <c r="Q3160">
        <f t="shared" si="247"/>
        <v>82.608695652173907</v>
      </c>
      <c r="R3160" t="s">
        <v>8327</v>
      </c>
      <c r="S3160" t="s">
        <v>8328</v>
      </c>
      <c r="T3160" s="9">
        <f t="shared" si="248"/>
        <v>41447.839722222219</v>
      </c>
      <c r="U3160" s="9">
        <f t="shared" si="249"/>
        <v>41477.839722222219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f t="shared" si="245"/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246"/>
        <v>502.22</v>
      </c>
      <c r="Q3161">
        <f t="shared" si="247"/>
        <v>38.504230769230773</v>
      </c>
      <c r="R3161" t="s">
        <v>8327</v>
      </c>
      <c r="S3161" t="s">
        <v>8328</v>
      </c>
      <c r="T3161" s="9">
        <f t="shared" si="248"/>
        <v>40884.066678240742</v>
      </c>
      <c r="U3161" s="9">
        <f t="shared" si="249"/>
        <v>40926.958333333336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f t="shared" si="245"/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246"/>
        <v>69</v>
      </c>
      <c r="Q3162">
        <f t="shared" si="247"/>
        <v>80.15789473684211</v>
      </c>
      <c r="R3162" t="s">
        <v>8327</v>
      </c>
      <c r="S3162" t="s">
        <v>8328</v>
      </c>
      <c r="T3162" s="9">
        <f t="shared" si="248"/>
        <v>41841.26489583333</v>
      </c>
      <c r="U3162" s="9">
        <f t="shared" si="249"/>
        <v>41864.207638888889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f t="shared" si="245"/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246"/>
        <v>102</v>
      </c>
      <c r="Q3163">
        <f t="shared" si="247"/>
        <v>28.405405405405407</v>
      </c>
      <c r="R3163" t="s">
        <v>8327</v>
      </c>
      <c r="S3163" t="s">
        <v>8328</v>
      </c>
      <c r="T3163" s="9">
        <f t="shared" si="248"/>
        <v>41897.536134259259</v>
      </c>
      <c r="U3163" s="9">
        <f t="shared" si="249"/>
        <v>41927.536134259259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f t="shared" si="245"/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246"/>
        <v>1086</v>
      </c>
      <c r="Q3164">
        <f t="shared" si="247"/>
        <v>80.730158730158735</v>
      </c>
      <c r="R3164" t="s">
        <v>8327</v>
      </c>
      <c r="S3164" t="s">
        <v>8328</v>
      </c>
      <c r="T3164" s="9">
        <f t="shared" si="248"/>
        <v>41799.685902777775</v>
      </c>
      <c r="U3164" s="9">
        <f t="shared" si="249"/>
        <v>41827.083333333336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f t="shared" si="245"/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246"/>
        <v>1450</v>
      </c>
      <c r="Q3165">
        <f t="shared" si="247"/>
        <v>200.69444444444446</v>
      </c>
      <c r="R3165" t="s">
        <v>8327</v>
      </c>
      <c r="S3165" t="s">
        <v>8328</v>
      </c>
      <c r="T3165" s="9">
        <f t="shared" si="248"/>
        <v>41775.753761574073</v>
      </c>
      <c r="U3165" s="9">
        <f t="shared" si="249"/>
        <v>41805.753761574073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f t="shared" si="245"/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246"/>
        <v>169</v>
      </c>
      <c r="Q3166">
        <f t="shared" si="247"/>
        <v>37.591549295774648</v>
      </c>
      <c r="R3166" t="s">
        <v>8327</v>
      </c>
      <c r="S3166" t="s">
        <v>8328</v>
      </c>
      <c r="T3166" s="9">
        <f t="shared" si="248"/>
        <v>41766.80572916667</v>
      </c>
      <c r="U3166" s="9">
        <f t="shared" si="249"/>
        <v>41799.80572916667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f t="shared" si="245"/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246"/>
        <v>470</v>
      </c>
      <c r="Q3167">
        <f t="shared" si="247"/>
        <v>58.095238095238095</v>
      </c>
      <c r="R3167" t="s">
        <v>8327</v>
      </c>
      <c r="S3167" t="s">
        <v>8328</v>
      </c>
      <c r="T3167" s="9">
        <f t="shared" si="248"/>
        <v>40644.159259259257</v>
      </c>
      <c r="U3167" s="9">
        <f t="shared" si="249"/>
        <v>40666.165972222225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f t="shared" si="245"/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246"/>
        <v>21079.83</v>
      </c>
      <c r="Q3168">
        <f t="shared" si="247"/>
        <v>60.300892473118282</v>
      </c>
      <c r="R3168" t="s">
        <v>8327</v>
      </c>
      <c r="S3168" t="s">
        <v>8328</v>
      </c>
      <c r="T3168" s="9">
        <f t="shared" si="248"/>
        <v>41940.69158564815</v>
      </c>
      <c r="U3168" s="9">
        <f t="shared" si="249"/>
        <v>41969.332638888889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f t="shared" si="245"/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246"/>
        <v>485</v>
      </c>
      <c r="Q3169">
        <f t="shared" si="247"/>
        <v>63.363636363636367</v>
      </c>
      <c r="R3169" t="s">
        <v>8327</v>
      </c>
      <c r="S3169" t="s">
        <v>8328</v>
      </c>
      <c r="T3169" s="9">
        <f t="shared" si="248"/>
        <v>41839.175706018519</v>
      </c>
      <c r="U3169" s="9">
        <f t="shared" si="249"/>
        <v>41853.175706018519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f t="shared" si="245"/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246"/>
        <v>605</v>
      </c>
      <c r="Q3170">
        <f t="shared" si="247"/>
        <v>50.901639344262293</v>
      </c>
      <c r="R3170" t="s">
        <v>8327</v>
      </c>
      <c r="S3170" t="s">
        <v>8328</v>
      </c>
      <c r="T3170" s="9">
        <f t="shared" si="248"/>
        <v>41772.105937500004</v>
      </c>
      <c r="U3170" s="9">
        <f t="shared" si="249"/>
        <v>41803.916666666664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f t="shared" si="245"/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246"/>
        <v>241</v>
      </c>
      <c r="Q3171">
        <f t="shared" si="247"/>
        <v>100.5</v>
      </c>
      <c r="R3171" t="s">
        <v>8327</v>
      </c>
      <c r="S3171" t="s">
        <v>8328</v>
      </c>
      <c r="T3171" s="9">
        <f t="shared" si="248"/>
        <v>41591.737974537034</v>
      </c>
      <c r="U3171" s="9">
        <f t="shared" si="249"/>
        <v>41621.207638888889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f t="shared" si="245"/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246"/>
        <v>245</v>
      </c>
      <c r="Q3172">
        <f t="shared" si="247"/>
        <v>31.619718309859156</v>
      </c>
      <c r="R3172" t="s">
        <v>8327</v>
      </c>
      <c r="S3172" t="s">
        <v>8328</v>
      </c>
      <c r="T3172" s="9">
        <f t="shared" si="248"/>
        <v>41789.080370370371</v>
      </c>
      <c r="U3172" s="9">
        <f t="shared" si="249"/>
        <v>41822.166666666664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f t="shared" si="245"/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246"/>
        <v>617</v>
      </c>
      <c r="Q3173">
        <f t="shared" si="247"/>
        <v>65.102564102564102</v>
      </c>
      <c r="R3173" t="s">
        <v>8327</v>
      </c>
      <c r="S3173" t="s">
        <v>8328</v>
      </c>
      <c r="T3173" s="9">
        <f t="shared" si="248"/>
        <v>42466.608310185184</v>
      </c>
      <c r="U3173" s="9">
        <f t="shared" si="249"/>
        <v>42496.608310185184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f t="shared" si="245"/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246"/>
        <v>300</v>
      </c>
      <c r="Q3174">
        <f t="shared" si="247"/>
        <v>79.310344827586206</v>
      </c>
      <c r="R3174" t="s">
        <v>8327</v>
      </c>
      <c r="S3174" t="s">
        <v>8328</v>
      </c>
      <c r="T3174" s="9">
        <f t="shared" si="248"/>
        <v>40923.729953703703</v>
      </c>
      <c r="U3174" s="9">
        <f t="shared" si="249"/>
        <v>40953.729953703703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f t="shared" si="245"/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246"/>
        <v>300</v>
      </c>
      <c r="Q3175">
        <f t="shared" si="247"/>
        <v>139.18918918918919</v>
      </c>
      <c r="R3175" t="s">
        <v>8327</v>
      </c>
      <c r="S3175" t="s">
        <v>8328</v>
      </c>
      <c r="T3175" s="9">
        <f t="shared" si="248"/>
        <v>41878.878379629627</v>
      </c>
      <c r="U3175" s="9">
        <f t="shared" si="249"/>
        <v>41908.878379629627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f t="shared" si="245"/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246"/>
        <v>34</v>
      </c>
      <c r="Q3176">
        <f t="shared" si="247"/>
        <v>131.91304347826087</v>
      </c>
      <c r="R3176" t="s">
        <v>8327</v>
      </c>
      <c r="S3176" t="s">
        <v>8328</v>
      </c>
      <c r="T3176" s="9">
        <f t="shared" si="248"/>
        <v>41862.864675925928</v>
      </c>
      <c r="U3176" s="9">
        <f t="shared" si="249"/>
        <v>41876.864675925928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f t="shared" si="245"/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246"/>
        <v>478</v>
      </c>
      <c r="Q3177">
        <f t="shared" si="247"/>
        <v>91.3</v>
      </c>
      <c r="R3177" t="s">
        <v>8327</v>
      </c>
      <c r="S3177" t="s">
        <v>8328</v>
      </c>
      <c r="T3177" s="9">
        <f t="shared" si="248"/>
        <v>40531.886886574073</v>
      </c>
      <c r="U3177" s="9">
        <f t="shared" si="249"/>
        <v>40591.886886574073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f t="shared" si="245"/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246"/>
        <v>282</v>
      </c>
      <c r="Q3178">
        <f t="shared" si="247"/>
        <v>39.672727272727272</v>
      </c>
      <c r="R3178" t="s">
        <v>8327</v>
      </c>
      <c r="S3178" t="s">
        <v>8328</v>
      </c>
      <c r="T3178" s="9">
        <f t="shared" si="248"/>
        <v>41477.930914351848</v>
      </c>
      <c r="U3178" s="9">
        <f t="shared" si="249"/>
        <v>41504.625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f t="shared" si="245"/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246"/>
        <v>435</v>
      </c>
      <c r="Q3179">
        <f t="shared" si="247"/>
        <v>57.549019607843135</v>
      </c>
      <c r="R3179" t="s">
        <v>8327</v>
      </c>
      <c r="S3179" t="s">
        <v>8328</v>
      </c>
      <c r="T3179" s="9">
        <f t="shared" si="248"/>
        <v>41781.666770833333</v>
      </c>
      <c r="U3179" s="9">
        <f t="shared" si="249"/>
        <v>41811.666770833333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f t="shared" si="245"/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246"/>
        <v>1076</v>
      </c>
      <c r="Q3180">
        <f t="shared" si="247"/>
        <v>33.025641025641029</v>
      </c>
      <c r="R3180" t="s">
        <v>8327</v>
      </c>
      <c r="S3180" t="s">
        <v>8328</v>
      </c>
      <c r="T3180" s="9">
        <f t="shared" si="248"/>
        <v>41806.605034722219</v>
      </c>
      <c r="U3180" s="9">
        <f t="shared" si="249"/>
        <v>41836.605034722219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f t="shared" si="245"/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246"/>
        <v>594.81999999999971</v>
      </c>
      <c r="Q3181">
        <f t="shared" si="247"/>
        <v>77.335806451612896</v>
      </c>
      <c r="R3181" t="s">
        <v>8327</v>
      </c>
      <c r="S3181" t="s">
        <v>8328</v>
      </c>
      <c r="T3181" s="9">
        <f t="shared" si="248"/>
        <v>41375.702210648145</v>
      </c>
      <c r="U3181" s="9">
        <f t="shared" si="249"/>
        <v>41400.702210648145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f t="shared" si="245"/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246"/>
        <v>237</v>
      </c>
      <c r="Q3182">
        <f t="shared" si="247"/>
        <v>31.933333333333334</v>
      </c>
      <c r="R3182" t="s">
        <v>8327</v>
      </c>
      <c r="S3182" t="s">
        <v>8328</v>
      </c>
      <c r="T3182" s="9">
        <f t="shared" si="248"/>
        <v>41780.412604166668</v>
      </c>
      <c r="U3182" s="9">
        <f t="shared" si="249"/>
        <v>41810.412604166668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f t="shared" si="245"/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246"/>
        <v>45</v>
      </c>
      <c r="Q3183">
        <f t="shared" si="247"/>
        <v>36.333333333333336</v>
      </c>
      <c r="R3183" t="s">
        <v>8327</v>
      </c>
      <c r="S3183" t="s">
        <v>8328</v>
      </c>
      <c r="T3183" s="9">
        <f t="shared" si="248"/>
        <v>41779.310034722221</v>
      </c>
      <c r="U3183" s="9">
        <f t="shared" si="249"/>
        <v>41805.666666666664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f t="shared" si="245"/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246"/>
        <v>62</v>
      </c>
      <c r="Q3184">
        <f t="shared" si="247"/>
        <v>46.768211920529801</v>
      </c>
      <c r="R3184" t="s">
        <v>8327</v>
      </c>
      <c r="S3184" t="s">
        <v>8328</v>
      </c>
      <c r="T3184" s="9">
        <f t="shared" si="248"/>
        <v>40883.949317129627</v>
      </c>
      <c r="U3184" s="9">
        <f t="shared" si="249"/>
        <v>40939.708333333336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f t="shared" si="245"/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246"/>
        <v>225</v>
      </c>
      <c r="Q3185">
        <f t="shared" si="247"/>
        <v>40.073529411764703</v>
      </c>
      <c r="R3185" t="s">
        <v>8327</v>
      </c>
      <c r="S3185" t="s">
        <v>8328</v>
      </c>
      <c r="T3185" s="9">
        <f t="shared" si="248"/>
        <v>41491.79478009259</v>
      </c>
      <c r="U3185" s="9">
        <f t="shared" si="249"/>
        <v>41509.79478009259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f t="shared" si="245"/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246"/>
        <v>310</v>
      </c>
      <c r="Q3186">
        <f t="shared" si="247"/>
        <v>100.21739130434783</v>
      </c>
      <c r="R3186" t="s">
        <v>8327</v>
      </c>
      <c r="S3186" t="s">
        <v>8328</v>
      </c>
      <c r="T3186" s="9">
        <f t="shared" si="248"/>
        <v>41791.993414351848</v>
      </c>
      <c r="U3186" s="9">
        <f t="shared" si="249"/>
        <v>41821.993414351848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f t="shared" si="245"/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246"/>
        <v>0</v>
      </c>
      <c r="Q3187">
        <f t="shared" si="247"/>
        <v>41.666666666666664</v>
      </c>
      <c r="R3187" t="s">
        <v>8327</v>
      </c>
      <c r="S3187" t="s">
        <v>8328</v>
      </c>
      <c r="T3187" s="9">
        <f t="shared" si="248"/>
        <v>41829.977326388893</v>
      </c>
      <c r="U3187" s="9">
        <f t="shared" si="249"/>
        <v>41836.977326388893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f t="shared" si="245"/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246"/>
        <v>70</v>
      </c>
      <c r="Q3188">
        <f t="shared" si="247"/>
        <v>46.714285714285715</v>
      </c>
      <c r="R3188" t="s">
        <v>8327</v>
      </c>
      <c r="S3188" t="s">
        <v>8328</v>
      </c>
      <c r="T3188" s="9">
        <f t="shared" si="248"/>
        <v>41868.924050925925</v>
      </c>
      <c r="U3188" s="9">
        <f t="shared" si="249"/>
        <v>41898.875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f t="shared" si="245"/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246"/>
        <v>2444</v>
      </c>
      <c r="Q3189">
        <f t="shared" si="247"/>
        <v>71.491803278688522</v>
      </c>
      <c r="R3189" t="s">
        <v>8327</v>
      </c>
      <c r="S3189" t="s">
        <v>8328</v>
      </c>
      <c r="T3189" s="9">
        <f t="shared" si="248"/>
        <v>41835.666354166664</v>
      </c>
      <c r="U3189" s="9">
        <f t="shared" si="249"/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 t="str">
        <f t="shared" si="245"/>
        <v/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246"/>
        <v>-70</v>
      </c>
      <c r="Q3190">
        <f t="shared" si="247"/>
        <v>14.444444444444445</v>
      </c>
      <c r="R3190" t="s">
        <v>8327</v>
      </c>
      <c r="S3190" t="s">
        <v>8365</v>
      </c>
      <c r="T3190" s="9">
        <f t="shared" si="248"/>
        <v>42144.415532407409</v>
      </c>
      <c r="U3190" s="9">
        <f t="shared" si="249"/>
        <v>42165.415532407409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 t="str">
        <f t="shared" si="245"/>
        <v/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246"/>
        <v>-48220</v>
      </c>
      <c r="Q3191">
        <f t="shared" si="247"/>
        <v>356.84210526315792</v>
      </c>
      <c r="R3191" t="s">
        <v>8327</v>
      </c>
      <c r="S3191" t="s">
        <v>8365</v>
      </c>
      <c r="T3191" s="9">
        <f t="shared" si="248"/>
        <v>42118.346435185187</v>
      </c>
      <c r="U3191" s="9">
        <f t="shared" si="24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 t="str">
        <f t="shared" si="245"/>
        <v/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>
        <f t="shared" si="246"/>
        <v>-4000</v>
      </c>
      <c r="Q3192" t="e">
        <f t="shared" si="247"/>
        <v>#DIV/0!</v>
      </c>
      <c r="R3192" t="s">
        <v>8327</v>
      </c>
      <c r="S3192" t="s">
        <v>8365</v>
      </c>
      <c r="T3192" s="9">
        <f t="shared" si="248"/>
        <v>42683.151331018518</v>
      </c>
      <c r="U3192" s="9">
        <f t="shared" si="24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 t="str">
        <f t="shared" si="245"/>
        <v/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246"/>
        <v>-3599</v>
      </c>
      <c r="Q3193">
        <f t="shared" si="247"/>
        <v>37.75</v>
      </c>
      <c r="R3193" t="s">
        <v>8327</v>
      </c>
      <c r="S3193" t="s">
        <v>8365</v>
      </c>
      <c r="T3193" s="9">
        <f t="shared" si="248"/>
        <v>42538.755428240736</v>
      </c>
      <c r="U3193" s="9">
        <f t="shared" si="24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 t="str">
        <f t="shared" si="245"/>
        <v/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246"/>
        <v>-9898</v>
      </c>
      <c r="Q3194">
        <f t="shared" si="247"/>
        <v>12.75</v>
      </c>
      <c r="R3194" t="s">
        <v>8327</v>
      </c>
      <c r="S3194" t="s">
        <v>8365</v>
      </c>
      <c r="T3194" s="9">
        <f t="shared" si="248"/>
        <v>42018.94049768518</v>
      </c>
      <c r="U3194" s="9">
        <f t="shared" si="249"/>
        <v>42063.916666666672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 t="str">
        <f t="shared" si="245"/>
        <v/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246"/>
        <v>-4413</v>
      </c>
      <c r="Q3195">
        <f t="shared" si="247"/>
        <v>24.458333333333332</v>
      </c>
      <c r="R3195" t="s">
        <v>8327</v>
      </c>
      <c r="S3195" t="s">
        <v>8365</v>
      </c>
      <c r="T3195" s="9">
        <f t="shared" si="248"/>
        <v>42010.968240740738</v>
      </c>
      <c r="U3195" s="9">
        <f t="shared" si="249"/>
        <v>42055.968240740738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 t="str">
        <f t="shared" si="245"/>
        <v/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>
        <f t="shared" si="246"/>
        <v>-11000</v>
      </c>
      <c r="Q3196" t="e">
        <f t="shared" si="247"/>
        <v>#DIV/0!</v>
      </c>
      <c r="R3196" t="s">
        <v>8327</v>
      </c>
      <c r="S3196" t="s">
        <v>8365</v>
      </c>
      <c r="T3196" s="9">
        <f t="shared" si="248"/>
        <v>42182.062476851846</v>
      </c>
      <c r="U3196" s="9">
        <f t="shared" si="24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 t="str">
        <f t="shared" si="245"/>
        <v/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246"/>
        <v>-1430</v>
      </c>
      <c r="Q3197">
        <f t="shared" si="247"/>
        <v>53.07692307692308</v>
      </c>
      <c r="R3197" t="s">
        <v>8327</v>
      </c>
      <c r="S3197" t="s">
        <v>8365</v>
      </c>
      <c r="T3197" s="9">
        <f t="shared" si="248"/>
        <v>42017.594236111108</v>
      </c>
      <c r="U3197" s="9">
        <f t="shared" si="24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 t="str">
        <f t="shared" si="245"/>
        <v/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246"/>
        <v>-2998200</v>
      </c>
      <c r="Q3198">
        <f t="shared" si="247"/>
        <v>300</v>
      </c>
      <c r="R3198" t="s">
        <v>8327</v>
      </c>
      <c r="S3198" t="s">
        <v>8365</v>
      </c>
      <c r="T3198" s="9">
        <f t="shared" si="248"/>
        <v>42157.598090277781</v>
      </c>
      <c r="U3198" s="9">
        <f t="shared" si="24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 t="str">
        <f t="shared" si="245"/>
        <v/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246"/>
        <v>-8855</v>
      </c>
      <c r="Q3199">
        <f t="shared" si="247"/>
        <v>286.25</v>
      </c>
      <c r="R3199" t="s">
        <v>8327</v>
      </c>
      <c r="S3199" t="s">
        <v>8365</v>
      </c>
      <c r="T3199" s="9">
        <f t="shared" si="248"/>
        <v>42009.493263888886</v>
      </c>
      <c r="U3199" s="9">
        <f t="shared" si="24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 t="str">
        <f t="shared" si="245"/>
        <v/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246"/>
        <v>-29890</v>
      </c>
      <c r="Q3200">
        <f t="shared" si="247"/>
        <v>36.666666666666664</v>
      </c>
      <c r="R3200" t="s">
        <v>8327</v>
      </c>
      <c r="S3200" t="s">
        <v>8365</v>
      </c>
      <c r="T3200" s="9">
        <f t="shared" si="248"/>
        <v>42013.424502314811</v>
      </c>
      <c r="U3200" s="9">
        <f t="shared" si="24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 t="str">
        <f t="shared" si="245"/>
        <v/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246"/>
        <v>-2392</v>
      </c>
      <c r="Q3201">
        <f t="shared" si="247"/>
        <v>49.20754716981132</v>
      </c>
      <c r="R3201" t="s">
        <v>8327</v>
      </c>
      <c r="S3201" t="s">
        <v>8365</v>
      </c>
      <c r="T3201" s="9">
        <f t="shared" si="248"/>
        <v>41858.761782407404</v>
      </c>
      <c r="U3201" s="9">
        <f t="shared" si="24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 t="str">
        <f t="shared" si="245"/>
        <v/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246"/>
        <v>-49999</v>
      </c>
      <c r="Q3202">
        <f t="shared" si="247"/>
        <v>1</v>
      </c>
      <c r="R3202" t="s">
        <v>8327</v>
      </c>
      <c r="S3202" t="s">
        <v>8365</v>
      </c>
      <c r="T3202" s="9">
        <f t="shared" si="248"/>
        <v>42460.320613425924</v>
      </c>
      <c r="U3202" s="9">
        <f t="shared" si="249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 t="str">
        <f t="shared" ref="E3203:E3266" si="250">IF(G3203="successful",D3203,"")</f>
        <v/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251">F3203-D3203</f>
        <v>-1975</v>
      </c>
      <c r="Q3203">
        <f t="shared" ref="Q3203:Q3266" si="252">F3203/M3203</f>
        <v>12.5</v>
      </c>
      <c r="R3203" t="s">
        <v>8327</v>
      </c>
      <c r="S3203" t="s">
        <v>8365</v>
      </c>
      <c r="T3203" s="9">
        <f t="shared" ref="T3203:T3266" si="253">(((K3203/60)/60)/24)+DATE(1970,1,1)</f>
        <v>41861.767094907409</v>
      </c>
      <c r="U3203" s="9">
        <f t="shared" ref="U3203:U3266" si="254">(((J3203/60)/60)/24)+DATE(1970,1,1)</f>
        <v>41882.767094907409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 t="str">
        <f t="shared" si="250"/>
        <v/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251"/>
        <v>-2274</v>
      </c>
      <c r="Q3204">
        <f t="shared" si="252"/>
        <v>109.04</v>
      </c>
      <c r="R3204" t="s">
        <v>8327</v>
      </c>
      <c r="S3204" t="s">
        <v>8365</v>
      </c>
      <c r="T3204" s="9">
        <f t="shared" si="253"/>
        <v>42293.853541666671</v>
      </c>
      <c r="U3204" s="9">
        <f t="shared" si="25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 t="str">
        <f t="shared" si="250"/>
        <v/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251"/>
        <v>-750</v>
      </c>
      <c r="Q3205">
        <f t="shared" si="252"/>
        <v>41.666666666666664</v>
      </c>
      <c r="R3205" t="s">
        <v>8327</v>
      </c>
      <c r="S3205" t="s">
        <v>8365</v>
      </c>
      <c r="T3205" s="9">
        <f t="shared" si="253"/>
        <v>42242.988680555558</v>
      </c>
      <c r="U3205" s="9">
        <f t="shared" si="25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 t="str">
        <f t="shared" si="250"/>
        <v/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>
        <f t="shared" si="251"/>
        <v>-500</v>
      </c>
      <c r="Q3206" t="e">
        <f t="shared" si="252"/>
        <v>#DIV/0!</v>
      </c>
      <c r="R3206" t="s">
        <v>8327</v>
      </c>
      <c r="S3206" t="s">
        <v>8365</v>
      </c>
      <c r="T3206" s="9">
        <f t="shared" si="253"/>
        <v>42172.686099537037</v>
      </c>
      <c r="U3206" s="9">
        <f t="shared" si="254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 t="str">
        <f t="shared" si="250"/>
        <v/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251"/>
        <v>-7727</v>
      </c>
      <c r="Q3207">
        <f t="shared" si="252"/>
        <v>22.75</v>
      </c>
      <c r="R3207" t="s">
        <v>8327</v>
      </c>
      <c r="S3207" t="s">
        <v>8365</v>
      </c>
      <c r="T3207" s="9">
        <f t="shared" si="253"/>
        <v>42095.374675925923</v>
      </c>
      <c r="U3207" s="9">
        <f t="shared" si="254"/>
        <v>42125.374675925923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 t="str">
        <f t="shared" si="250"/>
        <v/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>
        <f t="shared" si="251"/>
        <v>-5000</v>
      </c>
      <c r="Q3208" t="e">
        <f t="shared" si="252"/>
        <v>#DIV/0!</v>
      </c>
      <c r="R3208" t="s">
        <v>8327</v>
      </c>
      <c r="S3208" t="s">
        <v>8365</v>
      </c>
      <c r="T3208" s="9">
        <f t="shared" si="253"/>
        <v>42236.276053240741</v>
      </c>
      <c r="U3208" s="9">
        <f t="shared" si="25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 t="str">
        <f t="shared" si="250"/>
        <v/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251"/>
        <v>-2950</v>
      </c>
      <c r="Q3209">
        <f t="shared" si="252"/>
        <v>70.833333333333329</v>
      </c>
      <c r="R3209" t="s">
        <v>8327</v>
      </c>
      <c r="S3209" t="s">
        <v>8365</v>
      </c>
      <c r="T3209" s="9">
        <f t="shared" si="253"/>
        <v>42057.277858796297</v>
      </c>
      <c r="U3209" s="9">
        <f t="shared" si="254"/>
        <v>42117.236192129625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f t="shared" si="250"/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251"/>
        <v>175</v>
      </c>
      <c r="Q3210">
        <f t="shared" si="252"/>
        <v>63.109756097560975</v>
      </c>
      <c r="R3210" t="s">
        <v>8327</v>
      </c>
      <c r="S3210" t="s">
        <v>8328</v>
      </c>
      <c r="T3210" s="9">
        <f t="shared" si="253"/>
        <v>41827.605057870373</v>
      </c>
      <c r="U3210" s="9">
        <f t="shared" si="254"/>
        <v>41848.605057870373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f t="shared" si="250"/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251"/>
        <v>1835.7000000000007</v>
      </c>
      <c r="Q3211">
        <f t="shared" si="252"/>
        <v>50.157964601769912</v>
      </c>
      <c r="R3211" t="s">
        <v>8327</v>
      </c>
      <c r="S3211" t="s">
        <v>8328</v>
      </c>
      <c r="T3211" s="9">
        <f t="shared" si="253"/>
        <v>41778.637245370373</v>
      </c>
      <c r="U3211" s="9">
        <f t="shared" si="254"/>
        <v>41810.958333333336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f t="shared" si="250"/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251"/>
        <v>773</v>
      </c>
      <c r="Q3212">
        <f t="shared" si="252"/>
        <v>62.883333333333333</v>
      </c>
      <c r="R3212" t="s">
        <v>8327</v>
      </c>
      <c r="S3212" t="s">
        <v>8328</v>
      </c>
      <c r="T3212" s="9">
        <f t="shared" si="253"/>
        <v>41013.936562499999</v>
      </c>
      <c r="U3212" s="9">
        <f t="shared" si="254"/>
        <v>41061.165972222225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f t="shared" si="250"/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251"/>
        <v>4541</v>
      </c>
      <c r="Q3213">
        <f t="shared" si="252"/>
        <v>85.531055900621112</v>
      </c>
      <c r="R3213" t="s">
        <v>8327</v>
      </c>
      <c r="S3213" t="s">
        <v>8328</v>
      </c>
      <c r="T3213" s="9">
        <f t="shared" si="253"/>
        <v>41834.586574074077</v>
      </c>
      <c r="U3213" s="9">
        <f t="shared" si="254"/>
        <v>41866.083333333336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f t="shared" si="250"/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251"/>
        <v>1050</v>
      </c>
      <c r="Q3214">
        <f t="shared" si="252"/>
        <v>53.723404255319146</v>
      </c>
      <c r="R3214" t="s">
        <v>8327</v>
      </c>
      <c r="S3214" t="s">
        <v>8328</v>
      </c>
      <c r="T3214" s="9">
        <f t="shared" si="253"/>
        <v>41829.795729166668</v>
      </c>
      <c r="U3214" s="9">
        <f t="shared" si="254"/>
        <v>41859.795729166668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f t="shared" si="250"/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251"/>
        <v>7</v>
      </c>
      <c r="Q3215">
        <f t="shared" si="252"/>
        <v>127.80851063829788</v>
      </c>
      <c r="R3215" t="s">
        <v>8327</v>
      </c>
      <c r="S3215" t="s">
        <v>8328</v>
      </c>
      <c r="T3215" s="9">
        <f t="shared" si="253"/>
        <v>42171.763414351852</v>
      </c>
      <c r="U3215" s="9">
        <f t="shared" si="254"/>
        <v>42211.763414351852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f t="shared" si="250"/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251"/>
        <v>256</v>
      </c>
      <c r="Q3216">
        <f t="shared" si="252"/>
        <v>106.57391304347826</v>
      </c>
      <c r="R3216" t="s">
        <v>8327</v>
      </c>
      <c r="S3216" t="s">
        <v>8328</v>
      </c>
      <c r="T3216" s="9">
        <f t="shared" si="253"/>
        <v>42337.792511574073</v>
      </c>
      <c r="U3216" s="9">
        <f t="shared" si="254"/>
        <v>42374.996527777781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f t="shared" si="250"/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251"/>
        <v>123</v>
      </c>
      <c r="Q3217">
        <f t="shared" si="252"/>
        <v>262.11194029850748</v>
      </c>
      <c r="R3217" t="s">
        <v>8327</v>
      </c>
      <c r="S3217" t="s">
        <v>8328</v>
      </c>
      <c r="T3217" s="9">
        <f t="shared" si="253"/>
        <v>42219.665173611109</v>
      </c>
      <c r="U3217" s="9">
        <f t="shared" si="254"/>
        <v>42257.165972222225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f t="shared" si="250"/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251"/>
        <v>1</v>
      </c>
      <c r="Q3218">
        <f t="shared" si="252"/>
        <v>57.171428571428571</v>
      </c>
      <c r="R3218" t="s">
        <v>8327</v>
      </c>
      <c r="S3218" t="s">
        <v>8328</v>
      </c>
      <c r="T3218" s="9">
        <f t="shared" si="253"/>
        <v>42165.462627314817</v>
      </c>
      <c r="U3218" s="9">
        <f t="shared" si="254"/>
        <v>42196.604166666672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f t="shared" si="250"/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251"/>
        <v>721</v>
      </c>
      <c r="Q3219">
        <f t="shared" si="252"/>
        <v>50.20192307692308</v>
      </c>
      <c r="R3219" t="s">
        <v>8327</v>
      </c>
      <c r="S3219" t="s">
        <v>8328</v>
      </c>
      <c r="T3219" s="9">
        <f t="shared" si="253"/>
        <v>42648.546111111107</v>
      </c>
      <c r="U3219" s="9">
        <f t="shared" si="254"/>
        <v>42678.546111111107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f t="shared" si="250"/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251"/>
        <v>252</v>
      </c>
      <c r="Q3220">
        <f t="shared" si="252"/>
        <v>66.586956521739125</v>
      </c>
      <c r="R3220" t="s">
        <v>8327</v>
      </c>
      <c r="S3220" t="s">
        <v>8328</v>
      </c>
      <c r="T3220" s="9">
        <f t="shared" si="253"/>
        <v>41971.002152777779</v>
      </c>
      <c r="U3220" s="9">
        <f t="shared" si="254"/>
        <v>42004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f t="shared" si="250"/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251"/>
        <v>22</v>
      </c>
      <c r="Q3221">
        <f t="shared" si="252"/>
        <v>168.25210084033614</v>
      </c>
      <c r="R3221" t="s">
        <v>8327</v>
      </c>
      <c r="S3221" t="s">
        <v>8328</v>
      </c>
      <c r="T3221" s="9">
        <f t="shared" si="253"/>
        <v>42050.983182870375</v>
      </c>
      <c r="U3221" s="9">
        <f t="shared" si="254"/>
        <v>42085.941516203704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f t="shared" si="250"/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251"/>
        <v>126</v>
      </c>
      <c r="Q3222">
        <f t="shared" si="252"/>
        <v>256.37288135593218</v>
      </c>
      <c r="R3222" t="s">
        <v>8327</v>
      </c>
      <c r="S3222" t="s">
        <v>8328</v>
      </c>
      <c r="T3222" s="9">
        <f t="shared" si="253"/>
        <v>42772.833379629628</v>
      </c>
      <c r="U3222" s="9">
        <f t="shared" si="254"/>
        <v>42806.875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f t="shared" si="250"/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251"/>
        <v>137</v>
      </c>
      <c r="Q3223">
        <f t="shared" si="252"/>
        <v>36.610619469026545</v>
      </c>
      <c r="R3223" t="s">
        <v>8327</v>
      </c>
      <c r="S3223" t="s">
        <v>8328</v>
      </c>
      <c r="T3223" s="9">
        <f t="shared" si="253"/>
        <v>42155.696793981479</v>
      </c>
      <c r="U3223" s="9">
        <f t="shared" si="254"/>
        <v>42190.696793981479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f t="shared" si="250"/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251"/>
        <v>620</v>
      </c>
      <c r="Q3224">
        <f t="shared" si="252"/>
        <v>37.142857142857146</v>
      </c>
      <c r="R3224" t="s">
        <v>8327</v>
      </c>
      <c r="S3224" t="s">
        <v>8328</v>
      </c>
      <c r="T3224" s="9">
        <f t="shared" si="253"/>
        <v>42270.582141203704</v>
      </c>
      <c r="U3224" s="9">
        <f t="shared" si="254"/>
        <v>42301.895138888889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f t="shared" si="250"/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251"/>
        <v>295</v>
      </c>
      <c r="Q3225">
        <f t="shared" si="252"/>
        <v>45.878378378378379</v>
      </c>
      <c r="R3225" t="s">
        <v>8327</v>
      </c>
      <c r="S3225" t="s">
        <v>8328</v>
      </c>
      <c r="T3225" s="9">
        <f t="shared" si="253"/>
        <v>42206.835370370376</v>
      </c>
      <c r="U3225" s="9">
        <f t="shared" si="254"/>
        <v>42236.835370370376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f t="shared" si="250"/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251"/>
        <v>610</v>
      </c>
      <c r="Q3226">
        <f t="shared" si="252"/>
        <v>141.71296296296296</v>
      </c>
      <c r="R3226" t="s">
        <v>8327</v>
      </c>
      <c r="S3226" t="s">
        <v>8328</v>
      </c>
      <c r="T3226" s="9">
        <f t="shared" si="253"/>
        <v>42697.850844907407</v>
      </c>
      <c r="U3226" s="9">
        <f t="shared" si="254"/>
        <v>42745.208333333328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f t="shared" si="250"/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251"/>
        <v>47</v>
      </c>
      <c r="Q3227">
        <f t="shared" si="252"/>
        <v>52.487179487179489</v>
      </c>
      <c r="R3227" t="s">
        <v>8327</v>
      </c>
      <c r="S3227" t="s">
        <v>8328</v>
      </c>
      <c r="T3227" s="9">
        <f t="shared" si="253"/>
        <v>42503.559467592597</v>
      </c>
      <c r="U3227" s="9">
        <f t="shared" si="254"/>
        <v>42524.875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f t="shared" si="250"/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251"/>
        <v>50</v>
      </c>
      <c r="Q3228">
        <f t="shared" si="252"/>
        <v>59.523809523809526</v>
      </c>
      <c r="R3228" t="s">
        <v>8327</v>
      </c>
      <c r="S3228" t="s">
        <v>8328</v>
      </c>
      <c r="T3228" s="9">
        <f t="shared" si="253"/>
        <v>42277.583472222221</v>
      </c>
      <c r="U3228" s="9">
        <f t="shared" si="254"/>
        <v>42307.583472222221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f t="shared" si="250"/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251"/>
        <v>300</v>
      </c>
      <c r="Q3229">
        <f t="shared" si="252"/>
        <v>50</v>
      </c>
      <c r="R3229" t="s">
        <v>8327</v>
      </c>
      <c r="S3229" t="s">
        <v>8328</v>
      </c>
      <c r="T3229" s="9">
        <f t="shared" si="253"/>
        <v>42722.882361111115</v>
      </c>
      <c r="U3229" s="9">
        <f t="shared" si="254"/>
        <v>42752.882361111115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f t="shared" si="250"/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251"/>
        <v>164</v>
      </c>
      <c r="Q3230">
        <f t="shared" si="252"/>
        <v>193.62162162162161</v>
      </c>
      <c r="R3230" t="s">
        <v>8327</v>
      </c>
      <c r="S3230" t="s">
        <v>8328</v>
      </c>
      <c r="T3230" s="9">
        <f t="shared" si="253"/>
        <v>42323.70930555556</v>
      </c>
      <c r="U3230" s="9">
        <f t="shared" si="254"/>
        <v>42355.207638888889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f t="shared" si="250"/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251"/>
        <v>1573</v>
      </c>
      <c r="Q3231">
        <f t="shared" si="252"/>
        <v>106.79702970297029</v>
      </c>
      <c r="R3231" t="s">
        <v>8327</v>
      </c>
      <c r="S3231" t="s">
        <v>8328</v>
      </c>
      <c r="T3231" s="9">
        <f t="shared" si="253"/>
        <v>41933.291643518518</v>
      </c>
      <c r="U3231" s="9">
        <f t="shared" si="254"/>
        <v>41963.333310185189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f t="shared" si="250"/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251"/>
        <v>257</v>
      </c>
      <c r="Q3232">
        <f t="shared" si="252"/>
        <v>77.21621621621621</v>
      </c>
      <c r="R3232" t="s">
        <v>8327</v>
      </c>
      <c r="S3232" t="s">
        <v>8328</v>
      </c>
      <c r="T3232" s="9">
        <f t="shared" si="253"/>
        <v>41898.168125000004</v>
      </c>
      <c r="U3232" s="9">
        <f t="shared" si="254"/>
        <v>41913.165972222225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f t="shared" si="250"/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251"/>
        <v>610</v>
      </c>
      <c r="Q3233">
        <f t="shared" si="252"/>
        <v>57.5</v>
      </c>
      <c r="R3233" t="s">
        <v>8327</v>
      </c>
      <c r="S3233" t="s">
        <v>8328</v>
      </c>
      <c r="T3233" s="9">
        <f t="shared" si="253"/>
        <v>42446.943831018521</v>
      </c>
      <c r="U3233" s="9">
        <f t="shared" si="254"/>
        <v>42476.943831018521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f t="shared" si="250"/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251"/>
        <v>312</v>
      </c>
      <c r="Q3234">
        <f t="shared" si="252"/>
        <v>50.46153846153846</v>
      </c>
      <c r="R3234" t="s">
        <v>8327</v>
      </c>
      <c r="S3234" t="s">
        <v>8328</v>
      </c>
      <c r="T3234" s="9">
        <f t="shared" si="253"/>
        <v>42463.81385416667</v>
      </c>
      <c r="U3234" s="9">
        <f t="shared" si="254"/>
        <v>42494.165972222225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f t="shared" si="250"/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251"/>
        <v>940</v>
      </c>
      <c r="Q3235">
        <f t="shared" si="252"/>
        <v>97.377049180327873</v>
      </c>
      <c r="R3235" t="s">
        <v>8327</v>
      </c>
      <c r="S3235" t="s">
        <v>8328</v>
      </c>
      <c r="T3235" s="9">
        <f t="shared" si="253"/>
        <v>42766.805034722223</v>
      </c>
      <c r="U3235" s="9">
        <f t="shared" si="254"/>
        <v>42796.805034722223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f t="shared" si="250"/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251"/>
        <v>15.710000000000036</v>
      </c>
      <c r="Q3236">
        <f t="shared" si="252"/>
        <v>34.91921739130435</v>
      </c>
      <c r="R3236" t="s">
        <v>8327</v>
      </c>
      <c r="S3236" t="s">
        <v>8328</v>
      </c>
      <c r="T3236" s="9">
        <f t="shared" si="253"/>
        <v>42734.789444444439</v>
      </c>
      <c r="U3236" s="9">
        <f t="shared" si="254"/>
        <v>42767.979861111111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f t="shared" si="250"/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251"/>
        <v>481</v>
      </c>
      <c r="Q3237">
        <f t="shared" si="252"/>
        <v>85.530386740331494</v>
      </c>
      <c r="R3237" t="s">
        <v>8327</v>
      </c>
      <c r="S3237" t="s">
        <v>8328</v>
      </c>
      <c r="T3237" s="9">
        <f t="shared" si="253"/>
        <v>42522.347812499997</v>
      </c>
      <c r="U3237" s="9">
        <f t="shared" si="254"/>
        <v>42552.347812499997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f t="shared" si="250"/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251"/>
        <v>120</v>
      </c>
      <c r="Q3238">
        <f t="shared" si="252"/>
        <v>182.90909090909091</v>
      </c>
      <c r="R3238" t="s">
        <v>8327</v>
      </c>
      <c r="S3238" t="s">
        <v>8328</v>
      </c>
      <c r="T3238" s="9">
        <f t="shared" si="253"/>
        <v>42702.917048611111</v>
      </c>
      <c r="U3238" s="9">
        <f t="shared" si="254"/>
        <v>42732.917048611111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f t="shared" si="250"/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251"/>
        <v>275.63999999999942</v>
      </c>
      <c r="Q3239">
        <f t="shared" si="252"/>
        <v>131.13620817843866</v>
      </c>
      <c r="R3239" t="s">
        <v>8327</v>
      </c>
      <c r="S3239" t="s">
        <v>8328</v>
      </c>
      <c r="T3239" s="9">
        <f t="shared" si="253"/>
        <v>42252.474351851852</v>
      </c>
      <c r="U3239" s="9">
        <f t="shared" si="254"/>
        <v>42276.165972222225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f t="shared" si="250"/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251"/>
        <v>345</v>
      </c>
      <c r="Q3240">
        <f t="shared" si="252"/>
        <v>39.810126582278478</v>
      </c>
      <c r="R3240" t="s">
        <v>8327</v>
      </c>
      <c r="S3240" t="s">
        <v>8328</v>
      </c>
      <c r="T3240" s="9">
        <f t="shared" si="253"/>
        <v>42156.510393518518</v>
      </c>
      <c r="U3240" s="9">
        <f t="shared" si="254"/>
        <v>42186.510393518518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f t="shared" si="250"/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251"/>
        <v>346.97999999999956</v>
      </c>
      <c r="Q3241">
        <f t="shared" si="252"/>
        <v>59.701730769230764</v>
      </c>
      <c r="R3241" t="s">
        <v>8327</v>
      </c>
      <c r="S3241" t="s">
        <v>8328</v>
      </c>
      <c r="T3241" s="9">
        <f t="shared" si="253"/>
        <v>42278.089039351849</v>
      </c>
      <c r="U3241" s="9">
        <f t="shared" si="254"/>
        <v>42302.999305555553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f t="shared" si="250"/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251"/>
        <v>17</v>
      </c>
      <c r="Q3242">
        <f t="shared" si="252"/>
        <v>88.735294117647058</v>
      </c>
      <c r="R3242" t="s">
        <v>8327</v>
      </c>
      <c r="S3242" t="s">
        <v>8328</v>
      </c>
      <c r="T3242" s="9">
        <f t="shared" si="253"/>
        <v>42754.693842592591</v>
      </c>
      <c r="U3242" s="9">
        <f t="shared" si="254"/>
        <v>42782.958333333328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f t="shared" si="250"/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251"/>
        <v>1301</v>
      </c>
      <c r="Q3243">
        <f t="shared" si="252"/>
        <v>58.688622754491021</v>
      </c>
      <c r="R3243" t="s">
        <v>8327</v>
      </c>
      <c r="S3243" t="s">
        <v>8328</v>
      </c>
      <c r="T3243" s="9">
        <f t="shared" si="253"/>
        <v>41893.324884259258</v>
      </c>
      <c r="U3243" s="9">
        <f t="shared" si="254"/>
        <v>41926.290972222225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f t="shared" si="250"/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251"/>
        <v>2730.42</v>
      </c>
      <c r="Q3244">
        <f t="shared" si="252"/>
        <v>69.56513661202186</v>
      </c>
      <c r="R3244" t="s">
        <v>8327</v>
      </c>
      <c r="S3244" t="s">
        <v>8328</v>
      </c>
      <c r="T3244" s="9">
        <f t="shared" si="253"/>
        <v>41871.755694444444</v>
      </c>
      <c r="U3244" s="9">
        <f t="shared" si="254"/>
        <v>41901.755694444444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f t="shared" si="250"/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251"/>
        <v>227</v>
      </c>
      <c r="Q3245">
        <f t="shared" si="252"/>
        <v>115.87323943661971</v>
      </c>
      <c r="R3245" t="s">
        <v>8327</v>
      </c>
      <c r="S3245" t="s">
        <v>8328</v>
      </c>
      <c r="T3245" s="9">
        <f t="shared" si="253"/>
        <v>42262.096782407403</v>
      </c>
      <c r="U3245" s="9">
        <f t="shared" si="254"/>
        <v>42286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f t="shared" si="250"/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251"/>
        <v>47</v>
      </c>
      <c r="Q3246">
        <f t="shared" si="252"/>
        <v>23.869565217391305</v>
      </c>
      <c r="R3246" t="s">
        <v>8327</v>
      </c>
      <c r="S3246" t="s">
        <v>8328</v>
      </c>
      <c r="T3246" s="9">
        <f t="shared" si="253"/>
        <v>42675.694236111114</v>
      </c>
      <c r="U3246" s="9">
        <f t="shared" si="254"/>
        <v>42705.735902777778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f t="shared" si="250"/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251"/>
        <v>904</v>
      </c>
      <c r="Q3247">
        <f t="shared" si="252"/>
        <v>81.125925925925927</v>
      </c>
      <c r="R3247" t="s">
        <v>8327</v>
      </c>
      <c r="S3247" t="s">
        <v>8328</v>
      </c>
      <c r="T3247" s="9">
        <f t="shared" si="253"/>
        <v>42135.60020833333</v>
      </c>
      <c r="U3247" s="9">
        <f t="shared" si="254"/>
        <v>42167.083333333328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f t="shared" si="250"/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251"/>
        <v>1122</v>
      </c>
      <c r="Q3248">
        <f t="shared" si="252"/>
        <v>57.626943005181346</v>
      </c>
      <c r="R3248" t="s">
        <v>8327</v>
      </c>
      <c r="S3248" t="s">
        <v>8328</v>
      </c>
      <c r="T3248" s="9">
        <f t="shared" si="253"/>
        <v>42230.472222222219</v>
      </c>
      <c r="U3248" s="9">
        <f t="shared" si="254"/>
        <v>42259.165972222225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f t="shared" si="250"/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251"/>
        <v>146.5</v>
      </c>
      <c r="Q3249">
        <f t="shared" si="252"/>
        <v>46.429824561403507</v>
      </c>
      <c r="R3249" t="s">
        <v>8327</v>
      </c>
      <c r="S3249" t="s">
        <v>8328</v>
      </c>
      <c r="T3249" s="9">
        <f t="shared" si="253"/>
        <v>42167.434166666666</v>
      </c>
      <c r="U3249" s="9">
        <f t="shared" si="254"/>
        <v>42197.434166666666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f t="shared" si="250"/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251"/>
        <v>95</v>
      </c>
      <c r="Q3250">
        <f t="shared" si="252"/>
        <v>60.475000000000001</v>
      </c>
      <c r="R3250" t="s">
        <v>8327</v>
      </c>
      <c r="S3250" t="s">
        <v>8328</v>
      </c>
      <c r="T3250" s="9">
        <f t="shared" si="253"/>
        <v>42068.888391203705</v>
      </c>
      <c r="U3250" s="9">
        <f t="shared" si="254"/>
        <v>42098.846724537041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f t="shared" si="250"/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251"/>
        <v>271</v>
      </c>
      <c r="Q3251">
        <f t="shared" si="252"/>
        <v>65.579545454545453</v>
      </c>
      <c r="R3251" t="s">
        <v>8327</v>
      </c>
      <c r="S3251" t="s">
        <v>8328</v>
      </c>
      <c r="T3251" s="9">
        <f t="shared" si="253"/>
        <v>42145.746689814812</v>
      </c>
      <c r="U3251" s="9">
        <f t="shared" si="254"/>
        <v>42175.746689814812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f t="shared" si="250"/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251"/>
        <v>388</v>
      </c>
      <c r="Q3252">
        <f t="shared" si="252"/>
        <v>119.1924882629108</v>
      </c>
      <c r="R3252" t="s">
        <v>8327</v>
      </c>
      <c r="S3252" t="s">
        <v>8328</v>
      </c>
      <c r="T3252" s="9">
        <f t="shared" si="253"/>
        <v>41918.742175925923</v>
      </c>
      <c r="U3252" s="9">
        <f t="shared" si="254"/>
        <v>41948.783842592595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f t="shared" si="250"/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251"/>
        <v>161</v>
      </c>
      <c r="Q3253">
        <f t="shared" si="252"/>
        <v>83.05</v>
      </c>
      <c r="R3253" t="s">
        <v>8327</v>
      </c>
      <c r="S3253" t="s">
        <v>8328</v>
      </c>
      <c r="T3253" s="9">
        <f t="shared" si="253"/>
        <v>42146.731087962966</v>
      </c>
      <c r="U3253" s="9">
        <f t="shared" si="254"/>
        <v>42176.731087962966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f t="shared" si="250"/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251"/>
        <v>626</v>
      </c>
      <c r="Q3254">
        <f t="shared" si="252"/>
        <v>57.52</v>
      </c>
      <c r="R3254" t="s">
        <v>8327</v>
      </c>
      <c r="S3254" t="s">
        <v>8328</v>
      </c>
      <c r="T3254" s="9">
        <f t="shared" si="253"/>
        <v>42590.472685185188</v>
      </c>
      <c r="U3254" s="9">
        <f t="shared" si="254"/>
        <v>42620.472685185188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f t="shared" si="250"/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251"/>
        <v>365</v>
      </c>
      <c r="Q3255">
        <f t="shared" si="252"/>
        <v>177.08695652173913</v>
      </c>
      <c r="R3255" t="s">
        <v>8327</v>
      </c>
      <c r="S3255" t="s">
        <v>8328</v>
      </c>
      <c r="T3255" s="9">
        <f t="shared" si="253"/>
        <v>42602.576712962968</v>
      </c>
      <c r="U3255" s="9">
        <f t="shared" si="254"/>
        <v>42621.15625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f t="shared" si="250"/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251"/>
        <v>163.5</v>
      </c>
      <c r="Q3256">
        <f t="shared" si="252"/>
        <v>70.771505376344081</v>
      </c>
      <c r="R3256" t="s">
        <v>8327</v>
      </c>
      <c r="S3256" t="s">
        <v>8328</v>
      </c>
      <c r="T3256" s="9">
        <f t="shared" si="253"/>
        <v>42059.085752314815</v>
      </c>
      <c r="U3256" s="9">
        <f t="shared" si="254"/>
        <v>42089.044085648144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f t="shared" si="250"/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251"/>
        <v>225</v>
      </c>
      <c r="Q3257">
        <f t="shared" si="252"/>
        <v>29.166666666666668</v>
      </c>
      <c r="R3257" t="s">
        <v>8327</v>
      </c>
      <c r="S3257" t="s">
        <v>8328</v>
      </c>
      <c r="T3257" s="9">
        <f t="shared" si="253"/>
        <v>41889.768229166664</v>
      </c>
      <c r="U3257" s="9">
        <f t="shared" si="254"/>
        <v>41919.768229166664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f t="shared" si="250"/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251"/>
        <v>2806</v>
      </c>
      <c r="Q3258">
        <f t="shared" si="252"/>
        <v>72.76136363636364</v>
      </c>
      <c r="R3258" t="s">
        <v>8327</v>
      </c>
      <c r="S3258" t="s">
        <v>8328</v>
      </c>
      <c r="T3258" s="9">
        <f t="shared" si="253"/>
        <v>42144.573807870373</v>
      </c>
      <c r="U3258" s="9">
        <f t="shared" si="254"/>
        <v>42166.165972222225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f t="shared" si="250"/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251"/>
        <v>125.98999999999978</v>
      </c>
      <c r="Q3259">
        <f t="shared" si="252"/>
        <v>51.853414634146333</v>
      </c>
      <c r="R3259" t="s">
        <v>8327</v>
      </c>
      <c r="S3259" t="s">
        <v>8328</v>
      </c>
      <c r="T3259" s="9">
        <f t="shared" si="253"/>
        <v>42758.559629629628</v>
      </c>
      <c r="U3259" s="9">
        <f t="shared" si="254"/>
        <v>42788.559629629628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f t="shared" si="250"/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251"/>
        <v>365</v>
      </c>
      <c r="Q3260">
        <f t="shared" si="252"/>
        <v>98.2</v>
      </c>
      <c r="R3260" t="s">
        <v>8327</v>
      </c>
      <c r="S3260" t="s">
        <v>8328</v>
      </c>
      <c r="T3260" s="9">
        <f t="shared" si="253"/>
        <v>41982.887280092589</v>
      </c>
      <c r="U3260" s="9">
        <f t="shared" si="254"/>
        <v>42012.887280092589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f t="shared" si="250"/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251"/>
        <v>1418.5999999999985</v>
      </c>
      <c r="Q3261">
        <f t="shared" si="252"/>
        <v>251.7381443298969</v>
      </c>
      <c r="R3261" t="s">
        <v>8327</v>
      </c>
      <c r="S3261" t="s">
        <v>8328</v>
      </c>
      <c r="T3261" s="9">
        <f t="shared" si="253"/>
        <v>42614.760937500003</v>
      </c>
      <c r="U3261" s="9">
        <f t="shared" si="254"/>
        <v>42644.165972222225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f t="shared" si="250"/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251"/>
        <v>462</v>
      </c>
      <c r="Q3262">
        <f t="shared" si="252"/>
        <v>74.821917808219183</v>
      </c>
      <c r="R3262" t="s">
        <v>8327</v>
      </c>
      <c r="S3262" t="s">
        <v>8328</v>
      </c>
      <c r="T3262" s="9">
        <f t="shared" si="253"/>
        <v>42303.672662037032</v>
      </c>
      <c r="U3262" s="9">
        <f t="shared" si="254"/>
        <v>42338.714328703703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f t="shared" si="250"/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251"/>
        <v>15</v>
      </c>
      <c r="Q3263">
        <f t="shared" si="252"/>
        <v>67.65306122448979</v>
      </c>
      <c r="R3263" t="s">
        <v>8327</v>
      </c>
      <c r="S3263" t="s">
        <v>8328</v>
      </c>
      <c r="T3263" s="9">
        <f t="shared" si="253"/>
        <v>42171.725416666668</v>
      </c>
      <c r="U3263" s="9">
        <f t="shared" si="254"/>
        <v>42201.725416666668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f t="shared" si="250"/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251"/>
        <v>371</v>
      </c>
      <c r="Q3264">
        <f t="shared" si="252"/>
        <v>93.81343283582089</v>
      </c>
      <c r="R3264" t="s">
        <v>8327</v>
      </c>
      <c r="S3264" t="s">
        <v>8328</v>
      </c>
      <c r="T3264" s="9">
        <f t="shared" si="253"/>
        <v>41964.315532407403</v>
      </c>
      <c r="U3264" s="9">
        <f t="shared" si="254"/>
        <v>41995.166666666672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f t="shared" si="250"/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251"/>
        <v>304.15999999999985</v>
      </c>
      <c r="Q3265">
        <f t="shared" si="252"/>
        <v>41.237647058823526</v>
      </c>
      <c r="R3265" t="s">
        <v>8327</v>
      </c>
      <c r="S3265" t="s">
        <v>8328</v>
      </c>
      <c r="T3265" s="9">
        <f t="shared" si="253"/>
        <v>42284.516064814816</v>
      </c>
      <c r="U3265" s="9">
        <f t="shared" si="254"/>
        <v>42307.875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f t="shared" si="250"/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251"/>
        <v>75</v>
      </c>
      <c r="Q3266">
        <f t="shared" si="252"/>
        <v>52.551020408163268</v>
      </c>
      <c r="R3266" t="s">
        <v>8327</v>
      </c>
      <c r="S3266" t="s">
        <v>8328</v>
      </c>
      <c r="T3266" s="9">
        <f t="shared" si="253"/>
        <v>42016.800208333334</v>
      </c>
      <c r="U3266" s="9">
        <f t="shared" si="254"/>
        <v>42032.916666666672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f t="shared" ref="E3267:E3330" si="255">IF(G3267="successful",D3267,"")</f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256">F3267-D3267</f>
        <v>1728</v>
      </c>
      <c r="Q3267">
        <f t="shared" ref="Q3267:Q3330" si="257">F3267/M3267</f>
        <v>70.285714285714292</v>
      </c>
      <c r="R3267" t="s">
        <v>8327</v>
      </c>
      <c r="S3267" t="s">
        <v>8328</v>
      </c>
      <c r="T3267" s="9">
        <f t="shared" ref="T3267:T3330" si="258">(((K3267/60)/60)/24)+DATE(1970,1,1)</f>
        <v>42311.711979166663</v>
      </c>
      <c r="U3267" s="9">
        <f t="shared" ref="U3267:U3330" si="259">(((J3267/60)/60)/24)+DATE(1970,1,1)</f>
        <v>42341.708333333328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f t="shared" si="255"/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256"/>
        <v>1877</v>
      </c>
      <c r="Q3268">
        <f t="shared" si="257"/>
        <v>48.325153374233132</v>
      </c>
      <c r="R3268" t="s">
        <v>8327</v>
      </c>
      <c r="S3268" t="s">
        <v>8328</v>
      </c>
      <c r="T3268" s="9">
        <f t="shared" si="258"/>
        <v>42136.536134259266</v>
      </c>
      <c r="U3268" s="9">
        <f t="shared" si="259"/>
        <v>42167.875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f t="shared" si="255"/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256"/>
        <v>315</v>
      </c>
      <c r="Q3269">
        <f t="shared" si="257"/>
        <v>53.177083333333336</v>
      </c>
      <c r="R3269" t="s">
        <v>8327</v>
      </c>
      <c r="S3269" t="s">
        <v>8328</v>
      </c>
      <c r="T3269" s="9">
        <f t="shared" si="258"/>
        <v>42172.757638888885</v>
      </c>
      <c r="U3269" s="9">
        <f t="shared" si="259"/>
        <v>42202.757638888885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f t="shared" si="255"/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256"/>
        <v>560</v>
      </c>
      <c r="Q3270">
        <f t="shared" si="257"/>
        <v>60.952380952380949</v>
      </c>
      <c r="R3270" t="s">
        <v>8327</v>
      </c>
      <c r="S3270" t="s">
        <v>8328</v>
      </c>
      <c r="T3270" s="9">
        <f t="shared" si="258"/>
        <v>42590.90425925926</v>
      </c>
      <c r="U3270" s="9">
        <f t="shared" si="259"/>
        <v>42606.90425925926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f t="shared" si="255"/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256"/>
        <v>120</v>
      </c>
      <c r="Q3271">
        <f t="shared" si="257"/>
        <v>116</v>
      </c>
      <c r="R3271" t="s">
        <v>8327</v>
      </c>
      <c r="S3271" t="s">
        <v>8328</v>
      </c>
      <c r="T3271" s="9">
        <f t="shared" si="258"/>
        <v>42137.395798611105</v>
      </c>
      <c r="U3271" s="9">
        <f t="shared" si="259"/>
        <v>42171.458333333328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f t="shared" si="255"/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256"/>
        <v>30</v>
      </c>
      <c r="Q3272">
        <f t="shared" si="257"/>
        <v>61</v>
      </c>
      <c r="R3272" t="s">
        <v>8327</v>
      </c>
      <c r="S3272" t="s">
        <v>8328</v>
      </c>
      <c r="T3272" s="9">
        <f t="shared" si="258"/>
        <v>42167.533159722225</v>
      </c>
      <c r="U3272" s="9">
        <f t="shared" si="259"/>
        <v>42197.533159722225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f t="shared" si="255"/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256"/>
        <v>450</v>
      </c>
      <c r="Q3273">
        <f t="shared" si="257"/>
        <v>38.235294117647058</v>
      </c>
      <c r="R3273" t="s">
        <v>8327</v>
      </c>
      <c r="S3273" t="s">
        <v>8328</v>
      </c>
      <c r="T3273" s="9">
        <f t="shared" si="258"/>
        <v>41915.437210648146</v>
      </c>
      <c r="U3273" s="9">
        <f t="shared" si="259"/>
        <v>41945.478877314818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f t="shared" si="255"/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256"/>
        <v>5443</v>
      </c>
      <c r="Q3274">
        <f t="shared" si="257"/>
        <v>106.50344827586207</v>
      </c>
      <c r="R3274" t="s">
        <v>8327</v>
      </c>
      <c r="S3274" t="s">
        <v>8328</v>
      </c>
      <c r="T3274" s="9">
        <f t="shared" si="258"/>
        <v>42284.500104166669</v>
      </c>
      <c r="U3274" s="9">
        <f t="shared" si="259"/>
        <v>42314.541770833333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f t="shared" si="255"/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256"/>
        <v>296</v>
      </c>
      <c r="Q3275">
        <f t="shared" si="257"/>
        <v>204.57142857142858</v>
      </c>
      <c r="R3275" t="s">
        <v>8327</v>
      </c>
      <c r="S3275" t="s">
        <v>8328</v>
      </c>
      <c r="T3275" s="9">
        <f t="shared" si="258"/>
        <v>42611.801412037035</v>
      </c>
      <c r="U3275" s="9">
        <f t="shared" si="259"/>
        <v>42627.791666666672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f t="shared" si="255"/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256"/>
        <v>205</v>
      </c>
      <c r="Q3276">
        <f t="shared" si="257"/>
        <v>54.912587412587413</v>
      </c>
      <c r="R3276" t="s">
        <v>8327</v>
      </c>
      <c r="S3276" t="s">
        <v>8328</v>
      </c>
      <c r="T3276" s="9">
        <f t="shared" si="258"/>
        <v>42400.704537037032</v>
      </c>
      <c r="U3276" s="9">
        <f t="shared" si="259"/>
        <v>42444.875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f t="shared" si="255"/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256"/>
        <v>5</v>
      </c>
      <c r="Q3277">
        <f t="shared" si="257"/>
        <v>150.41666666666666</v>
      </c>
      <c r="R3277" t="s">
        <v>8327</v>
      </c>
      <c r="S3277" t="s">
        <v>8328</v>
      </c>
      <c r="T3277" s="9">
        <f t="shared" si="258"/>
        <v>42017.88045138889</v>
      </c>
      <c r="U3277" s="9">
        <f t="shared" si="259"/>
        <v>42044.1875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f t="shared" si="255"/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256"/>
        <v>758</v>
      </c>
      <c r="Q3278">
        <f t="shared" si="257"/>
        <v>52.58</v>
      </c>
      <c r="R3278" t="s">
        <v>8327</v>
      </c>
      <c r="S3278" t="s">
        <v>8328</v>
      </c>
      <c r="T3278" s="9">
        <f t="shared" si="258"/>
        <v>42426.949988425928</v>
      </c>
      <c r="U3278" s="9">
        <f t="shared" si="259"/>
        <v>42461.165972222225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f t="shared" si="255"/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256"/>
        <v>430</v>
      </c>
      <c r="Q3279">
        <f t="shared" si="257"/>
        <v>54.3</v>
      </c>
      <c r="R3279" t="s">
        <v>8327</v>
      </c>
      <c r="S3279" t="s">
        <v>8328</v>
      </c>
      <c r="T3279" s="9">
        <f t="shared" si="258"/>
        <v>41931.682939814818</v>
      </c>
      <c r="U3279" s="9">
        <f t="shared" si="259"/>
        <v>41961.724606481483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f t="shared" si="255"/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256"/>
        <v>85</v>
      </c>
      <c r="Q3280">
        <f t="shared" si="257"/>
        <v>76.029411764705884</v>
      </c>
      <c r="R3280" t="s">
        <v>8327</v>
      </c>
      <c r="S3280" t="s">
        <v>8328</v>
      </c>
      <c r="T3280" s="9">
        <f t="shared" si="258"/>
        <v>42124.848414351851</v>
      </c>
      <c r="U3280" s="9">
        <f t="shared" si="259"/>
        <v>42154.848414351851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f t="shared" si="255"/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256"/>
        <v>828</v>
      </c>
      <c r="Q3281">
        <f t="shared" si="257"/>
        <v>105.2063492063492</v>
      </c>
      <c r="R3281" t="s">
        <v>8327</v>
      </c>
      <c r="S3281" t="s">
        <v>8328</v>
      </c>
      <c r="T3281" s="9">
        <f t="shared" si="258"/>
        <v>42431.102534722217</v>
      </c>
      <c r="U3281" s="9">
        <f t="shared" si="259"/>
        <v>42461.06086805556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f t="shared" si="255"/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256"/>
        <v>60</v>
      </c>
      <c r="Q3282">
        <f t="shared" si="257"/>
        <v>68.666666666666671</v>
      </c>
      <c r="R3282" t="s">
        <v>8327</v>
      </c>
      <c r="S3282" t="s">
        <v>8328</v>
      </c>
      <c r="T3282" s="9">
        <f t="shared" si="258"/>
        <v>42121.756921296299</v>
      </c>
      <c r="U3282" s="9">
        <f t="shared" si="259"/>
        <v>42156.208333333328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f t="shared" si="255"/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256"/>
        <v>1080</v>
      </c>
      <c r="Q3283">
        <f t="shared" si="257"/>
        <v>129.36170212765958</v>
      </c>
      <c r="R3283" t="s">
        <v>8327</v>
      </c>
      <c r="S3283" t="s">
        <v>8328</v>
      </c>
      <c r="T3283" s="9">
        <f t="shared" si="258"/>
        <v>42219.019733796296</v>
      </c>
      <c r="U3283" s="9">
        <f t="shared" si="259"/>
        <v>42249.019733796296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f t="shared" si="255"/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256"/>
        <v>820.5</v>
      </c>
      <c r="Q3284">
        <f t="shared" si="257"/>
        <v>134.26371308016877</v>
      </c>
      <c r="R3284" t="s">
        <v>8327</v>
      </c>
      <c r="S3284" t="s">
        <v>8328</v>
      </c>
      <c r="T3284" s="9">
        <f t="shared" si="258"/>
        <v>42445.19430555556</v>
      </c>
      <c r="U3284" s="9">
        <f t="shared" si="259"/>
        <v>42489.19430555556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f t="shared" si="255"/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256"/>
        <v>38</v>
      </c>
      <c r="Q3285">
        <f t="shared" si="257"/>
        <v>17.829787234042552</v>
      </c>
      <c r="R3285" t="s">
        <v>8327</v>
      </c>
      <c r="S3285" t="s">
        <v>8328</v>
      </c>
      <c r="T3285" s="9">
        <f t="shared" si="258"/>
        <v>42379.74418981481</v>
      </c>
      <c r="U3285" s="9">
        <f t="shared" si="259"/>
        <v>42410.875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f t="shared" si="255"/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256"/>
        <v>48</v>
      </c>
      <c r="Q3286">
        <f t="shared" si="257"/>
        <v>203.2</v>
      </c>
      <c r="R3286" t="s">
        <v>8327</v>
      </c>
      <c r="S3286" t="s">
        <v>8328</v>
      </c>
      <c r="T3286" s="9">
        <f t="shared" si="258"/>
        <v>42380.884872685187</v>
      </c>
      <c r="U3286" s="9">
        <f t="shared" si="259"/>
        <v>42398.249305555553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f t="shared" si="255"/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256"/>
        <v>605</v>
      </c>
      <c r="Q3287">
        <f t="shared" si="257"/>
        <v>69.18518518518519</v>
      </c>
      <c r="R3287" t="s">
        <v>8327</v>
      </c>
      <c r="S3287" t="s">
        <v>8328</v>
      </c>
      <c r="T3287" s="9">
        <f t="shared" si="258"/>
        <v>42762.942430555559</v>
      </c>
      <c r="U3287" s="9">
        <f t="shared" si="259"/>
        <v>42794.208333333328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f t="shared" si="255"/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256"/>
        <v>265</v>
      </c>
      <c r="Q3288">
        <f t="shared" si="257"/>
        <v>125.12295081967213</v>
      </c>
      <c r="R3288" t="s">
        <v>8327</v>
      </c>
      <c r="S3288" t="s">
        <v>8328</v>
      </c>
      <c r="T3288" s="9">
        <f t="shared" si="258"/>
        <v>42567.840069444443</v>
      </c>
      <c r="U3288" s="9">
        <f t="shared" si="259"/>
        <v>42597.840069444443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f t="shared" si="255"/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256"/>
        <v>0</v>
      </c>
      <c r="Q3289">
        <f t="shared" si="257"/>
        <v>73.529411764705884</v>
      </c>
      <c r="R3289" t="s">
        <v>8327</v>
      </c>
      <c r="S3289" t="s">
        <v>8328</v>
      </c>
      <c r="T3289" s="9">
        <f t="shared" si="258"/>
        <v>42311.750324074077</v>
      </c>
      <c r="U3289" s="9">
        <f t="shared" si="259"/>
        <v>42336.750324074077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f t="shared" si="255"/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256"/>
        <v>26.489999999999782</v>
      </c>
      <c r="Q3290">
        <f t="shared" si="257"/>
        <v>48.437149758454105</v>
      </c>
      <c r="R3290" t="s">
        <v>8327</v>
      </c>
      <c r="S3290" t="s">
        <v>8328</v>
      </c>
      <c r="T3290" s="9">
        <f t="shared" si="258"/>
        <v>42505.774479166663</v>
      </c>
      <c r="U3290" s="9">
        <f t="shared" si="259"/>
        <v>42541.958333333328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f t="shared" si="255"/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256"/>
        <v>165.21000000000004</v>
      </c>
      <c r="Q3291">
        <f t="shared" si="257"/>
        <v>26.608400000000003</v>
      </c>
      <c r="R3291" t="s">
        <v>8327</v>
      </c>
      <c r="S3291" t="s">
        <v>8328</v>
      </c>
      <c r="T3291" s="9">
        <f t="shared" si="258"/>
        <v>42758.368078703701</v>
      </c>
      <c r="U3291" s="9">
        <f t="shared" si="259"/>
        <v>42786.368078703701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f t="shared" si="255"/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256"/>
        <v>424</v>
      </c>
      <c r="Q3292">
        <f t="shared" si="257"/>
        <v>33.666666666666664</v>
      </c>
      <c r="R3292" t="s">
        <v>8327</v>
      </c>
      <c r="S3292" t="s">
        <v>8328</v>
      </c>
      <c r="T3292" s="9">
        <f t="shared" si="258"/>
        <v>42775.51494212963</v>
      </c>
      <c r="U3292" s="9">
        <f t="shared" si="259"/>
        <v>42805.51494212963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f t="shared" si="255"/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256"/>
        <v>70</v>
      </c>
      <c r="Q3293">
        <f t="shared" si="257"/>
        <v>40.714285714285715</v>
      </c>
      <c r="R3293" t="s">
        <v>8327</v>
      </c>
      <c r="S3293" t="s">
        <v>8328</v>
      </c>
      <c r="T3293" s="9">
        <f t="shared" si="258"/>
        <v>42232.702546296292</v>
      </c>
      <c r="U3293" s="9">
        <f t="shared" si="259"/>
        <v>42264.165972222225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f t="shared" si="255"/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256"/>
        <v>188</v>
      </c>
      <c r="Q3294">
        <f t="shared" si="257"/>
        <v>19.266666666666666</v>
      </c>
      <c r="R3294" t="s">
        <v>8327</v>
      </c>
      <c r="S3294" t="s">
        <v>8328</v>
      </c>
      <c r="T3294" s="9">
        <f t="shared" si="258"/>
        <v>42282.770231481481</v>
      </c>
      <c r="U3294" s="9">
        <f t="shared" si="259"/>
        <v>42342.811898148153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f t="shared" si="255"/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256"/>
        <v>3170</v>
      </c>
      <c r="Q3295">
        <f t="shared" si="257"/>
        <v>84.285714285714292</v>
      </c>
      <c r="R3295" t="s">
        <v>8327</v>
      </c>
      <c r="S3295" t="s">
        <v>8328</v>
      </c>
      <c r="T3295" s="9">
        <f t="shared" si="258"/>
        <v>42768.425370370373</v>
      </c>
      <c r="U3295" s="9">
        <f t="shared" si="259"/>
        <v>42798.425370370373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f t="shared" si="255"/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256"/>
        <v>110</v>
      </c>
      <c r="Q3296">
        <f t="shared" si="257"/>
        <v>29.583333333333332</v>
      </c>
      <c r="R3296" t="s">
        <v>8327</v>
      </c>
      <c r="S3296" t="s">
        <v>8328</v>
      </c>
      <c r="T3296" s="9">
        <f t="shared" si="258"/>
        <v>42141.541134259256</v>
      </c>
      <c r="U3296" s="9">
        <f t="shared" si="259"/>
        <v>42171.541134259256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f t="shared" si="255"/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256"/>
        <v>20.009999999999991</v>
      </c>
      <c r="Q3297">
        <f t="shared" si="257"/>
        <v>26.667037037037037</v>
      </c>
      <c r="R3297" t="s">
        <v>8327</v>
      </c>
      <c r="S3297" t="s">
        <v>8328</v>
      </c>
      <c r="T3297" s="9">
        <f t="shared" si="258"/>
        <v>42609.442465277782</v>
      </c>
      <c r="U3297" s="9">
        <f t="shared" si="259"/>
        <v>42639.442465277782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f t="shared" si="255"/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256"/>
        <v>661</v>
      </c>
      <c r="Q3298">
        <f t="shared" si="257"/>
        <v>45.978723404255319</v>
      </c>
      <c r="R3298" t="s">
        <v>8327</v>
      </c>
      <c r="S3298" t="s">
        <v>8328</v>
      </c>
      <c r="T3298" s="9">
        <f t="shared" si="258"/>
        <v>42309.756620370375</v>
      </c>
      <c r="U3298" s="9">
        <f t="shared" si="259"/>
        <v>42330.916666666672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f t="shared" si="255"/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256"/>
        <v>4</v>
      </c>
      <c r="Q3299">
        <f t="shared" si="257"/>
        <v>125.09090909090909</v>
      </c>
      <c r="R3299" t="s">
        <v>8327</v>
      </c>
      <c r="S3299" t="s">
        <v>8328</v>
      </c>
      <c r="T3299" s="9">
        <f t="shared" si="258"/>
        <v>42193.771481481483</v>
      </c>
      <c r="U3299" s="9">
        <f t="shared" si="259"/>
        <v>42212.957638888889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f t="shared" si="255"/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256"/>
        <v>173</v>
      </c>
      <c r="Q3300">
        <f t="shared" si="257"/>
        <v>141.29166666666666</v>
      </c>
      <c r="R3300" t="s">
        <v>8327</v>
      </c>
      <c r="S3300" t="s">
        <v>8328</v>
      </c>
      <c r="T3300" s="9">
        <f t="shared" si="258"/>
        <v>42239.957962962959</v>
      </c>
      <c r="U3300" s="9">
        <f t="shared" si="259"/>
        <v>42260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f t="shared" si="255"/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256"/>
        <v>486</v>
      </c>
      <c r="Q3301">
        <f t="shared" si="257"/>
        <v>55.333333333333336</v>
      </c>
      <c r="R3301" t="s">
        <v>8327</v>
      </c>
      <c r="S3301" t="s">
        <v>8328</v>
      </c>
      <c r="T3301" s="9">
        <f t="shared" si="258"/>
        <v>42261.917395833334</v>
      </c>
      <c r="U3301" s="9">
        <f t="shared" si="259"/>
        <v>42291.917395833334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f t="shared" si="255"/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256"/>
        <v>1085</v>
      </c>
      <c r="Q3302">
        <f t="shared" si="257"/>
        <v>46.420454545454547</v>
      </c>
      <c r="R3302" t="s">
        <v>8327</v>
      </c>
      <c r="S3302" t="s">
        <v>8328</v>
      </c>
      <c r="T3302" s="9">
        <f t="shared" si="258"/>
        <v>42102.743773148148</v>
      </c>
      <c r="U3302" s="9">
        <f t="shared" si="259"/>
        <v>42123.743773148148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f t="shared" si="255"/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256"/>
        <v>1004</v>
      </c>
      <c r="Q3303">
        <f t="shared" si="257"/>
        <v>57.2</v>
      </c>
      <c r="R3303" t="s">
        <v>8327</v>
      </c>
      <c r="S3303" t="s">
        <v>8328</v>
      </c>
      <c r="T3303" s="9">
        <f t="shared" si="258"/>
        <v>42538.73583333334</v>
      </c>
      <c r="U3303" s="9">
        <f t="shared" si="259"/>
        <v>42583.290972222225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f t="shared" si="255"/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256"/>
        <v>285</v>
      </c>
      <c r="Q3304">
        <f t="shared" si="257"/>
        <v>173.7</v>
      </c>
      <c r="R3304" t="s">
        <v>8327</v>
      </c>
      <c r="S3304" t="s">
        <v>8328</v>
      </c>
      <c r="T3304" s="9">
        <f t="shared" si="258"/>
        <v>42681.35157407407</v>
      </c>
      <c r="U3304" s="9">
        <f t="shared" si="259"/>
        <v>42711.35157407407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f t="shared" si="255"/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256"/>
        <v>286</v>
      </c>
      <c r="Q3305">
        <f t="shared" si="257"/>
        <v>59.6</v>
      </c>
      <c r="R3305" t="s">
        <v>8327</v>
      </c>
      <c r="S3305" t="s">
        <v>8328</v>
      </c>
      <c r="T3305" s="9">
        <f t="shared" si="258"/>
        <v>42056.65143518518</v>
      </c>
      <c r="U3305" s="9">
        <f t="shared" si="259"/>
        <v>42091.609768518523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f t="shared" si="255"/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256"/>
        <v>677.5</v>
      </c>
      <c r="Q3306">
        <f t="shared" si="257"/>
        <v>89.585714285714289</v>
      </c>
      <c r="R3306" t="s">
        <v>8327</v>
      </c>
      <c r="S3306" t="s">
        <v>8328</v>
      </c>
      <c r="T3306" s="9">
        <f t="shared" si="258"/>
        <v>42696.624444444446</v>
      </c>
      <c r="U3306" s="9">
        <f t="shared" si="259"/>
        <v>42726.624444444446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f t="shared" si="255"/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256"/>
        <v>81</v>
      </c>
      <c r="Q3307">
        <f t="shared" si="257"/>
        <v>204.05</v>
      </c>
      <c r="R3307" t="s">
        <v>8327</v>
      </c>
      <c r="S3307" t="s">
        <v>8328</v>
      </c>
      <c r="T3307" s="9">
        <f t="shared" si="258"/>
        <v>42186.855879629627</v>
      </c>
      <c r="U3307" s="9">
        <f t="shared" si="259"/>
        <v>42216.855879629627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f t="shared" si="255"/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256"/>
        <v>1130</v>
      </c>
      <c r="Q3308">
        <f t="shared" si="257"/>
        <v>48.703703703703702</v>
      </c>
      <c r="R3308" t="s">
        <v>8327</v>
      </c>
      <c r="S3308" t="s">
        <v>8328</v>
      </c>
      <c r="T3308" s="9">
        <f t="shared" si="258"/>
        <v>42493.219236111108</v>
      </c>
      <c r="U3308" s="9">
        <f t="shared" si="259"/>
        <v>42531.125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f t="shared" si="255"/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256"/>
        <v>66.799999999999955</v>
      </c>
      <c r="Q3309">
        <f t="shared" si="257"/>
        <v>53.339999999999996</v>
      </c>
      <c r="R3309" t="s">
        <v>8327</v>
      </c>
      <c r="S3309" t="s">
        <v>8328</v>
      </c>
      <c r="T3309" s="9">
        <f t="shared" si="258"/>
        <v>42475.057164351849</v>
      </c>
      <c r="U3309" s="9">
        <f t="shared" si="259"/>
        <v>42505.057164351849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f t="shared" si="255"/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256"/>
        <v>780</v>
      </c>
      <c r="Q3310">
        <f t="shared" si="257"/>
        <v>75.087719298245617</v>
      </c>
      <c r="R3310" t="s">
        <v>8327</v>
      </c>
      <c r="S3310" t="s">
        <v>8328</v>
      </c>
      <c r="T3310" s="9">
        <f t="shared" si="258"/>
        <v>42452.876909722225</v>
      </c>
      <c r="U3310" s="9">
        <f t="shared" si="259"/>
        <v>42473.876909722225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f t="shared" si="255"/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256"/>
        <v>208</v>
      </c>
      <c r="Q3311">
        <f t="shared" si="257"/>
        <v>18</v>
      </c>
      <c r="R3311" t="s">
        <v>8327</v>
      </c>
      <c r="S3311" t="s">
        <v>8328</v>
      </c>
      <c r="T3311" s="9">
        <f t="shared" si="258"/>
        <v>42628.650208333333</v>
      </c>
      <c r="U3311" s="9">
        <f t="shared" si="259"/>
        <v>42659.650208333333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f t="shared" si="255"/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256"/>
        <v>5</v>
      </c>
      <c r="Q3312">
        <f t="shared" si="257"/>
        <v>209.83870967741936</v>
      </c>
      <c r="R3312" t="s">
        <v>8327</v>
      </c>
      <c r="S3312" t="s">
        <v>8328</v>
      </c>
      <c r="T3312" s="9">
        <f t="shared" si="258"/>
        <v>42253.928530092591</v>
      </c>
      <c r="U3312" s="9">
        <f t="shared" si="259"/>
        <v>42283.928530092591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f t="shared" si="255"/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256"/>
        <v>246</v>
      </c>
      <c r="Q3313">
        <f t="shared" si="257"/>
        <v>61.022222222222226</v>
      </c>
      <c r="R3313" t="s">
        <v>8327</v>
      </c>
      <c r="S3313" t="s">
        <v>8328</v>
      </c>
      <c r="T3313" s="9">
        <f t="shared" si="258"/>
        <v>42264.29178240741</v>
      </c>
      <c r="U3313" s="9">
        <f t="shared" si="259"/>
        <v>42294.29178240741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f t="shared" si="255"/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256"/>
        <v>1</v>
      </c>
      <c r="Q3314">
        <f t="shared" si="257"/>
        <v>61</v>
      </c>
      <c r="R3314" t="s">
        <v>8327</v>
      </c>
      <c r="S3314" t="s">
        <v>8328</v>
      </c>
      <c r="T3314" s="9">
        <f t="shared" si="258"/>
        <v>42664.809560185182</v>
      </c>
      <c r="U3314" s="9">
        <f t="shared" si="259"/>
        <v>42685.916666666672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f t="shared" si="255"/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256"/>
        <v>321</v>
      </c>
      <c r="Q3315">
        <f t="shared" si="257"/>
        <v>80.034482758620683</v>
      </c>
      <c r="R3315" t="s">
        <v>8327</v>
      </c>
      <c r="S3315" t="s">
        <v>8328</v>
      </c>
      <c r="T3315" s="9">
        <f t="shared" si="258"/>
        <v>42382.244409722218</v>
      </c>
      <c r="U3315" s="9">
        <f t="shared" si="259"/>
        <v>42396.041666666672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f t="shared" si="255"/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256"/>
        <v>886</v>
      </c>
      <c r="Q3316">
        <f t="shared" si="257"/>
        <v>29.068965517241381</v>
      </c>
      <c r="R3316" t="s">
        <v>8327</v>
      </c>
      <c r="S3316" t="s">
        <v>8328</v>
      </c>
      <c r="T3316" s="9">
        <f t="shared" si="258"/>
        <v>42105.267488425925</v>
      </c>
      <c r="U3316" s="9">
        <f t="shared" si="259"/>
        <v>42132.836805555555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f t="shared" si="255"/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256"/>
        <v>400</v>
      </c>
      <c r="Q3317">
        <f t="shared" si="257"/>
        <v>49.438202247191015</v>
      </c>
      <c r="R3317" t="s">
        <v>8327</v>
      </c>
      <c r="S3317" t="s">
        <v>8328</v>
      </c>
      <c r="T3317" s="9">
        <f t="shared" si="258"/>
        <v>42466.303715277783</v>
      </c>
      <c r="U3317" s="9">
        <f t="shared" si="259"/>
        <v>42496.303715277783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f t="shared" si="255"/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256"/>
        <v>10.180000000000291</v>
      </c>
      <c r="Q3318">
        <f t="shared" si="257"/>
        <v>93.977440000000001</v>
      </c>
      <c r="R3318" t="s">
        <v>8327</v>
      </c>
      <c r="S3318" t="s">
        <v>8328</v>
      </c>
      <c r="T3318" s="9">
        <f t="shared" si="258"/>
        <v>41826.871238425927</v>
      </c>
      <c r="U3318" s="9">
        <f t="shared" si="259"/>
        <v>41859.57916666667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f t="shared" si="255"/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256"/>
        <v>65</v>
      </c>
      <c r="Q3319">
        <f t="shared" si="257"/>
        <v>61.944444444444443</v>
      </c>
      <c r="R3319" t="s">
        <v>8327</v>
      </c>
      <c r="S3319" t="s">
        <v>8328</v>
      </c>
      <c r="T3319" s="9">
        <f t="shared" si="258"/>
        <v>42499.039629629624</v>
      </c>
      <c r="U3319" s="9">
        <f t="shared" si="259"/>
        <v>42529.039629629624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f t="shared" si="255"/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256"/>
        <v>512</v>
      </c>
      <c r="Q3320">
        <f t="shared" si="257"/>
        <v>78.5</v>
      </c>
      <c r="R3320" t="s">
        <v>8327</v>
      </c>
      <c r="S3320" t="s">
        <v>8328</v>
      </c>
      <c r="T3320" s="9">
        <f t="shared" si="258"/>
        <v>42431.302002314813</v>
      </c>
      <c r="U3320" s="9">
        <f t="shared" si="259"/>
        <v>42471.104166666672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f t="shared" si="255"/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256"/>
        <v>40</v>
      </c>
      <c r="Q3321">
        <f t="shared" si="257"/>
        <v>33.75</v>
      </c>
      <c r="R3321" t="s">
        <v>8327</v>
      </c>
      <c r="S3321" t="s">
        <v>8328</v>
      </c>
      <c r="T3321" s="9">
        <f t="shared" si="258"/>
        <v>41990.585486111115</v>
      </c>
      <c r="U3321" s="9">
        <f t="shared" si="259"/>
        <v>42035.585486111115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f t="shared" si="255"/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256"/>
        <v>25</v>
      </c>
      <c r="Q3322">
        <f t="shared" si="257"/>
        <v>66.44736842105263</v>
      </c>
      <c r="R3322" t="s">
        <v>8327</v>
      </c>
      <c r="S3322" t="s">
        <v>8328</v>
      </c>
      <c r="T3322" s="9">
        <f t="shared" si="258"/>
        <v>42513.045798611114</v>
      </c>
      <c r="U3322" s="9">
        <f t="shared" si="259"/>
        <v>42543.045798611114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f t="shared" si="255"/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256"/>
        <v>37</v>
      </c>
      <c r="Q3323">
        <f t="shared" si="257"/>
        <v>35.799999999999997</v>
      </c>
      <c r="R3323" t="s">
        <v>8327</v>
      </c>
      <c r="S3323" t="s">
        <v>8328</v>
      </c>
      <c r="T3323" s="9">
        <f t="shared" si="258"/>
        <v>41914.100289351853</v>
      </c>
      <c r="U3323" s="9">
        <f t="shared" si="259"/>
        <v>41928.165972222225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f t="shared" si="255"/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256"/>
        <v>50</v>
      </c>
      <c r="Q3324">
        <f t="shared" si="257"/>
        <v>145.65217391304347</v>
      </c>
      <c r="R3324" t="s">
        <v>8327</v>
      </c>
      <c r="S3324" t="s">
        <v>8328</v>
      </c>
      <c r="T3324" s="9">
        <f t="shared" si="258"/>
        <v>42521.010370370372</v>
      </c>
      <c r="U3324" s="9">
        <f t="shared" si="259"/>
        <v>42543.163194444445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f t="shared" si="255"/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256"/>
        <v>259</v>
      </c>
      <c r="Q3325">
        <f t="shared" si="257"/>
        <v>25.693877551020407</v>
      </c>
      <c r="R3325" t="s">
        <v>8327</v>
      </c>
      <c r="S3325" t="s">
        <v>8328</v>
      </c>
      <c r="T3325" s="9">
        <f t="shared" si="258"/>
        <v>42608.36583333333</v>
      </c>
      <c r="U3325" s="9">
        <f t="shared" si="259"/>
        <v>42638.36583333333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f t="shared" si="255"/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256"/>
        <v>25</v>
      </c>
      <c r="Q3326">
        <f t="shared" si="257"/>
        <v>152.5</v>
      </c>
      <c r="R3326" t="s">
        <v>8327</v>
      </c>
      <c r="S3326" t="s">
        <v>8328</v>
      </c>
      <c r="T3326" s="9">
        <f t="shared" si="258"/>
        <v>42512.58321759259</v>
      </c>
      <c r="U3326" s="9">
        <f t="shared" si="259"/>
        <v>42526.58321759259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f t="shared" si="255"/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256"/>
        <v>50</v>
      </c>
      <c r="Q3327">
        <f t="shared" si="257"/>
        <v>30</v>
      </c>
      <c r="R3327" t="s">
        <v>8327</v>
      </c>
      <c r="S3327" t="s">
        <v>8328</v>
      </c>
      <c r="T3327" s="9">
        <f t="shared" si="258"/>
        <v>42064.785613425927</v>
      </c>
      <c r="U3327" s="9">
        <f t="shared" si="259"/>
        <v>42099.743946759263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f t="shared" si="255"/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256"/>
        <v>110</v>
      </c>
      <c r="Q3328">
        <f t="shared" si="257"/>
        <v>142.28070175438597</v>
      </c>
      <c r="R3328" t="s">
        <v>8327</v>
      </c>
      <c r="S3328" t="s">
        <v>8328</v>
      </c>
      <c r="T3328" s="9">
        <f t="shared" si="258"/>
        <v>42041.714178240742</v>
      </c>
      <c r="U3328" s="9">
        <f t="shared" si="259"/>
        <v>42071.67251157407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f t="shared" si="255"/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256"/>
        <v>10</v>
      </c>
      <c r="Q3329">
        <f t="shared" si="257"/>
        <v>24.545454545454547</v>
      </c>
      <c r="R3329" t="s">
        <v>8327</v>
      </c>
      <c r="S3329" t="s">
        <v>8328</v>
      </c>
      <c r="T3329" s="9">
        <f t="shared" si="258"/>
        <v>42468.374606481477</v>
      </c>
      <c r="U3329" s="9">
        <f t="shared" si="259"/>
        <v>42498.374606481477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f t="shared" si="255"/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256"/>
        <v>835</v>
      </c>
      <c r="Q3330">
        <f t="shared" si="257"/>
        <v>292.77777777777777</v>
      </c>
      <c r="R3330" t="s">
        <v>8327</v>
      </c>
      <c r="S3330" t="s">
        <v>8328</v>
      </c>
      <c r="T3330" s="9">
        <f t="shared" si="258"/>
        <v>41822.57503472222</v>
      </c>
      <c r="U3330" s="9">
        <f t="shared" si="259"/>
        <v>41825.041666666664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f t="shared" ref="E3331:E3394" si="260">IF(G3331="successful",D3331,"")</f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261">F3331-D3331</f>
        <v>168</v>
      </c>
      <c r="Q3331">
        <f t="shared" ref="Q3331:Q3394" si="262">F3331/M3331</f>
        <v>44.92307692307692</v>
      </c>
      <c r="R3331" t="s">
        <v>8327</v>
      </c>
      <c r="S3331" t="s">
        <v>8328</v>
      </c>
      <c r="T3331" s="9">
        <f t="shared" ref="T3331:T3394" si="263">(((K3331/60)/60)/24)+DATE(1970,1,1)</f>
        <v>41837.323009259257</v>
      </c>
      <c r="U3331" s="9">
        <f t="shared" ref="U3331:U3394" si="264">(((J3331/60)/60)/24)+DATE(1970,1,1)</f>
        <v>41847.958333333336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f t="shared" si="260"/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261"/>
        <v>94</v>
      </c>
      <c r="Q3332">
        <f t="shared" si="262"/>
        <v>23.10144927536232</v>
      </c>
      <c r="R3332" t="s">
        <v>8327</v>
      </c>
      <c r="S3332" t="s">
        <v>8328</v>
      </c>
      <c r="T3332" s="9">
        <f t="shared" si="263"/>
        <v>42065.887361111112</v>
      </c>
      <c r="U3332" s="9">
        <f t="shared" si="264"/>
        <v>42095.845694444448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f t="shared" si="260"/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261"/>
        <v>226</v>
      </c>
      <c r="Q3333">
        <f t="shared" si="262"/>
        <v>80.400000000000006</v>
      </c>
      <c r="R3333" t="s">
        <v>8327</v>
      </c>
      <c r="S3333" t="s">
        <v>8328</v>
      </c>
      <c r="T3333" s="9">
        <f t="shared" si="263"/>
        <v>42248.697754629626</v>
      </c>
      <c r="U3333" s="9">
        <f t="shared" si="264"/>
        <v>42283.697754629626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f t="shared" si="260"/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261"/>
        <v>0</v>
      </c>
      <c r="Q3334">
        <f t="shared" si="262"/>
        <v>72.289156626506028</v>
      </c>
      <c r="R3334" t="s">
        <v>8327</v>
      </c>
      <c r="S3334" t="s">
        <v>8328</v>
      </c>
      <c r="T3334" s="9">
        <f t="shared" si="263"/>
        <v>41809.860300925924</v>
      </c>
      <c r="U3334" s="9">
        <f t="shared" si="264"/>
        <v>41839.860300925924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f t="shared" si="260"/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261"/>
        <v>160</v>
      </c>
      <c r="Q3335">
        <f t="shared" si="262"/>
        <v>32.972972972972975</v>
      </c>
      <c r="R3335" t="s">
        <v>8327</v>
      </c>
      <c r="S3335" t="s">
        <v>8328</v>
      </c>
      <c r="T3335" s="9">
        <f t="shared" si="263"/>
        <v>42148.676851851851</v>
      </c>
      <c r="U3335" s="9">
        <f t="shared" si="264"/>
        <v>42170.676851851851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f t="shared" si="260"/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261"/>
        <v>1495</v>
      </c>
      <c r="Q3336">
        <f t="shared" si="262"/>
        <v>116.65217391304348</v>
      </c>
      <c r="R3336" t="s">
        <v>8327</v>
      </c>
      <c r="S3336" t="s">
        <v>8328</v>
      </c>
      <c r="T3336" s="9">
        <f t="shared" si="263"/>
        <v>42185.521087962959</v>
      </c>
      <c r="U3336" s="9">
        <f t="shared" si="264"/>
        <v>42215.521087962959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f t="shared" si="260"/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261"/>
        <v>16</v>
      </c>
      <c r="Q3337">
        <f t="shared" si="262"/>
        <v>79.61904761904762</v>
      </c>
      <c r="R3337" t="s">
        <v>8327</v>
      </c>
      <c r="S3337" t="s">
        <v>8328</v>
      </c>
      <c r="T3337" s="9">
        <f t="shared" si="263"/>
        <v>41827.674143518518</v>
      </c>
      <c r="U3337" s="9">
        <f t="shared" si="264"/>
        <v>41854.958333333336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f t="shared" si="260"/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261"/>
        <v>0</v>
      </c>
      <c r="Q3338">
        <f t="shared" si="262"/>
        <v>27.777777777777779</v>
      </c>
      <c r="R3338" t="s">
        <v>8327</v>
      </c>
      <c r="S3338" t="s">
        <v>8328</v>
      </c>
      <c r="T3338" s="9">
        <f t="shared" si="263"/>
        <v>42437.398680555561</v>
      </c>
      <c r="U3338" s="9">
        <f t="shared" si="264"/>
        <v>42465.35701388889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f t="shared" si="260"/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261"/>
        <v>255</v>
      </c>
      <c r="Q3339">
        <f t="shared" si="262"/>
        <v>81.029411764705884</v>
      </c>
      <c r="R3339" t="s">
        <v>8327</v>
      </c>
      <c r="S3339" t="s">
        <v>8328</v>
      </c>
      <c r="T3339" s="9">
        <f t="shared" si="263"/>
        <v>41901.282025462962</v>
      </c>
      <c r="U3339" s="9">
        <f t="shared" si="264"/>
        <v>41922.875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f t="shared" si="260"/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261"/>
        <v>327</v>
      </c>
      <c r="Q3340">
        <f t="shared" si="262"/>
        <v>136.84821428571428</v>
      </c>
      <c r="R3340" t="s">
        <v>8327</v>
      </c>
      <c r="S3340" t="s">
        <v>8328</v>
      </c>
      <c r="T3340" s="9">
        <f t="shared" si="263"/>
        <v>42769.574999999997</v>
      </c>
      <c r="U3340" s="9">
        <f t="shared" si="264"/>
        <v>42790.574999999997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f t="shared" si="260"/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261"/>
        <v>348</v>
      </c>
      <c r="Q3341">
        <f t="shared" si="262"/>
        <v>177.61702127659575</v>
      </c>
      <c r="R3341" t="s">
        <v>8327</v>
      </c>
      <c r="S3341" t="s">
        <v>8328</v>
      </c>
      <c r="T3341" s="9">
        <f t="shared" si="263"/>
        <v>42549.665717592594</v>
      </c>
      <c r="U3341" s="9">
        <f t="shared" si="264"/>
        <v>42579.665717592594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f t="shared" si="260"/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261"/>
        <v>1145</v>
      </c>
      <c r="Q3342">
        <f t="shared" si="262"/>
        <v>109.07894736842105</v>
      </c>
      <c r="R3342" t="s">
        <v>8327</v>
      </c>
      <c r="S3342" t="s">
        <v>8328</v>
      </c>
      <c r="T3342" s="9">
        <f t="shared" si="263"/>
        <v>42685.974004629628</v>
      </c>
      <c r="U3342" s="9">
        <f t="shared" si="264"/>
        <v>42710.974004629628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f t="shared" si="260"/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261"/>
        <v>0</v>
      </c>
      <c r="Q3343">
        <f t="shared" si="262"/>
        <v>119.64285714285714</v>
      </c>
      <c r="R3343" t="s">
        <v>8327</v>
      </c>
      <c r="S3343" t="s">
        <v>8328</v>
      </c>
      <c r="T3343" s="9">
        <f t="shared" si="263"/>
        <v>42510.798854166671</v>
      </c>
      <c r="U3343" s="9">
        <f t="shared" si="264"/>
        <v>42533.708333333328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f t="shared" si="260"/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261"/>
        <v>100</v>
      </c>
      <c r="Q3344">
        <f t="shared" si="262"/>
        <v>78.205128205128204</v>
      </c>
      <c r="R3344" t="s">
        <v>8327</v>
      </c>
      <c r="S3344" t="s">
        <v>8328</v>
      </c>
      <c r="T3344" s="9">
        <f t="shared" si="263"/>
        <v>42062.296412037031</v>
      </c>
      <c r="U3344" s="9">
        <f t="shared" si="264"/>
        <v>42095.207638888889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f t="shared" si="260"/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261"/>
        <v>500</v>
      </c>
      <c r="Q3345">
        <f t="shared" si="262"/>
        <v>52.173913043478258</v>
      </c>
      <c r="R3345" t="s">
        <v>8327</v>
      </c>
      <c r="S3345" t="s">
        <v>8328</v>
      </c>
      <c r="T3345" s="9">
        <f t="shared" si="263"/>
        <v>42452.916481481487</v>
      </c>
      <c r="U3345" s="9">
        <f t="shared" si="264"/>
        <v>42473.554166666669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f t="shared" si="260"/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261"/>
        <v>65</v>
      </c>
      <c r="Q3346">
        <f t="shared" si="262"/>
        <v>114.125</v>
      </c>
      <c r="R3346" t="s">
        <v>8327</v>
      </c>
      <c r="S3346" t="s">
        <v>8328</v>
      </c>
      <c r="T3346" s="9">
        <f t="shared" si="263"/>
        <v>41851.200150462959</v>
      </c>
      <c r="U3346" s="9">
        <f t="shared" si="264"/>
        <v>41881.200150462959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f t="shared" si="260"/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261"/>
        <v>150</v>
      </c>
      <c r="Q3347">
        <f t="shared" si="262"/>
        <v>50</v>
      </c>
      <c r="R3347" t="s">
        <v>8327</v>
      </c>
      <c r="S3347" t="s">
        <v>8328</v>
      </c>
      <c r="T3347" s="9">
        <f t="shared" si="263"/>
        <v>42053.106111111112</v>
      </c>
      <c r="U3347" s="9">
        <f t="shared" si="264"/>
        <v>42112.025694444441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f t="shared" si="260"/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261"/>
        <v>150</v>
      </c>
      <c r="Q3348">
        <f t="shared" si="262"/>
        <v>91.666666666666671</v>
      </c>
      <c r="R3348" t="s">
        <v>8327</v>
      </c>
      <c r="S3348" t="s">
        <v>8328</v>
      </c>
      <c r="T3348" s="9">
        <f t="shared" si="263"/>
        <v>42054.024421296301</v>
      </c>
      <c r="U3348" s="9">
        <f t="shared" si="264"/>
        <v>42061.024421296301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f t="shared" si="260"/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261"/>
        <v>389</v>
      </c>
      <c r="Q3349">
        <f t="shared" si="262"/>
        <v>108.59090909090909</v>
      </c>
      <c r="R3349" t="s">
        <v>8327</v>
      </c>
      <c r="S3349" t="s">
        <v>8328</v>
      </c>
      <c r="T3349" s="9">
        <f t="shared" si="263"/>
        <v>42484.551550925928</v>
      </c>
      <c r="U3349" s="9">
        <f t="shared" si="264"/>
        <v>42498.875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f t="shared" si="260"/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261"/>
        <v>16</v>
      </c>
      <c r="Q3350">
        <f t="shared" si="262"/>
        <v>69.822784810126578</v>
      </c>
      <c r="R3350" t="s">
        <v>8327</v>
      </c>
      <c r="S3350" t="s">
        <v>8328</v>
      </c>
      <c r="T3350" s="9">
        <f t="shared" si="263"/>
        <v>42466.558796296296</v>
      </c>
      <c r="U3350" s="9">
        <f t="shared" si="264"/>
        <v>42490.165972222225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f t="shared" si="260"/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261"/>
        <v>534</v>
      </c>
      <c r="Q3351">
        <f t="shared" si="262"/>
        <v>109.57142857142857</v>
      </c>
      <c r="R3351" t="s">
        <v>8327</v>
      </c>
      <c r="S3351" t="s">
        <v>8328</v>
      </c>
      <c r="T3351" s="9">
        <f t="shared" si="263"/>
        <v>42513.110787037032</v>
      </c>
      <c r="U3351" s="9">
        <f t="shared" si="264"/>
        <v>42534.708333333328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f t="shared" si="260"/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261"/>
        <v>155</v>
      </c>
      <c r="Q3352">
        <f t="shared" si="262"/>
        <v>71.666666666666671</v>
      </c>
      <c r="R3352" t="s">
        <v>8327</v>
      </c>
      <c r="S3352" t="s">
        <v>8328</v>
      </c>
      <c r="T3352" s="9">
        <f t="shared" si="263"/>
        <v>42302.701516203699</v>
      </c>
      <c r="U3352" s="9">
        <f t="shared" si="264"/>
        <v>42337.958333333328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f t="shared" si="260"/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261"/>
        <v>55</v>
      </c>
      <c r="Q3353">
        <f t="shared" si="262"/>
        <v>93.611111111111114</v>
      </c>
      <c r="R3353" t="s">
        <v>8327</v>
      </c>
      <c r="S3353" t="s">
        <v>8328</v>
      </c>
      <c r="T3353" s="9">
        <f t="shared" si="263"/>
        <v>41806.395428240743</v>
      </c>
      <c r="U3353" s="9">
        <f t="shared" si="264"/>
        <v>41843.458333333336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f t="shared" si="260"/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261"/>
        <v>376</v>
      </c>
      <c r="Q3354">
        <f t="shared" si="262"/>
        <v>76.8</v>
      </c>
      <c r="R3354" t="s">
        <v>8327</v>
      </c>
      <c r="S3354" t="s">
        <v>8328</v>
      </c>
      <c r="T3354" s="9">
        <f t="shared" si="263"/>
        <v>42495.992800925931</v>
      </c>
      <c r="U3354" s="9">
        <f t="shared" si="264"/>
        <v>42552.958333333328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f t="shared" si="260"/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261"/>
        <v>1075</v>
      </c>
      <c r="Q3355">
        <f t="shared" si="262"/>
        <v>35.795454545454547</v>
      </c>
      <c r="R3355" t="s">
        <v>8327</v>
      </c>
      <c r="S3355" t="s">
        <v>8328</v>
      </c>
      <c r="T3355" s="9">
        <f t="shared" si="263"/>
        <v>42479.432291666672</v>
      </c>
      <c r="U3355" s="9">
        <f t="shared" si="264"/>
        <v>42492.958333333328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f t="shared" si="260"/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261"/>
        <v>58</v>
      </c>
      <c r="Q3356">
        <f t="shared" si="262"/>
        <v>55.6</v>
      </c>
      <c r="R3356" t="s">
        <v>8327</v>
      </c>
      <c r="S3356" t="s">
        <v>8328</v>
      </c>
      <c r="T3356" s="9">
        <f t="shared" si="263"/>
        <v>42270.7269212963</v>
      </c>
      <c r="U3356" s="9">
        <f t="shared" si="264"/>
        <v>42306.167361111111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f t="shared" si="260"/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261"/>
        <v>460</v>
      </c>
      <c r="Q3357">
        <f t="shared" si="262"/>
        <v>147.33333333333334</v>
      </c>
      <c r="R3357" t="s">
        <v>8327</v>
      </c>
      <c r="S3357" t="s">
        <v>8328</v>
      </c>
      <c r="T3357" s="9">
        <f t="shared" si="263"/>
        <v>42489.619525462964</v>
      </c>
      <c r="U3357" s="9">
        <f t="shared" si="264"/>
        <v>42500.470138888893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f t="shared" si="260"/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261"/>
        <v>21</v>
      </c>
      <c r="Q3358">
        <f t="shared" si="262"/>
        <v>56.333333333333336</v>
      </c>
      <c r="R3358" t="s">
        <v>8327</v>
      </c>
      <c r="S3358" t="s">
        <v>8328</v>
      </c>
      <c r="T3358" s="9">
        <f t="shared" si="263"/>
        <v>42536.815648148149</v>
      </c>
      <c r="U3358" s="9">
        <f t="shared" si="264"/>
        <v>42566.815648148149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f t="shared" si="260"/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261"/>
        <v>20</v>
      </c>
      <c r="Q3359">
        <f t="shared" si="262"/>
        <v>96.19047619047619</v>
      </c>
      <c r="R3359" t="s">
        <v>8327</v>
      </c>
      <c r="S3359" t="s">
        <v>8328</v>
      </c>
      <c r="T3359" s="9">
        <f t="shared" si="263"/>
        <v>41822.417939814812</v>
      </c>
      <c r="U3359" s="9">
        <f t="shared" si="264"/>
        <v>41852.417939814812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f t="shared" si="260"/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261"/>
        <v>299</v>
      </c>
      <c r="Q3360">
        <f t="shared" si="262"/>
        <v>63.574074074074076</v>
      </c>
      <c r="R3360" t="s">
        <v>8327</v>
      </c>
      <c r="S3360" t="s">
        <v>8328</v>
      </c>
      <c r="T3360" s="9">
        <f t="shared" si="263"/>
        <v>41932.311099537037</v>
      </c>
      <c r="U3360" s="9">
        <f t="shared" si="264"/>
        <v>41962.352766203709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f t="shared" si="260"/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261"/>
        <v>250</v>
      </c>
      <c r="Q3361">
        <f t="shared" si="262"/>
        <v>184.78260869565219</v>
      </c>
      <c r="R3361" t="s">
        <v>8327</v>
      </c>
      <c r="S3361" t="s">
        <v>8328</v>
      </c>
      <c r="T3361" s="9">
        <f t="shared" si="263"/>
        <v>42746.057106481487</v>
      </c>
      <c r="U3361" s="9">
        <f t="shared" si="264"/>
        <v>42791.057106481487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f t="shared" si="260"/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261"/>
        <v>124</v>
      </c>
      <c r="Q3362">
        <f t="shared" si="262"/>
        <v>126.72222222222223</v>
      </c>
      <c r="R3362" t="s">
        <v>8327</v>
      </c>
      <c r="S3362" t="s">
        <v>8328</v>
      </c>
      <c r="T3362" s="9">
        <f t="shared" si="263"/>
        <v>42697.082673611112</v>
      </c>
      <c r="U3362" s="9">
        <f t="shared" si="264"/>
        <v>42718.665972222225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f t="shared" si="260"/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261"/>
        <v>673</v>
      </c>
      <c r="Q3363">
        <f t="shared" si="262"/>
        <v>83.42647058823529</v>
      </c>
      <c r="R3363" t="s">
        <v>8327</v>
      </c>
      <c r="S3363" t="s">
        <v>8328</v>
      </c>
      <c r="T3363" s="9">
        <f t="shared" si="263"/>
        <v>41866.025347222225</v>
      </c>
      <c r="U3363" s="9">
        <f t="shared" si="264"/>
        <v>41883.665972222225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f t="shared" si="260"/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261"/>
        <v>590</v>
      </c>
      <c r="Q3364">
        <f t="shared" si="262"/>
        <v>54.5</v>
      </c>
      <c r="R3364" t="s">
        <v>8327</v>
      </c>
      <c r="S3364" t="s">
        <v>8328</v>
      </c>
      <c r="T3364" s="9">
        <f t="shared" si="263"/>
        <v>42056.091631944444</v>
      </c>
      <c r="U3364" s="9">
        <f t="shared" si="264"/>
        <v>42070.204861111109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f t="shared" si="260"/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261"/>
        <v>110</v>
      </c>
      <c r="Q3365">
        <f t="shared" si="262"/>
        <v>302.30769230769232</v>
      </c>
      <c r="R3365" t="s">
        <v>8327</v>
      </c>
      <c r="S3365" t="s">
        <v>8328</v>
      </c>
      <c r="T3365" s="9">
        <f t="shared" si="263"/>
        <v>41851.771354166667</v>
      </c>
      <c r="U3365" s="9">
        <f t="shared" si="264"/>
        <v>41870.666666666664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f t="shared" si="260"/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261"/>
        <v>178</v>
      </c>
      <c r="Q3366">
        <f t="shared" si="262"/>
        <v>44.138888888888886</v>
      </c>
      <c r="R3366" t="s">
        <v>8327</v>
      </c>
      <c r="S3366" t="s">
        <v>8328</v>
      </c>
      <c r="T3366" s="9">
        <f t="shared" si="263"/>
        <v>42422.977418981478</v>
      </c>
      <c r="U3366" s="9">
        <f t="shared" si="264"/>
        <v>42444.875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f t="shared" si="260"/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261"/>
        <v>100</v>
      </c>
      <c r="Q3367">
        <f t="shared" si="262"/>
        <v>866.66666666666663</v>
      </c>
      <c r="R3367" t="s">
        <v>8327</v>
      </c>
      <c r="S3367" t="s">
        <v>8328</v>
      </c>
      <c r="T3367" s="9">
        <f t="shared" si="263"/>
        <v>42321.101759259262</v>
      </c>
      <c r="U3367" s="9">
        <f t="shared" si="264"/>
        <v>42351.101759259262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f t="shared" si="260"/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261"/>
        <v>605</v>
      </c>
      <c r="Q3368">
        <f t="shared" si="262"/>
        <v>61.388888888888886</v>
      </c>
      <c r="R3368" t="s">
        <v>8327</v>
      </c>
      <c r="S3368" t="s">
        <v>8328</v>
      </c>
      <c r="T3368" s="9">
        <f t="shared" si="263"/>
        <v>42107.067557870367</v>
      </c>
      <c r="U3368" s="9">
        <f t="shared" si="264"/>
        <v>42137.067557870367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f t="shared" si="260"/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261"/>
        <v>140</v>
      </c>
      <c r="Q3369">
        <f t="shared" si="262"/>
        <v>29.666666666666668</v>
      </c>
      <c r="R3369" t="s">
        <v>8327</v>
      </c>
      <c r="S3369" t="s">
        <v>8328</v>
      </c>
      <c r="T3369" s="9">
        <f t="shared" si="263"/>
        <v>42192.933958333335</v>
      </c>
      <c r="U3369" s="9">
        <f t="shared" si="264"/>
        <v>42217.933958333335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f t="shared" si="260"/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261"/>
        <v>46</v>
      </c>
      <c r="Q3370">
        <f t="shared" si="262"/>
        <v>45.478260869565219</v>
      </c>
      <c r="R3370" t="s">
        <v>8327</v>
      </c>
      <c r="S3370" t="s">
        <v>8328</v>
      </c>
      <c r="T3370" s="9">
        <f t="shared" si="263"/>
        <v>41969.199756944443</v>
      </c>
      <c r="U3370" s="9">
        <f t="shared" si="264"/>
        <v>42005.208333333328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f t="shared" si="260"/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261"/>
        <v>195</v>
      </c>
      <c r="Q3371">
        <f t="shared" si="262"/>
        <v>96.203703703703709</v>
      </c>
      <c r="R3371" t="s">
        <v>8327</v>
      </c>
      <c r="S3371" t="s">
        <v>8328</v>
      </c>
      <c r="T3371" s="9">
        <f t="shared" si="263"/>
        <v>42690.041435185187</v>
      </c>
      <c r="U3371" s="9">
        <f t="shared" si="264"/>
        <v>42750.041435185187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f t="shared" si="260"/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261"/>
        <v>266</v>
      </c>
      <c r="Q3372">
        <f t="shared" si="262"/>
        <v>67.92307692307692</v>
      </c>
      <c r="R3372" t="s">
        <v>8327</v>
      </c>
      <c r="S3372" t="s">
        <v>8328</v>
      </c>
      <c r="T3372" s="9">
        <f t="shared" si="263"/>
        <v>42690.334317129629</v>
      </c>
      <c r="U3372" s="9">
        <f t="shared" si="264"/>
        <v>42721.333333333328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f t="shared" si="260"/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261"/>
        <v>77</v>
      </c>
      <c r="Q3373">
        <f t="shared" si="262"/>
        <v>30.777777777777779</v>
      </c>
      <c r="R3373" t="s">
        <v>8327</v>
      </c>
      <c r="S3373" t="s">
        <v>8328</v>
      </c>
      <c r="T3373" s="9">
        <f t="shared" si="263"/>
        <v>42312.874594907407</v>
      </c>
      <c r="U3373" s="9">
        <f t="shared" si="264"/>
        <v>42340.874594907407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f t="shared" si="260"/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261"/>
        <v>35</v>
      </c>
      <c r="Q3374">
        <f t="shared" si="262"/>
        <v>38.333333333333336</v>
      </c>
      <c r="R3374" t="s">
        <v>8327</v>
      </c>
      <c r="S3374" t="s">
        <v>8328</v>
      </c>
      <c r="T3374" s="9">
        <f t="shared" si="263"/>
        <v>41855.548101851848</v>
      </c>
      <c r="U3374" s="9">
        <f t="shared" si="264"/>
        <v>41876.207638888889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f t="shared" si="260"/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261"/>
        <v>5</v>
      </c>
      <c r="Q3375">
        <f t="shared" si="262"/>
        <v>66.833333333333329</v>
      </c>
      <c r="R3375" t="s">
        <v>8327</v>
      </c>
      <c r="S3375" t="s">
        <v>8328</v>
      </c>
      <c r="T3375" s="9">
        <f t="shared" si="263"/>
        <v>42179.854629629626</v>
      </c>
      <c r="U3375" s="9">
        <f t="shared" si="264"/>
        <v>42203.666666666672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f t="shared" si="260"/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261"/>
        <v>230</v>
      </c>
      <c r="Q3376">
        <f t="shared" si="262"/>
        <v>71.730769230769226</v>
      </c>
      <c r="R3376" t="s">
        <v>8327</v>
      </c>
      <c r="S3376" t="s">
        <v>8328</v>
      </c>
      <c r="T3376" s="9">
        <f t="shared" si="263"/>
        <v>42275.731666666667</v>
      </c>
      <c r="U3376" s="9">
        <f t="shared" si="264"/>
        <v>42305.731666666667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f t="shared" si="260"/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261"/>
        <v>0</v>
      </c>
      <c r="Q3377">
        <f t="shared" si="262"/>
        <v>176.47058823529412</v>
      </c>
      <c r="R3377" t="s">
        <v>8327</v>
      </c>
      <c r="S3377" t="s">
        <v>8328</v>
      </c>
      <c r="T3377" s="9">
        <f t="shared" si="263"/>
        <v>41765.610798611109</v>
      </c>
      <c r="U3377" s="9">
        <f t="shared" si="264"/>
        <v>41777.610798611109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f t="shared" si="260"/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261"/>
        <v>1</v>
      </c>
      <c r="Q3378">
        <f t="shared" si="262"/>
        <v>421.10526315789474</v>
      </c>
      <c r="R3378" t="s">
        <v>8327</v>
      </c>
      <c r="S3378" t="s">
        <v>8328</v>
      </c>
      <c r="T3378" s="9">
        <f t="shared" si="263"/>
        <v>42059.701319444444</v>
      </c>
      <c r="U3378" s="9">
        <f t="shared" si="264"/>
        <v>42119.659652777773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f t="shared" si="260"/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261"/>
        <v>84</v>
      </c>
      <c r="Q3379">
        <f t="shared" si="262"/>
        <v>104.98701298701299</v>
      </c>
      <c r="R3379" t="s">
        <v>8327</v>
      </c>
      <c r="S3379" t="s">
        <v>8328</v>
      </c>
      <c r="T3379" s="9">
        <f t="shared" si="263"/>
        <v>42053.732627314821</v>
      </c>
      <c r="U3379" s="9">
        <f t="shared" si="264"/>
        <v>42083.705555555556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f t="shared" si="260"/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261"/>
        <v>42</v>
      </c>
      <c r="Q3380">
        <f t="shared" si="262"/>
        <v>28.19047619047619</v>
      </c>
      <c r="R3380" t="s">
        <v>8327</v>
      </c>
      <c r="S3380" t="s">
        <v>8328</v>
      </c>
      <c r="T3380" s="9">
        <f t="shared" si="263"/>
        <v>41858.355393518519</v>
      </c>
      <c r="U3380" s="9">
        <f t="shared" si="264"/>
        <v>41882.547222222223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f t="shared" si="260"/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261"/>
        <v>73</v>
      </c>
      <c r="Q3381">
        <f t="shared" si="262"/>
        <v>54.55263157894737</v>
      </c>
      <c r="R3381" t="s">
        <v>8327</v>
      </c>
      <c r="S3381" t="s">
        <v>8328</v>
      </c>
      <c r="T3381" s="9">
        <f t="shared" si="263"/>
        <v>42225.513888888891</v>
      </c>
      <c r="U3381" s="9">
        <f t="shared" si="264"/>
        <v>42242.958333333328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f t="shared" si="260"/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261"/>
        <v>133</v>
      </c>
      <c r="Q3382">
        <f t="shared" si="262"/>
        <v>111.89285714285714</v>
      </c>
      <c r="R3382" t="s">
        <v>8327</v>
      </c>
      <c r="S3382" t="s">
        <v>8328</v>
      </c>
      <c r="T3382" s="9">
        <f t="shared" si="263"/>
        <v>41937.95344907407</v>
      </c>
      <c r="U3382" s="9">
        <f t="shared" si="264"/>
        <v>41972.995115740734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f t="shared" si="260"/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261"/>
        <v>90</v>
      </c>
      <c r="Q3383">
        <f t="shared" si="262"/>
        <v>85.208333333333329</v>
      </c>
      <c r="R3383" t="s">
        <v>8327</v>
      </c>
      <c r="S3383" t="s">
        <v>8328</v>
      </c>
      <c r="T3383" s="9">
        <f t="shared" si="263"/>
        <v>42044.184988425928</v>
      </c>
      <c r="U3383" s="9">
        <f t="shared" si="264"/>
        <v>42074.143321759257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f t="shared" si="260"/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261"/>
        <v>26</v>
      </c>
      <c r="Q3384">
        <f t="shared" si="262"/>
        <v>76.652173913043484</v>
      </c>
      <c r="R3384" t="s">
        <v>8327</v>
      </c>
      <c r="S3384" t="s">
        <v>8328</v>
      </c>
      <c r="T3384" s="9">
        <f t="shared" si="263"/>
        <v>42559.431203703702</v>
      </c>
      <c r="U3384" s="9">
        <f t="shared" si="264"/>
        <v>42583.957638888889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f t="shared" si="260"/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261"/>
        <v>205</v>
      </c>
      <c r="Q3385">
        <f t="shared" si="262"/>
        <v>65.166666666666671</v>
      </c>
      <c r="R3385" t="s">
        <v>8327</v>
      </c>
      <c r="S3385" t="s">
        <v>8328</v>
      </c>
      <c r="T3385" s="9">
        <f t="shared" si="263"/>
        <v>42524.782638888893</v>
      </c>
      <c r="U3385" s="9">
        <f t="shared" si="264"/>
        <v>42544.782638888893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f t="shared" si="260"/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261"/>
        <v>0.65999999999985448</v>
      </c>
      <c r="Q3386">
        <f t="shared" si="262"/>
        <v>93.760312499999998</v>
      </c>
      <c r="R3386" t="s">
        <v>8327</v>
      </c>
      <c r="S3386" t="s">
        <v>8328</v>
      </c>
      <c r="T3386" s="9">
        <f t="shared" si="263"/>
        <v>42292.087592592594</v>
      </c>
      <c r="U3386" s="9">
        <f t="shared" si="264"/>
        <v>42329.125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f t="shared" si="260"/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261"/>
        <v>0</v>
      </c>
      <c r="Q3387">
        <f t="shared" si="262"/>
        <v>133.33333333333334</v>
      </c>
      <c r="R3387" t="s">
        <v>8327</v>
      </c>
      <c r="S3387" t="s">
        <v>8328</v>
      </c>
      <c r="T3387" s="9">
        <f t="shared" si="263"/>
        <v>41953.8675</v>
      </c>
      <c r="U3387" s="9">
        <f t="shared" si="264"/>
        <v>41983.8675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f t="shared" si="260"/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261"/>
        <v>100</v>
      </c>
      <c r="Q3388">
        <f t="shared" si="262"/>
        <v>51.219512195121951</v>
      </c>
      <c r="R3388" t="s">
        <v>8327</v>
      </c>
      <c r="S3388" t="s">
        <v>8328</v>
      </c>
      <c r="T3388" s="9">
        <f t="shared" si="263"/>
        <v>41946.644745370373</v>
      </c>
      <c r="U3388" s="9">
        <f t="shared" si="264"/>
        <v>41976.644745370373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f t="shared" si="260"/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261"/>
        <v>506</v>
      </c>
      <c r="Q3389">
        <f t="shared" si="262"/>
        <v>100.17142857142858</v>
      </c>
      <c r="R3389" t="s">
        <v>8327</v>
      </c>
      <c r="S3389" t="s">
        <v>8328</v>
      </c>
      <c r="T3389" s="9">
        <f t="shared" si="263"/>
        <v>41947.762592592589</v>
      </c>
      <c r="U3389" s="9">
        <f t="shared" si="264"/>
        <v>41987.762592592597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f t="shared" si="260"/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261"/>
        <v>57</v>
      </c>
      <c r="Q3390">
        <f t="shared" si="262"/>
        <v>34.6</v>
      </c>
      <c r="R3390" t="s">
        <v>8327</v>
      </c>
      <c r="S3390" t="s">
        <v>8328</v>
      </c>
      <c r="T3390" s="9">
        <f t="shared" si="263"/>
        <v>42143.461122685185</v>
      </c>
      <c r="U3390" s="9">
        <f t="shared" si="264"/>
        <v>42173.461122685185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f t="shared" si="260"/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261"/>
        <v>1450</v>
      </c>
      <c r="Q3391">
        <f t="shared" si="262"/>
        <v>184.67741935483872</v>
      </c>
      <c r="R3391" t="s">
        <v>8327</v>
      </c>
      <c r="S3391" t="s">
        <v>8328</v>
      </c>
      <c r="T3391" s="9">
        <f t="shared" si="263"/>
        <v>42494.563449074078</v>
      </c>
      <c r="U3391" s="9">
        <f t="shared" si="264"/>
        <v>42524.563449074078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f t="shared" si="260"/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261"/>
        <v>36</v>
      </c>
      <c r="Q3392">
        <f t="shared" si="262"/>
        <v>69.818181818181813</v>
      </c>
      <c r="R3392" t="s">
        <v>8327</v>
      </c>
      <c r="S3392" t="s">
        <v>8328</v>
      </c>
      <c r="T3392" s="9">
        <f t="shared" si="263"/>
        <v>41815.774826388886</v>
      </c>
      <c r="U3392" s="9">
        <f t="shared" si="264"/>
        <v>41830.774826388886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f t="shared" si="260"/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261"/>
        <v>615</v>
      </c>
      <c r="Q3393">
        <f t="shared" si="262"/>
        <v>61.944444444444443</v>
      </c>
      <c r="R3393" t="s">
        <v>8327</v>
      </c>
      <c r="S3393" t="s">
        <v>8328</v>
      </c>
      <c r="T3393" s="9">
        <f t="shared" si="263"/>
        <v>41830.545694444445</v>
      </c>
      <c r="U3393" s="9">
        <f t="shared" si="264"/>
        <v>41859.936111111114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f t="shared" si="260"/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261"/>
        <v>0</v>
      </c>
      <c r="Q3394">
        <f t="shared" si="262"/>
        <v>41.666666666666664</v>
      </c>
      <c r="R3394" t="s">
        <v>8327</v>
      </c>
      <c r="S3394" t="s">
        <v>8328</v>
      </c>
      <c r="T3394" s="9">
        <f t="shared" si="263"/>
        <v>42446.845543981486</v>
      </c>
      <c r="U3394" s="9">
        <f t="shared" si="264"/>
        <v>42496.845543981486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f t="shared" ref="E3395:E3458" si="265">IF(G3395="successful",D3395,"")</f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266">F3395-D3395</f>
        <v>87</v>
      </c>
      <c r="Q3395">
        <f t="shared" ref="Q3395:Q3458" si="267">F3395/M3395</f>
        <v>36.06818181818182</v>
      </c>
      <c r="R3395" t="s">
        <v>8327</v>
      </c>
      <c r="S3395" t="s">
        <v>8328</v>
      </c>
      <c r="T3395" s="9">
        <f t="shared" ref="T3395:T3458" si="268">(((K3395/60)/60)/24)+DATE(1970,1,1)</f>
        <v>41923.921643518523</v>
      </c>
      <c r="U3395" s="9">
        <f t="shared" ref="U3395:U3458" si="269">(((J3395/60)/60)/24)+DATE(1970,1,1)</f>
        <v>41949.031944444447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f t="shared" si="265"/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266"/>
        <v>233</v>
      </c>
      <c r="Q3396">
        <f t="shared" si="267"/>
        <v>29</v>
      </c>
      <c r="R3396" t="s">
        <v>8327</v>
      </c>
      <c r="S3396" t="s">
        <v>8328</v>
      </c>
      <c r="T3396" s="9">
        <f t="shared" si="268"/>
        <v>41817.59542824074</v>
      </c>
      <c r="U3396" s="9">
        <f t="shared" si="269"/>
        <v>41847.59542824074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f t="shared" si="265"/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266"/>
        <v>420</v>
      </c>
      <c r="Q3397">
        <f t="shared" si="267"/>
        <v>24.210526315789473</v>
      </c>
      <c r="R3397" t="s">
        <v>8327</v>
      </c>
      <c r="S3397" t="s">
        <v>8328</v>
      </c>
      <c r="T3397" s="9">
        <f t="shared" si="268"/>
        <v>42140.712314814817</v>
      </c>
      <c r="U3397" s="9">
        <f t="shared" si="269"/>
        <v>42154.756944444445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f t="shared" si="265"/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266"/>
        <v>65</v>
      </c>
      <c r="Q3398">
        <f t="shared" si="267"/>
        <v>55.892857142857146</v>
      </c>
      <c r="R3398" t="s">
        <v>8327</v>
      </c>
      <c r="S3398" t="s">
        <v>8328</v>
      </c>
      <c r="T3398" s="9">
        <f t="shared" si="268"/>
        <v>41764.44663194444</v>
      </c>
      <c r="U3398" s="9">
        <f t="shared" si="269"/>
        <v>41791.165972222225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f t="shared" si="265"/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266"/>
        <v>30</v>
      </c>
      <c r="Q3399">
        <f t="shared" si="267"/>
        <v>11.666666666666666</v>
      </c>
      <c r="R3399" t="s">
        <v>8327</v>
      </c>
      <c r="S3399" t="s">
        <v>8328</v>
      </c>
      <c r="T3399" s="9">
        <f t="shared" si="268"/>
        <v>42378.478344907402</v>
      </c>
      <c r="U3399" s="9">
        <f t="shared" si="269"/>
        <v>42418.916666666672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f t="shared" si="265"/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266"/>
        <v>443</v>
      </c>
      <c r="Q3400">
        <f t="shared" si="267"/>
        <v>68.353846153846149</v>
      </c>
      <c r="R3400" t="s">
        <v>8327</v>
      </c>
      <c r="S3400" t="s">
        <v>8328</v>
      </c>
      <c r="T3400" s="9">
        <f t="shared" si="268"/>
        <v>41941.75203703704</v>
      </c>
      <c r="U3400" s="9">
        <f t="shared" si="269"/>
        <v>41964.708333333328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f t="shared" si="265"/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266"/>
        <v>45</v>
      </c>
      <c r="Q3401">
        <f t="shared" si="267"/>
        <v>27.065217391304348</v>
      </c>
      <c r="R3401" t="s">
        <v>8327</v>
      </c>
      <c r="S3401" t="s">
        <v>8328</v>
      </c>
      <c r="T3401" s="9">
        <f t="shared" si="268"/>
        <v>42026.920428240745</v>
      </c>
      <c r="U3401" s="9">
        <f t="shared" si="269"/>
        <v>42056.920428240745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f t="shared" si="265"/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266"/>
        <v>41</v>
      </c>
      <c r="Q3402">
        <f t="shared" si="267"/>
        <v>118.12941176470588</v>
      </c>
      <c r="R3402" t="s">
        <v>8327</v>
      </c>
      <c r="S3402" t="s">
        <v>8328</v>
      </c>
      <c r="T3402" s="9">
        <f t="shared" si="268"/>
        <v>41834.953865740739</v>
      </c>
      <c r="U3402" s="9">
        <f t="shared" si="269"/>
        <v>41879.953865740739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f t="shared" si="265"/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266"/>
        <v>54</v>
      </c>
      <c r="Q3403">
        <f t="shared" si="267"/>
        <v>44.757575757575758</v>
      </c>
      <c r="R3403" t="s">
        <v>8327</v>
      </c>
      <c r="S3403" t="s">
        <v>8328</v>
      </c>
      <c r="T3403" s="9">
        <f t="shared" si="268"/>
        <v>42193.723912037036</v>
      </c>
      <c r="U3403" s="9">
        <f t="shared" si="269"/>
        <v>42223.723912037036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f t="shared" si="265"/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266"/>
        <v>1465</v>
      </c>
      <c r="Q3404">
        <f t="shared" si="267"/>
        <v>99.787878787878782</v>
      </c>
      <c r="R3404" t="s">
        <v>8327</v>
      </c>
      <c r="S3404" t="s">
        <v>8328</v>
      </c>
      <c r="T3404" s="9">
        <f t="shared" si="268"/>
        <v>42290.61855324074</v>
      </c>
      <c r="U3404" s="9">
        <f t="shared" si="269"/>
        <v>42320.104861111111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f t="shared" si="265"/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266"/>
        <v>0</v>
      </c>
      <c r="Q3405">
        <f t="shared" si="267"/>
        <v>117.64705882352941</v>
      </c>
      <c r="R3405" t="s">
        <v>8327</v>
      </c>
      <c r="S3405" t="s">
        <v>8328</v>
      </c>
      <c r="T3405" s="9">
        <f t="shared" si="268"/>
        <v>42150.462083333332</v>
      </c>
      <c r="U3405" s="9">
        <f t="shared" si="269"/>
        <v>42180.462083333332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f t="shared" si="265"/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266"/>
        <v>110</v>
      </c>
      <c r="Q3406">
        <f t="shared" si="267"/>
        <v>203.33333333333334</v>
      </c>
      <c r="R3406" t="s">
        <v>8327</v>
      </c>
      <c r="S3406" t="s">
        <v>8328</v>
      </c>
      <c r="T3406" s="9">
        <f t="shared" si="268"/>
        <v>42152.503495370373</v>
      </c>
      <c r="U3406" s="9">
        <f t="shared" si="269"/>
        <v>42172.503495370373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f t="shared" si="265"/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266"/>
        <v>131.5</v>
      </c>
      <c r="Q3407">
        <f t="shared" si="267"/>
        <v>28.323529411764707</v>
      </c>
      <c r="R3407" t="s">
        <v>8327</v>
      </c>
      <c r="S3407" t="s">
        <v>8328</v>
      </c>
      <c r="T3407" s="9">
        <f t="shared" si="268"/>
        <v>42410.017199074078</v>
      </c>
      <c r="U3407" s="9">
        <f t="shared" si="269"/>
        <v>42430.999305555553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f t="shared" si="265"/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266"/>
        <v>31</v>
      </c>
      <c r="Q3408">
        <f t="shared" si="267"/>
        <v>110.23076923076923</v>
      </c>
      <c r="R3408" t="s">
        <v>8327</v>
      </c>
      <c r="S3408" t="s">
        <v>8328</v>
      </c>
      <c r="T3408" s="9">
        <f t="shared" si="268"/>
        <v>41791.492777777778</v>
      </c>
      <c r="U3408" s="9">
        <f t="shared" si="269"/>
        <v>41836.492777777778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f t="shared" si="265"/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266"/>
        <v>142</v>
      </c>
      <c r="Q3409">
        <f t="shared" si="267"/>
        <v>31.970149253731343</v>
      </c>
      <c r="R3409" t="s">
        <v>8327</v>
      </c>
      <c r="S3409" t="s">
        <v>8328</v>
      </c>
      <c r="T3409" s="9">
        <f t="shared" si="268"/>
        <v>41796.422326388885</v>
      </c>
      <c r="U3409" s="9">
        <f t="shared" si="269"/>
        <v>41826.422326388885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f t="shared" si="265"/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266"/>
        <v>555</v>
      </c>
      <c r="Q3410">
        <f t="shared" si="267"/>
        <v>58.611111111111114</v>
      </c>
      <c r="R3410" t="s">
        <v>8327</v>
      </c>
      <c r="S3410" t="s">
        <v>8328</v>
      </c>
      <c r="T3410" s="9">
        <f t="shared" si="268"/>
        <v>41808.991944444446</v>
      </c>
      <c r="U3410" s="9">
        <f t="shared" si="269"/>
        <v>41838.991944444446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f t="shared" si="265"/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266"/>
        <v>118</v>
      </c>
      <c r="Q3411">
        <f t="shared" si="267"/>
        <v>29.428571428571427</v>
      </c>
      <c r="R3411" t="s">
        <v>8327</v>
      </c>
      <c r="S3411" t="s">
        <v>8328</v>
      </c>
      <c r="T3411" s="9">
        <f t="shared" si="268"/>
        <v>42544.814328703709</v>
      </c>
      <c r="U3411" s="9">
        <f t="shared" si="269"/>
        <v>42582.873611111107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f t="shared" si="265"/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266"/>
        <v>255</v>
      </c>
      <c r="Q3412">
        <f t="shared" si="267"/>
        <v>81.375</v>
      </c>
      <c r="R3412" t="s">
        <v>8327</v>
      </c>
      <c r="S3412" t="s">
        <v>8328</v>
      </c>
      <c r="T3412" s="9">
        <f t="shared" si="268"/>
        <v>42500.041550925926</v>
      </c>
      <c r="U3412" s="9">
        <f t="shared" si="269"/>
        <v>42527.291666666672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f t="shared" si="265"/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266"/>
        <v>535</v>
      </c>
      <c r="Q3413">
        <f t="shared" si="267"/>
        <v>199.16666666666666</v>
      </c>
      <c r="R3413" t="s">
        <v>8327</v>
      </c>
      <c r="S3413" t="s">
        <v>8328</v>
      </c>
      <c r="T3413" s="9">
        <f t="shared" si="268"/>
        <v>42265.022824074069</v>
      </c>
      <c r="U3413" s="9">
        <f t="shared" si="269"/>
        <v>42285.022824074069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f t="shared" si="265"/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266"/>
        <v>0</v>
      </c>
      <c r="Q3414">
        <f t="shared" si="267"/>
        <v>115.38461538461539</v>
      </c>
      <c r="R3414" t="s">
        <v>8327</v>
      </c>
      <c r="S3414" t="s">
        <v>8328</v>
      </c>
      <c r="T3414" s="9">
        <f t="shared" si="268"/>
        <v>41879.959050925929</v>
      </c>
      <c r="U3414" s="9">
        <f t="shared" si="269"/>
        <v>41909.959050925929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f t="shared" si="265"/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266"/>
        <v>150</v>
      </c>
      <c r="Q3415">
        <f t="shared" si="267"/>
        <v>46.428571428571431</v>
      </c>
      <c r="R3415" t="s">
        <v>8327</v>
      </c>
      <c r="S3415" t="s">
        <v>8328</v>
      </c>
      <c r="T3415" s="9">
        <f t="shared" si="268"/>
        <v>42053.733078703706</v>
      </c>
      <c r="U3415" s="9">
        <f t="shared" si="269"/>
        <v>42063.207638888889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f t="shared" si="265"/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266"/>
        <v>105</v>
      </c>
      <c r="Q3416">
        <f t="shared" si="267"/>
        <v>70.568181818181813</v>
      </c>
      <c r="R3416" t="s">
        <v>8327</v>
      </c>
      <c r="S3416" t="s">
        <v>8328</v>
      </c>
      <c r="T3416" s="9">
        <f t="shared" si="268"/>
        <v>42675.832465277781</v>
      </c>
      <c r="U3416" s="9">
        <f t="shared" si="269"/>
        <v>42705.332638888889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f t="shared" si="265"/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266"/>
        <v>0</v>
      </c>
      <c r="Q3417">
        <f t="shared" si="267"/>
        <v>22.222222222222221</v>
      </c>
      <c r="R3417" t="s">
        <v>8327</v>
      </c>
      <c r="S3417" t="s">
        <v>8328</v>
      </c>
      <c r="T3417" s="9">
        <f t="shared" si="268"/>
        <v>42467.144166666665</v>
      </c>
      <c r="U3417" s="9">
        <f t="shared" si="269"/>
        <v>42477.979166666672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f t="shared" si="265"/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266"/>
        <v>784</v>
      </c>
      <c r="Q3418">
        <f t="shared" si="267"/>
        <v>159.46666666666667</v>
      </c>
      <c r="R3418" t="s">
        <v>8327</v>
      </c>
      <c r="S3418" t="s">
        <v>8328</v>
      </c>
      <c r="T3418" s="9">
        <f t="shared" si="268"/>
        <v>42089.412557870368</v>
      </c>
      <c r="U3418" s="9">
        <f t="shared" si="269"/>
        <v>42117.770833333328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f t="shared" si="265"/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266"/>
        <v>9.9999999999909051E-3</v>
      </c>
      <c r="Q3419">
        <f t="shared" si="267"/>
        <v>37.777999999999999</v>
      </c>
      <c r="R3419" t="s">
        <v>8327</v>
      </c>
      <c r="S3419" t="s">
        <v>8328</v>
      </c>
      <c r="T3419" s="9">
        <f t="shared" si="268"/>
        <v>41894.91375</v>
      </c>
      <c r="U3419" s="9">
        <f t="shared" si="269"/>
        <v>41938.029861111114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f t="shared" si="265"/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266"/>
        <v>35</v>
      </c>
      <c r="Q3420">
        <f t="shared" si="267"/>
        <v>72.053571428571431</v>
      </c>
      <c r="R3420" t="s">
        <v>8327</v>
      </c>
      <c r="S3420" t="s">
        <v>8328</v>
      </c>
      <c r="T3420" s="9">
        <f t="shared" si="268"/>
        <v>41752.83457175926</v>
      </c>
      <c r="U3420" s="9">
        <f t="shared" si="269"/>
        <v>41782.83457175926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f t="shared" si="265"/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266"/>
        <v>180</v>
      </c>
      <c r="Q3421">
        <f t="shared" si="267"/>
        <v>63.695652173913047</v>
      </c>
      <c r="R3421" t="s">
        <v>8327</v>
      </c>
      <c r="S3421" t="s">
        <v>8328</v>
      </c>
      <c r="T3421" s="9">
        <f t="shared" si="268"/>
        <v>42448.821585648147</v>
      </c>
      <c r="U3421" s="9">
        <f t="shared" si="269"/>
        <v>42466.895833333328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f t="shared" si="265"/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266"/>
        <v>266</v>
      </c>
      <c r="Q3422">
        <f t="shared" si="267"/>
        <v>28.411764705882351</v>
      </c>
      <c r="R3422" t="s">
        <v>8327</v>
      </c>
      <c r="S3422" t="s">
        <v>8328</v>
      </c>
      <c r="T3422" s="9">
        <f t="shared" si="268"/>
        <v>42405.090300925927</v>
      </c>
      <c r="U3422" s="9">
        <f t="shared" si="269"/>
        <v>42414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f t="shared" si="265"/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266"/>
        <v>115</v>
      </c>
      <c r="Q3423">
        <f t="shared" si="267"/>
        <v>103.21428571428571</v>
      </c>
      <c r="R3423" t="s">
        <v>8327</v>
      </c>
      <c r="S3423" t="s">
        <v>8328</v>
      </c>
      <c r="T3423" s="9">
        <f t="shared" si="268"/>
        <v>42037.791238425925</v>
      </c>
      <c r="U3423" s="9">
        <f t="shared" si="269"/>
        <v>42067.791238425925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f t="shared" si="265"/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266"/>
        <v>273</v>
      </c>
      <c r="Q3424">
        <f t="shared" si="267"/>
        <v>71.152173913043484</v>
      </c>
      <c r="R3424" t="s">
        <v>8327</v>
      </c>
      <c r="S3424" t="s">
        <v>8328</v>
      </c>
      <c r="T3424" s="9">
        <f t="shared" si="268"/>
        <v>42323.562222222223</v>
      </c>
      <c r="U3424" s="9">
        <f t="shared" si="269"/>
        <v>42352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f t="shared" si="265"/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266"/>
        <v>100</v>
      </c>
      <c r="Q3425">
        <f t="shared" si="267"/>
        <v>35</v>
      </c>
      <c r="R3425" t="s">
        <v>8327</v>
      </c>
      <c r="S3425" t="s">
        <v>8328</v>
      </c>
      <c r="T3425" s="9">
        <f t="shared" si="268"/>
        <v>42088.911354166667</v>
      </c>
      <c r="U3425" s="9">
        <f t="shared" si="269"/>
        <v>42118.911354166667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f t="shared" si="265"/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266"/>
        <v>215</v>
      </c>
      <c r="Q3426">
        <f t="shared" si="267"/>
        <v>81.776315789473685</v>
      </c>
      <c r="R3426" t="s">
        <v>8327</v>
      </c>
      <c r="S3426" t="s">
        <v>8328</v>
      </c>
      <c r="T3426" s="9">
        <f t="shared" si="268"/>
        <v>42018.676898148144</v>
      </c>
      <c r="U3426" s="9">
        <f t="shared" si="269"/>
        <v>42040.290972222225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f t="shared" si="265"/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266"/>
        <v>891.09999999999854</v>
      </c>
      <c r="Q3427">
        <f t="shared" si="267"/>
        <v>297.02980769230766</v>
      </c>
      <c r="R3427" t="s">
        <v>8327</v>
      </c>
      <c r="S3427" t="s">
        <v>8328</v>
      </c>
      <c r="T3427" s="9">
        <f t="shared" si="268"/>
        <v>41884.617314814815</v>
      </c>
      <c r="U3427" s="9">
        <f t="shared" si="269"/>
        <v>41916.617314814815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f t="shared" si="265"/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266"/>
        <v>305</v>
      </c>
      <c r="Q3428">
        <f t="shared" si="267"/>
        <v>46.609195402298852</v>
      </c>
      <c r="R3428" t="s">
        <v>8327</v>
      </c>
      <c r="S3428" t="s">
        <v>8328</v>
      </c>
      <c r="T3428" s="9">
        <f t="shared" si="268"/>
        <v>41884.056747685187</v>
      </c>
      <c r="U3428" s="9">
        <f t="shared" si="269"/>
        <v>41903.083333333336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f t="shared" si="265"/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266"/>
        <v>0</v>
      </c>
      <c r="Q3429">
        <f t="shared" si="267"/>
        <v>51.724137931034484</v>
      </c>
      <c r="R3429" t="s">
        <v>8327</v>
      </c>
      <c r="S3429" t="s">
        <v>8328</v>
      </c>
      <c r="T3429" s="9">
        <f t="shared" si="268"/>
        <v>41792.645277777774</v>
      </c>
      <c r="U3429" s="9">
        <f t="shared" si="269"/>
        <v>41822.645277777774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f t="shared" si="265"/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266"/>
        <v>55</v>
      </c>
      <c r="Q3430">
        <f t="shared" si="267"/>
        <v>40.294117647058826</v>
      </c>
      <c r="R3430" t="s">
        <v>8327</v>
      </c>
      <c r="S3430" t="s">
        <v>8328</v>
      </c>
      <c r="T3430" s="9">
        <f t="shared" si="268"/>
        <v>42038.720451388886</v>
      </c>
      <c r="U3430" s="9">
        <f t="shared" si="269"/>
        <v>42063.708333333328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f t="shared" si="265"/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266"/>
        <v>45</v>
      </c>
      <c r="Q3431">
        <f t="shared" si="267"/>
        <v>16.25</v>
      </c>
      <c r="R3431" t="s">
        <v>8327</v>
      </c>
      <c r="S3431" t="s">
        <v>8328</v>
      </c>
      <c r="T3431" s="9">
        <f t="shared" si="268"/>
        <v>42662.021539351852</v>
      </c>
      <c r="U3431" s="9">
        <f t="shared" si="269"/>
        <v>42676.021539351852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f t="shared" si="265"/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266"/>
        <v>170.98999999999978</v>
      </c>
      <c r="Q3432">
        <f t="shared" si="267"/>
        <v>30.152638888888887</v>
      </c>
      <c r="R3432" t="s">
        <v>8327</v>
      </c>
      <c r="S3432" t="s">
        <v>8328</v>
      </c>
      <c r="T3432" s="9">
        <f t="shared" si="268"/>
        <v>41820.945613425924</v>
      </c>
      <c r="U3432" s="9">
        <f t="shared" si="269"/>
        <v>41850.945613425924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f t="shared" si="265"/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266"/>
        <v>0</v>
      </c>
      <c r="Q3433">
        <f t="shared" si="267"/>
        <v>95.238095238095241</v>
      </c>
      <c r="R3433" t="s">
        <v>8327</v>
      </c>
      <c r="S3433" t="s">
        <v>8328</v>
      </c>
      <c r="T3433" s="9">
        <f t="shared" si="268"/>
        <v>41839.730937500004</v>
      </c>
      <c r="U3433" s="9">
        <f t="shared" si="269"/>
        <v>41869.730937500004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f t="shared" si="265"/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266"/>
        <v>193</v>
      </c>
      <c r="Q3434">
        <f t="shared" si="267"/>
        <v>52.214285714285715</v>
      </c>
      <c r="R3434" t="s">
        <v>8327</v>
      </c>
      <c r="S3434" t="s">
        <v>8328</v>
      </c>
      <c r="T3434" s="9">
        <f t="shared" si="268"/>
        <v>42380.581180555557</v>
      </c>
      <c r="U3434" s="9">
        <f t="shared" si="269"/>
        <v>42405.916666666672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f t="shared" si="265"/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266"/>
        <v>25</v>
      </c>
      <c r="Q3435">
        <f t="shared" si="267"/>
        <v>134.1549295774648</v>
      </c>
      <c r="R3435" t="s">
        <v>8327</v>
      </c>
      <c r="S3435" t="s">
        <v>8328</v>
      </c>
      <c r="T3435" s="9">
        <f t="shared" si="268"/>
        <v>41776.063136574077</v>
      </c>
      <c r="U3435" s="9">
        <f t="shared" si="269"/>
        <v>41807.125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f t="shared" si="265"/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266"/>
        <v>555</v>
      </c>
      <c r="Q3436">
        <f t="shared" si="267"/>
        <v>62.827380952380949</v>
      </c>
      <c r="R3436" t="s">
        <v>8327</v>
      </c>
      <c r="S3436" t="s">
        <v>8328</v>
      </c>
      <c r="T3436" s="9">
        <f t="shared" si="268"/>
        <v>41800.380428240744</v>
      </c>
      <c r="U3436" s="9">
        <f t="shared" si="269"/>
        <v>41830.380428240744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f t="shared" si="265"/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266"/>
        <v>120</v>
      </c>
      <c r="Q3437">
        <f t="shared" si="267"/>
        <v>58.94736842105263</v>
      </c>
      <c r="R3437" t="s">
        <v>8327</v>
      </c>
      <c r="S3437" t="s">
        <v>8328</v>
      </c>
      <c r="T3437" s="9">
        <f t="shared" si="268"/>
        <v>42572.61681712963</v>
      </c>
      <c r="U3437" s="9">
        <f t="shared" si="269"/>
        <v>42589.125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f t="shared" si="265"/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266"/>
        <v>295</v>
      </c>
      <c r="Q3438">
        <f t="shared" si="267"/>
        <v>143.1081081081081</v>
      </c>
      <c r="R3438" t="s">
        <v>8327</v>
      </c>
      <c r="S3438" t="s">
        <v>8328</v>
      </c>
      <c r="T3438" s="9">
        <f t="shared" si="268"/>
        <v>41851.541585648149</v>
      </c>
      <c r="U3438" s="9">
        <f t="shared" si="269"/>
        <v>41872.686111111114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f t="shared" si="265"/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266"/>
        <v>30</v>
      </c>
      <c r="Q3439">
        <f t="shared" si="267"/>
        <v>84.166666666666671</v>
      </c>
      <c r="R3439" t="s">
        <v>8327</v>
      </c>
      <c r="S3439" t="s">
        <v>8328</v>
      </c>
      <c r="T3439" s="9">
        <f t="shared" si="268"/>
        <v>42205.710879629631</v>
      </c>
      <c r="U3439" s="9">
        <f t="shared" si="269"/>
        <v>42235.710879629631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f t="shared" si="265"/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266"/>
        <v>105</v>
      </c>
      <c r="Q3440">
        <f t="shared" si="267"/>
        <v>186.07142857142858</v>
      </c>
      <c r="R3440" t="s">
        <v>8327</v>
      </c>
      <c r="S3440" t="s">
        <v>8328</v>
      </c>
      <c r="T3440" s="9">
        <f t="shared" si="268"/>
        <v>42100.927858796291</v>
      </c>
      <c r="U3440" s="9">
        <f t="shared" si="269"/>
        <v>42126.875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f t="shared" si="265"/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266"/>
        <v>416.1400000000001</v>
      </c>
      <c r="Q3441">
        <f t="shared" si="267"/>
        <v>89.785555555555561</v>
      </c>
      <c r="R3441" t="s">
        <v>8327</v>
      </c>
      <c r="S3441" t="s">
        <v>8328</v>
      </c>
      <c r="T3441" s="9">
        <f t="shared" si="268"/>
        <v>42374.911226851851</v>
      </c>
      <c r="U3441" s="9">
        <f t="shared" si="269"/>
        <v>42388.207638888889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f t="shared" si="265"/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266"/>
        <v>260.92000000000007</v>
      </c>
      <c r="Q3442">
        <f t="shared" si="267"/>
        <v>64.157560975609755</v>
      </c>
      <c r="R3442" t="s">
        <v>8327</v>
      </c>
      <c r="S3442" t="s">
        <v>8328</v>
      </c>
      <c r="T3442" s="9">
        <f t="shared" si="268"/>
        <v>41809.12300925926</v>
      </c>
      <c r="U3442" s="9">
        <f t="shared" si="269"/>
        <v>41831.677083333336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f t="shared" si="265"/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266"/>
        <v>65</v>
      </c>
      <c r="Q3443">
        <f t="shared" si="267"/>
        <v>59.651162790697676</v>
      </c>
      <c r="R3443" t="s">
        <v>8327</v>
      </c>
      <c r="S3443" t="s">
        <v>8328</v>
      </c>
      <c r="T3443" s="9">
        <f t="shared" si="268"/>
        <v>42294.429641203707</v>
      </c>
      <c r="U3443" s="9">
        <f t="shared" si="269"/>
        <v>42321.845138888893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f t="shared" si="265"/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266"/>
        <v>0</v>
      </c>
      <c r="Q3444">
        <f t="shared" si="267"/>
        <v>31.25</v>
      </c>
      <c r="R3444" t="s">
        <v>8327</v>
      </c>
      <c r="S3444" t="s">
        <v>8328</v>
      </c>
      <c r="T3444" s="9">
        <f t="shared" si="268"/>
        <v>42124.841111111105</v>
      </c>
      <c r="U3444" s="9">
        <f t="shared" si="269"/>
        <v>42154.841111111105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f t="shared" si="265"/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266"/>
        <v>855</v>
      </c>
      <c r="Q3445">
        <f t="shared" si="267"/>
        <v>41.222222222222221</v>
      </c>
      <c r="R3445" t="s">
        <v>8327</v>
      </c>
      <c r="S3445" t="s">
        <v>8328</v>
      </c>
      <c r="T3445" s="9">
        <f t="shared" si="268"/>
        <v>41861.524837962963</v>
      </c>
      <c r="U3445" s="9">
        <f t="shared" si="269"/>
        <v>41891.524837962963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f t="shared" si="265"/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266"/>
        <v>567</v>
      </c>
      <c r="Q3446">
        <f t="shared" si="267"/>
        <v>43.35</v>
      </c>
      <c r="R3446" t="s">
        <v>8327</v>
      </c>
      <c r="S3446" t="s">
        <v>8328</v>
      </c>
      <c r="T3446" s="9">
        <f t="shared" si="268"/>
        <v>42521.291504629626</v>
      </c>
      <c r="U3446" s="9">
        <f t="shared" si="269"/>
        <v>42529.582638888889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f t="shared" si="265"/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266"/>
        <v>0</v>
      </c>
      <c r="Q3447">
        <f t="shared" si="267"/>
        <v>64.516129032258064</v>
      </c>
      <c r="R3447" t="s">
        <v>8327</v>
      </c>
      <c r="S3447" t="s">
        <v>8328</v>
      </c>
      <c r="T3447" s="9">
        <f t="shared" si="268"/>
        <v>42272.530509259261</v>
      </c>
      <c r="U3447" s="9">
        <f t="shared" si="269"/>
        <v>42300.530509259261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f t="shared" si="265"/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266"/>
        <v>82</v>
      </c>
      <c r="Q3448">
        <f t="shared" si="267"/>
        <v>43.28</v>
      </c>
      <c r="R3448" t="s">
        <v>8327</v>
      </c>
      <c r="S3448" t="s">
        <v>8328</v>
      </c>
      <c r="T3448" s="9">
        <f t="shared" si="268"/>
        <v>42016.832465277781</v>
      </c>
      <c r="U3448" s="9">
        <f t="shared" si="269"/>
        <v>42040.513888888891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f t="shared" si="265"/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266"/>
        <v>78</v>
      </c>
      <c r="Q3449">
        <f t="shared" si="267"/>
        <v>77</v>
      </c>
      <c r="R3449" t="s">
        <v>8327</v>
      </c>
      <c r="S3449" t="s">
        <v>8328</v>
      </c>
      <c r="T3449" s="9">
        <f t="shared" si="268"/>
        <v>42402.889027777783</v>
      </c>
      <c r="U3449" s="9">
        <f t="shared" si="269"/>
        <v>42447.847361111111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f t="shared" si="265"/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266"/>
        <v>205</v>
      </c>
      <c r="Q3450">
        <f t="shared" si="267"/>
        <v>51.222222222222221</v>
      </c>
      <c r="R3450" t="s">
        <v>8327</v>
      </c>
      <c r="S3450" t="s">
        <v>8328</v>
      </c>
      <c r="T3450" s="9">
        <f t="shared" si="268"/>
        <v>41960.119085648148</v>
      </c>
      <c r="U3450" s="9">
        <f t="shared" si="269"/>
        <v>41990.119085648148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f t="shared" si="265"/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266"/>
        <v>565</v>
      </c>
      <c r="Q3451">
        <f t="shared" si="267"/>
        <v>68.25</v>
      </c>
      <c r="R3451" t="s">
        <v>8327</v>
      </c>
      <c r="S3451" t="s">
        <v>8328</v>
      </c>
      <c r="T3451" s="9">
        <f t="shared" si="268"/>
        <v>42532.052523148144</v>
      </c>
      <c r="U3451" s="9">
        <f t="shared" si="269"/>
        <v>42560.166666666672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f t="shared" si="265"/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266"/>
        <v>260</v>
      </c>
      <c r="Q3452">
        <f t="shared" si="267"/>
        <v>19.487179487179485</v>
      </c>
      <c r="R3452" t="s">
        <v>8327</v>
      </c>
      <c r="S3452" t="s">
        <v>8328</v>
      </c>
      <c r="T3452" s="9">
        <f t="shared" si="268"/>
        <v>42036.704525462963</v>
      </c>
      <c r="U3452" s="9">
        <f t="shared" si="269"/>
        <v>42096.662858796291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f t="shared" si="265"/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266"/>
        <v>8</v>
      </c>
      <c r="Q3453">
        <f t="shared" si="267"/>
        <v>41.125</v>
      </c>
      <c r="R3453" t="s">
        <v>8327</v>
      </c>
      <c r="S3453" t="s">
        <v>8328</v>
      </c>
      <c r="T3453" s="9">
        <f t="shared" si="268"/>
        <v>42088.723692129628</v>
      </c>
      <c r="U3453" s="9">
        <f t="shared" si="269"/>
        <v>42115.723692129628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f t="shared" si="265"/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266"/>
        <v>532</v>
      </c>
      <c r="Q3454">
        <f t="shared" si="267"/>
        <v>41.405405405405403</v>
      </c>
      <c r="R3454" t="s">
        <v>8327</v>
      </c>
      <c r="S3454" t="s">
        <v>8328</v>
      </c>
      <c r="T3454" s="9">
        <f t="shared" si="268"/>
        <v>41820.639189814814</v>
      </c>
      <c r="U3454" s="9">
        <f t="shared" si="269"/>
        <v>41843.165972222225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f t="shared" si="265"/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266"/>
        <v>85</v>
      </c>
      <c r="Q3455">
        <f t="shared" si="267"/>
        <v>27.5</v>
      </c>
      <c r="R3455" t="s">
        <v>8327</v>
      </c>
      <c r="S3455" t="s">
        <v>8328</v>
      </c>
      <c r="T3455" s="9">
        <f t="shared" si="268"/>
        <v>42535.97865740741</v>
      </c>
      <c r="U3455" s="9">
        <f t="shared" si="269"/>
        <v>42595.97865740741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f t="shared" si="265"/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266"/>
        <v>5</v>
      </c>
      <c r="Q3456">
        <f t="shared" si="267"/>
        <v>33.571428571428569</v>
      </c>
      <c r="R3456" t="s">
        <v>8327</v>
      </c>
      <c r="S3456" t="s">
        <v>8328</v>
      </c>
      <c r="T3456" s="9">
        <f t="shared" si="268"/>
        <v>41821.698599537034</v>
      </c>
      <c r="U3456" s="9">
        <f t="shared" si="269"/>
        <v>41851.698599537034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f t="shared" si="265"/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266"/>
        <v>65</v>
      </c>
      <c r="Q3457">
        <f t="shared" si="267"/>
        <v>145.86956521739131</v>
      </c>
      <c r="R3457" t="s">
        <v>8327</v>
      </c>
      <c r="S3457" t="s">
        <v>8328</v>
      </c>
      <c r="T3457" s="9">
        <f t="shared" si="268"/>
        <v>42626.7503125</v>
      </c>
      <c r="U3457" s="9">
        <f t="shared" si="269"/>
        <v>42656.7503125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f t="shared" si="265"/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266"/>
        <v>2739</v>
      </c>
      <c r="Q3458">
        <f t="shared" si="267"/>
        <v>358.6875</v>
      </c>
      <c r="R3458" t="s">
        <v>8327</v>
      </c>
      <c r="S3458" t="s">
        <v>8328</v>
      </c>
      <c r="T3458" s="9">
        <f t="shared" si="268"/>
        <v>41821.205636574072</v>
      </c>
      <c r="U3458" s="9">
        <f t="shared" si="269"/>
        <v>41852.290972222225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f t="shared" ref="E3459:E3522" si="270">IF(G3459="successful",D3459,"")</f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271">F3459-D3459</f>
        <v>804</v>
      </c>
      <c r="Q3459">
        <f t="shared" ref="Q3459:Q3522" si="272">F3459/M3459</f>
        <v>50.981818181818184</v>
      </c>
      <c r="R3459" t="s">
        <v>8327</v>
      </c>
      <c r="S3459" t="s">
        <v>8328</v>
      </c>
      <c r="T3459" s="9">
        <f t="shared" ref="T3459:T3522" si="273">(((K3459/60)/60)/24)+DATE(1970,1,1)</f>
        <v>42016.706678240742</v>
      </c>
      <c r="U3459" s="9">
        <f t="shared" ref="U3459:U3522" si="274">(((J3459/60)/60)/24)+DATE(1970,1,1)</f>
        <v>42047.249305555553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f t="shared" si="270"/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271"/>
        <v>238</v>
      </c>
      <c r="Q3460">
        <f t="shared" si="272"/>
        <v>45.037037037037038</v>
      </c>
      <c r="R3460" t="s">
        <v>8327</v>
      </c>
      <c r="S3460" t="s">
        <v>8328</v>
      </c>
      <c r="T3460" s="9">
        <f t="shared" si="273"/>
        <v>42011.202581018515</v>
      </c>
      <c r="U3460" s="9">
        <f t="shared" si="274"/>
        <v>42038.185416666667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f t="shared" si="270"/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271"/>
        <v>131</v>
      </c>
      <c r="Q3461">
        <f t="shared" si="272"/>
        <v>17.527777777777779</v>
      </c>
      <c r="R3461" t="s">
        <v>8327</v>
      </c>
      <c r="S3461" t="s">
        <v>8328</v>
      </c>
      <c r="T3461" s="9">
        <f t="shared" si="273"/>
        <v>42480.479861111111</v>
      </c>
      <c r="U3461" s="9">
        <f t="shared" si="274"/>
        <v>42510.479861111111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f t="shared" si="270"/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271"/>
        <v>450</v>
      </c>
      <c r="Q3462">
        <f t="shared" si="272"/>
        <v>50</v>
      </c>
      <c r="R3462" t="s">
        <v>8327</v>
      </c>
      <c r="S3462" t="s">
        <v>8328</v>
      </c>
      <c r="T3462" s="9">
        <f t="shared" si="273"/>
        <v>41852.527222222219</v>
      </c>
      <c r="U3462" s="9">
        <f t="shared" si="274"/>
        <v>41866.527222222219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f t="shared" si="270"/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271"/>
        <v>195</v>
      </c>
      <c r="Q3463">
        <f t="shared" si="272"/>
        <v>57.916666666666664</v>
      </c>
      <c r="R3463" t="s">
        <v>8327</v>
      </c>
      <c r="S3463" t="s">
        <v>8328</v>
      </c>
      <c r="T3463" s="9">
        <f t="shared" si="273"/>
        <v>42643.632858796293</v>
      </c>
      <c r="U3463" s="9">
        <f t="shared" si="274"/>
        <v>42672.125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f t="shared" si="270"/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271"/>
        <v>255</v>
      </c>
      <c r="Q3464">
        <f t="shared" si="272"/>
        <v>29.705882352941178</v>
      </c>
      <c r="R3464" t="s">
        <v>8327</v>
      </c>
      <c r="S3464" t="s">
        <v>8328</v>
      </c>
      <c r="T3464" s="9">
        <f t="shared" si="273"/>
        <v>42179.898472222223</v>
      </c>
      <c r="U3464" s="9">
        <f t="shared" si="274"/>
        <v>42195.75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f t="shared" si="270"/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271"/>
        <v>338</v>
      </c>
      <c r="Q3465">
        <f t="shared" si="272"/>
        <v>90.684210526315795</v>
      </c>
      <c r="R3465" t="s">
        <v>8327</v>
      </c>
      <c r="S3465" t="s">
        <v>8328</v>
      </c>
      <c r="T3465" s="9">
        <f t="shared" si="273"/>
        <v>42612.918807870374</v>
      </c>
      <c r="U3465" s="9">
        <f t="shared" si="274"/>
        <v>42654.165972222225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f t="shared" si="270"/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271"/>
        <v>116.18000000000029</v>
      </c>
      <c r="Q3466">
        <f t="shared" si="272"/>
        <v>55.012688172043013</v>
      </c>
      <c r="R3466" t="s">
        <v>8327</v>
      </c>
      <c r="S3466" t="s">
        <v>8328</v>
      </c>
      <c r="T3466" s="9">
        <f t="shared" si="273"/>
        <v>42575.130057870367</v>
      </c>
      <c r="U3466" s="9">
        <f t="shared" si="274"/>
        <v>42605.130057870367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f t="shared" si="270"/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271"/>
        <v>60</v>
      </c>
      <c r="Q3467">
        <f t="shared" si="272"/>
        <v>57.222222222222221</v>
      </c>
      <c r="R3467" t="s">
        <v>8327</v>
      </c>
      <c r="S3467" t="s">
        <v>8328</v>
      </c>
      <c r="T3467" s="9">
        <f t="shared" si="273"/>
        <v>42200.625833333332</v>
      </c>
      <c r="U3467" s="9">
        <f t="shared" si="274"/>
        <v>42225.666666666672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f t="shared" si="270"/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271"/>
        <v>950</v>
      </c>
      <c r="Q3468">
        <f t="shared" si="272"/>
        <v>72.950819672131146</v>
      </c>
      <c r="R3468" t="s">
        <v>8327</v>
      </c>
      <c r="S3468" t="s">
        <v>8328</v>
      </c>
      <c r="T3468" s="9">
        <f t="shared" si="273"/>
        <v>42420.019097222219</v>
      </c>
      <c r="U3468" s="9">
        <f t="shared" si="274"/>
        <v>42479.977430555555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f t="shared" si="270"/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271"/>
        <v>30</v>
      </c>
      <c r="Q3469">
        <f t="shared" si="272"/>
        <v>64.468085106382972</v>
      </c>
      <c r="R3469" t="s">
        <v>8327</v>
      </c>
      <c r="S3469" t="s">
        <v>8328</v>
      </c>
      <c r="T3469" s="9">
        <f t="shared" si="273"/>
        <v>42053.671666666662</v>
      </c>
      <c r="U3469" s="9">
        <f t="shared" si="274"/>
        <v>42083.630000000005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f t="shared" si="270"/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271"/>
        <v>2178</v>
      </c>
      <c r="Q3470">
        <f t="shared" si="272"/>
        <v>716.35294117647061</v>
      </c>
      <c r="R3470" t="s">
        <v>8327</v>
      </c>
      <c r="S3470" t="s">
        <v>8328</v>
      </c>
      <c r="T3470" s="9">
        <f t="shared" si="273"/>
        <v>42605.765381944439</v>
      </c>
      <c r="U3470" s="9">
        <f t="shared" si="274"/>
        <v>42634.125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f t="shared" si="270"/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271"/>
        <v>375</v>
      </c>
      <c r="Q3471">
        <f t="shared" si="272"/>
        <v>50.396825396825399</v>
      </c>
      <c r="R3471" t="s">
        <v>8327</v>
      </c>
      <c r="S3471" t="s">
        <v>8328</v>
      </c>
      <c r="T3471" s="9">
        <f t="shared" si="273"/>
        <v>42458.641724537039</v>
      </c>
      <c r="U3471" s="9">
        <f t="shared" si="274"/>
        <v>42488.641724537039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f t="shared" si="270"/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271"/>
        <v>125</v>
      </c>
      <c r="Q3472">
        <f t="shared" si="272"/>
        <v>41.666666666666664</v>
      </c>
      <c r="R3472" t="s">
        <v>8327</v>
      </c>
      <c r="S3472" t="s">
        <v>8328</v>
      </c>
      <c r="T3472" s="9">
        <f t="shared" si="273"/>
        <v>42529.022013888884</v>
      </c>
      <c r="U3472" s="9">
        <f t="shared" si="274"/>
        <v>42566.901388888888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f t="shared" si="270"/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271"/>
        <v>573</v>
      </c>
      <c r="Q3473">
        <f t="shared" si="272"/>
        <v>35.766666666666666</v>
      </c>
      <c r="R3473" t="s">
        <v>8327</v>
      </c>
      <c r="S3473" t="s">
        <v>8328</v>
      </c>
      <c r="T3473" s="9">
        <f t="shared" si="273"/>
        <v>41841.820486111108</v>
      </c>
      <c r="U3473" s="9">
        <f t="shared" si="274"/>
        <v>41882.833333333336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f t="shared" si="270"/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271"/>
        <v>41</v>
      </c>
      <c r="Q3474">
        <f t="shared" si="272"/>
        <v>88.739130434782609</v>
      </c>
      <c r="R3474" t="s">
        <v>8327</v>
      </c>
      <c r="S3474" t="s">
        <v>8328</v>
      </c>
      <c r="T3474" s="9">
        <f t="shared" si="273"/>
        <v>41928.170497685183</v>
      </c>
      <c r="U3474" s="9">
        <f t="shared" si="274"/>
        <v>41949.249305555553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f t="shared" si="270"/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271"/>
        <v>0</v>
      </c>
      <c r="Q3475">
        <f t="shared" si="272"/>
        <v>148.4848484848485</v>
      </c>
      <c r="R3475" t="s">
        <v>8327</v>
      </c>
      <c r="S3475" t="s">
        <v>8328</v>
      </c>
      <c r="T3475" s="9">
        <f t="shared" si="273"/>
        <v>42062.834444444445</v>
      </c>
      <c r="U3475" s="9">
        <f t="shared" si="274"/>
        <v>42083.852083333331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f t="shared" si="270"/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271"/>
        <v>20</v>
      </c>
      <c r="Q3476">
        <f t="shared" si="272"/>
        <v>51.794871794871796</v>
      </c>
      <c r="R3476" t="s">
        <v>8327</v>
      </c>
      <c r="S3476" t="s">
        <v>8328</v>
      </c>
      <c r="T3476" s="9">
        <f t="shared" si="273"/>
        <v>42541.501516203702</v>
      </c>
      <c r="U3476" s="9">
        <f t="shared" si="274"/>
        <v>42571.501516203702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f t="shared" si="270"/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271"/>
        <v>40</v>
      </c>
      <c r="Q3477">
        <f t="shared" si="272"/>
        <v>20</v>
      </c>
      <c r="R3477" t="s">
        <v>8327</v>
      </c>
      <c r="S3477" t="s">
        <v>8328</v>
      </c>
      <c r="T3477" s="9">
        <f t="shared" si="273"/>
        <v>41918.880833333329</v>
      </c>
      <c r="U3477" s="9">
        <f t="shared" si="274"/>
        <v>41946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f t="shared" si="270"/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271"/>
        <v>12</v>
      </c>
      <c r="Q3478">
        <f t="shared" si="272"/>
        <v>52</v>
      </c>
      <c r="R3478" t="s">
        <v>8327</v>
      </c>
      <c r="S3478" t="s">
        <v>8328</v>
      </c>
      <c r="T3478" s="9">
        <f t="shared" si="273"/>
        <v>41921.279976851853</v>
      </c>
      <c r="U3478" s="9">
        <f t="shared" si="274"/>
        <v>41939.125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f t="shared" si="270"/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271"/>
        <v>276</v>
      </c>
      <c r="Q3479">
        <f t="shared" si="272"/>
        <v>53.230769230769234</v>
      </c>
      <c r="R3479" t="s">
        <v>8327</v>
      </c>
      <c r="S3479" t="s">
        <v>8328</v>
      </c>
      <c r="T3479" s="9">
        <f t="shared" si="273"/>
        <v>42128.736608796295</v>
      </c>
      <c r="U3479" s="9">
        <f t="shared" si="274"/>
        <v>42141.125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f t="shared" si="270"/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271"/>
        <v>257</v>
      </c>
      <c r="Q3480">
        <f t="shared" si="272"/>
        <v>39.596491228070178</v>
      </c>
      <c r="R3480" t="s">
        <v>8327</v>
      </c>
      <c r="S3480" t="s">
        <v>8328</v>
      </c>
      <c r="T3480" s="9">
        <f t="shared" si="273"/>
        <v>42053.916921296302</v>
      </c>
      <c r="U3480" s="9">
        <f t="shared" si="274"/>
        <v>42079.875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f t="shared" si="270"/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271"/>
        <v>418</v>
      </c>
      <c r="Q3481">
        <f t="shared" si="272"/>
        <v>34.25</v>
      </c>
      <c r="R3481" t="s">
        <v>8327</v>
      </c>
      <c r="S3481" t="s">
        <v>8328</v>
      </c>
      <c r="T3481" s="9">
        <f t="shared" si="273"/>
        <v>41781.855092592588</v>
      </c>
      <c r="U3481" s="9">
        <f t="shared" si="274"/>
        <v>41811.855092592588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f t="shared" si="270"/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271"/>
        <v>640</v>
      </c>
      <c r="Q3482">
        <f t="shared" si="272"/>
        <v>164.61538461538461</v>
      </c>
      <c r="R3482" t="s">
        <v>8327</v>
      </c>
      <c r="S3482" t="s">
        <v>8328</v>
      </c>
      <c r="T3482" s="9">
        <f t="shared" si="273"/>
        <v>42171.317442129628</v>
      </c>
      <c r="U3482" s="9">
        <f t="shared" si="274"/>
        <v>42195.875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f t="shared" si="270"/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271"/>
        <v>1880</v>
      </c>
      <c r="Q3483">
        <f t="shared" si="272"/>
        <v>125.05263157894737</v>
      </c>
      <c r="R3483" t="s">
        <v>8327</v>
      </c>
      <c r="S3483" t="s">
        <v>8328</v>
      </c>
      <c r="T3483" s="9">
        <f t="shared" si="273"/>
        <v>41989.24754629629</v>
      </c>
      <c r="U3483" s="9">
        <f t="shared" si="274"/>
        <v>42006.24754629629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f t="shared" si="270"/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271"/>
        <v>1150</v>
      </c>
      <c r="Q3484">
        <f t="shared" si="272"/>
        <v>51.875</v>
      </c>
      <c r="R3484" t="s">
        <v>8327</v>
      </c>
      <c r="S3484" t="s">
        <v>8328</v>
      </c>
      <c r="T3484" s="9">
        <f t="shared" si="273"/>
        <v>41796.771597222221</v>
      </c>
      <c r="U3484" s="9">
        <f t="shared" si="274"/>
        <v>41826.771597222221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f t="shared" si="270"/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271"/>
        <v>2008</v>
      </c>
      <c r="Q3485">
        <f t="shared" si="272"/>
        <v>40.285714285714285</v>
      </c>
      <c r="R3485" t="s">
        <v>8327</v>
      </c>
      <c r="S3485" t="s">
        <v>8328</v>
      </c>
      <c r="T3485" s="9">
        <f t="shared" si="273"/>
        <v>41793.668761574074</v>
      </c>
      <c r="U3485" s="9">
        <f t="shared" si="274"/>
        <v>41823.668761574074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f t="shared" si="270"/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271"/>
        <v>356</v>
      </c>
      <c r="Q3486">
        <f t="shared" si="272"/>
        <v>64.909090909090907</v>
      </c>
      <c r="R3486" t="s">
        <v>8327</v>
      </c>
      <c r="S3486" t="s">
        <v>8328</v>
      </c>
      <c r="T3486" s="9">
        <f t="shared" si="273"/>
        <v>42506.760405092587</v>
      </c>
      <c r="U3486" s="9">
        <f t="shared" si="274"/>
        <v>42536.760405092587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f t="shared" si="270"/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271"/>
        <v>10</v>
      </c>
      <c r="Q3487">
        <f t="shared" si="272"/>
        <v>55.333333333333336</v>
      </c>
      <c r="R3487" t="s">
        <v>8327</v>
      </c>
      <c r="S3487" t="s">
        <v>8328</v>
      </c>
      <c r="T3487" s="9">
        <f t="shared" si="273"/>
        <v>42372.693055555559</v>
      </c>
      <c r="U3487" s="9">
        <f t="shared" si="274"/>
        <v>42402.693055555559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f t="shared" si="270"/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271"/>
        <v>1656</v>
      </c>
      <c r="Q3488">
        <f t="shared" si="272"/>
        <v>83.142857142857139</v>
      </c>
      <c r="R3488" t="s">
        <v>8327</v>
      </c>
      <c r="S3488" t="s">
        <v>8328</v>
      </c>
      <c r="T3488" s="9">
        <f t="shared" si="273"/>
        <v>42126.87501157407</v>
      </c>
      <c r="U3488" s="9">
        <f t="shared" si="274"/>
        <v>42158.290972222225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f t="shared" si="270"/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271"/>
        <v>555</v>
      </c>
      <c r="Q3489">
        <f t="shared" si="272"/>
        <v>38.712121212121211</v>
      </c>
      <c r="R3489" t="s">
        <v>8327</v>
      </c>
      <c r="S3489" t="s">
        <v>8328</v>
      </c>
      <c r="T3489" s="9">
        <f t="shared" si="273"/>
        <v>42149.940416666665</v>
      </c>
      <c r="U3489" s="9">
        <f t="shared" si="274"/>
        <v>42179.940416666665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f t="shared" si="270"/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271"/>
        <v>636</v>
      </c>
      <c r="Q3490">
        <f t="shared" si="272"/>
        <v>125.37931034482759</v>
      </c>
      <c r="R3490" t="s">
        <v>8327</v>
      </c>
      <c r="S3490" t="s">
        <v>8328</v>
      </c>
      <c r="T3490" s="9">
        <f t="shared" si="273"/>
        <v>42087.768055555556</v>
      </c>
      <c r="U3490" s="9">
        <f t="shared" si="274"/>
        <v>42111.666666666672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f t="shared" si="270"/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271"/>
        <v>635</v>
      </c>
      <c r="Q3491">
        <f t="shared" si="272"/>
        <v>78.263888888888886</v>
      </c>
      <c r="R3491" t="s">
        <v>8327</v>
      </c>
      <c r="S3491" t="s">
        <v>8328</v>
      </c>
      <c r="T3491" s="9">
        <f t="shared" si="273"/>
        <v>41753.635775462964</v>
      </c>
      <c r="U3491" s="9">
        <f t="shared" si="274"/>
        <v>41783.875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f t="shared" si="270"/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271"/>
        <v>275</v>
      </c>
      <c r="Q3492">
        <f t="shared" si="272"/>
        <v>47.222222222222221</v>
      </c>
      <c r="R3492" t="s">
        <v>8327</v>
      </c>
      <c r="S3492" t="s">
        <v>8328</v>
      </c>
      <c r="T3492" s="9">
        <f t="shared" si="273"/>
        <v>42443.802361111113</v>
      </c>
      <c r="U3492" s="9">
        <f t="shared" si="274"/>
        <v>42473.802361111113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f t="shared" si="270"/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271"/>
        <v>291</v>
      </c>
      <c r="Q3493">
        <f t="shared" si="272"/>
        <v>79.099999999999994</v>
      </c>
      <c r="R3493" t="s">
        <v>8327</v>
      </c>
      <c r="S3493" t="s">
        <v>8328</v>
      </c>
      <c r="T3493" s="9">
        <f t="shared" si="273"/>
        <v>42121.249814814815</v>
      </c>
      <c r="U3493" s="9">
        <f t="shared" si="274"/>
        <v>42142.249814814815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f t="shared" si="270"/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271"/>
        <v>200.2199999999998</v>
      </c>
      <c r="Q3494">
        <f t="shared" si="272"/>
        <v>114.29199999999999</v>
      </c>
      <c r="R3494" t="s">
        <v>8327</v>
      </c>
      <c r="S3494" t="s">
        <v>8328</v>
      </c>
      <c r="T3494" s="9">
        <f t="shared" si="273"/>
        <v>42268.009224537032</v>
      </c>
      <c r="U3494" s="9">
        <f t="shared" si="274"/>
        <v>42303.009224537032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f t="shared" si="270"/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271"/>
        <v>0</v>
      </c>
      <c r="Q3495">
        <f t="shared" si="272"/>
        <v>51.724137931034484</v>
      </c>
      <c r="R3495" t="s">
        <v>8327</v>
      </c>
      <c r="S3495" t="s">
        <v>8328</v>
      </c>
      <c r="T3495" s="9">
        <f t="shared" si="273"/>
        <v>41848.866157407407</v>
      </c>
      <c r="U3495" s="9">
        <f t="shared" si="274"/>
        <v>41868.21597222222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f t="shared" si="270"/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271"/>
        <v>0</v>
      </c>
      <c r="Q3496">
        <f t="shared" si="272"/>
        <v>30.76923076923077</v>
      </c>
      <c r="R3496" t="s">
        <v>8327</v>
      </c>
      <c r="S3496" t="s">
        <v>8328</v>
      </c>
      <c r="T3496" s="9">
        <f t="shared" si="273"/>
        <v>42689.214988425927</v>
      </c>
      <c r="U3496" s="9">
        <f t="shared" si="274"/>
        <v>42700.25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f t="shared" si="270"/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271"/>
        <v>343</v>
      </c>
      <c r="Q3497">
        <f t="shared" si="272"/>
        <v>74.208333333333329</v>
      </c>
      <c r="R3497" t="s">
        <v>8327</v>
      </c>
      <c r="S3497" t="s">
        <v>8328</v>
      </c>
      <c r="T3497" s="9">
        <f t="shared" si="273"/>
        <v>41915.762835648151</v>
      </c>
      <c r="U3497" s="9">
        <f t="shared" si="274"/>
        <v>41944.720833333333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f t="shared" si="270"/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271"/>
        <v>732</v>
      </c>
      <c r="Q3498">
        <f t="shared" si="272"/>
        <v>47.846153846153847</v>
      </c>
      <c r="R3498" t="s">
        <v>8327</v>
      </c>
      <c r="S3498" t="s">
        <v>8328</v>
      </c>
      <c r="T3498" s="9">
        <f t="shared" si="273"/>
        <v>42584.846828703703</v>
      </c>
      <c r="U3498" s="9">
        <f t="shared" si="274"/>
        <v>42624.846828703703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f t="shared" si="270"/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271"/>
        <v>135</v>
      </c>
      <c r="Q3499">
        <f t="shared" si="272"/>
        <v>34.408163265306122</v>
      </c>
      <c r="R3499" t="s">
        <v>8327</v>
      </c>
      <c r="S3499" t="s">
        <v>8328</v>
      </c>
      <c r="T3499" s="9">
        <f t="shared" si="273"/>
        <v>42511.741944444439</v>
      </c>
      <c r="U3499" s="9">
        <f t="shared" si="274"/>
        <v>42523.916666666672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f t="shared" si="270"/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271"/>
        <v>40</v>
      </c>
      <c r="Q3500">
        <f t="shared" si="272"/>
        <v>40.238095238095241</v>
      </c>
      <c r="R3500" t="s">
        <v>8327</v>
      </c>
      <c r="S3500" t="s">
        <v>8328</v>
      </c>
      <c r="T3500" s="9">
        <f t="shared" si="273"/>
        <v>42459.15861111111</v>
      </c>
      <c r="U3500" s="9">
        <f t="shared" si="274"/>
        <v>42518.905555555553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f t="shared" si="270"/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271"/>
        <v>110</v>
      </c>
      <c r="Q3501">
        <f t="shared" si="272"/>
        <v>60.285714285714285</v>
      </c>
      <c r="R3501" t="s">
        <v>8327</v>
      </c>
      <c r="S3501" t="s">
        <v>8328</v>
      </c>
      <c r="T3501" s="9">
        <f t="shared" si="273"/>
        <v>42132.036168981482</v>
      </c>
      <c r="U3501" s="9">
        <f t="shared" si="274"/>
        <v>42186.290972222225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f t="shared" si="270"/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271"/>
        <v>63</v>
      </c>
      <c r="Q3502">
        <f t="shared" si="272"/>
        <v>25.30952380952381</v>
      </c>
      <c r="R3502" t="s">
        <v>8327</v>
      </c>
      <c r="S3502" t="s">
        <v>8328</v>
      </c>
      <c r="T3502" s="9">
        <f t="shared" si="273"/>
        <v>42419.91942129629</v>
      </c>
      <c r="U3502" s="9">
        <f t="shared" si="274"/>
        <v>42436.207638888889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f t="shared" si="270"/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271"/>
        <v>10</v>
      </c>
      <c r="Q3503">
        <f t="shared" si="272"/>
        <v>35.952380952380949</v>
      </c>
      <c r="R3503" t="s">
        <v>8327</v>
      </c>
      <c r="S3503" t="s">
        <v>8328</v>
      </c>
      <c r="T3503" s="9">
        <f t="shared" si="273"/>
        <v>42233.763831018514</v>
      </c>
      <c r="U3503" s="9">
        <f t="shared" si="274"/>
        <v>42258.763831018514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f t="shared" si="270"/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271"/>
        <v>216</v>
      </c>
      <c r="Q3504">
        <f t="shared" si="272"/>
        <v>136</v>
      </c>
      <c r="R3504" t="s">
        <v>8327</v>
      </c>
      <c r="S3504" t="s">
        <v>8328</v>
      </c>
      <c r="T3504" s="9">
        <f t="shared" si="273"/>
        <v>42430.839398148149</v>
      </c>
      <c r="U3504" s="9">
        <f t="shared" si="274"/>
        <v>42445.165972222225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f t="shared" si="270"/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271"/>
        <v>189</v>
      </c>
      <c r="Q3505">
        <f t="shared" si="272"/>
        <v>70.763157894736835</v>
      </c>
      <c r="R3505" t="s">
        <v>8327</v>
      </c>
      <c r="S3505" t="s">
        <v>8328</v>
      </c>
      <c r="T3505" s="9">
        <f t="shared" si="273"/>
        <v>42545.478333333333</v>
      </c>
      <c r="U3505" s="9">
        <f t="shared" si="274"/>
        <v>42575.478333333333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f t="shared" si="270"/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271"/>
        <v>0</v>
      </c>
      <c r="Q3506">
        <f t="shared" si="272"/>
        <v>125</v>
      </c>
      <c r="R3506" t="s">
        <v>8327</v>
      </c>
      <c r="S3506" t="s">
        <v>8328</v>
      </c>
      <c r="T3506" s="9">
        <f t="shared" si="273"/>
        <v>42297.748738425929</v>
      </c>
      <c r="U3506" s="9">
        <f t="shared" si="274"/>
        <v>42327.790405092594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f t="shared" si="270"/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271"/>
        <v>94</v>
      </c>
      <c r="Q3507">
        <f t="shared" si="272"/>
        <v>66.512820512820511</v>
      </c>
      <c r="R3507" t="s">
        <v>8327</v>
      </c>
      <c r="S3507" t="s">
        <v>8328</v>
      </c>
      <c r="T3507" s="9">
        <f t="shared" si="273"/>
        <v>41760.935706018521</v>
      </c>
      <c r="U3507" s="9">
        <f t="shared" si="274"/>
        <v>41772.166666666664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f t="shared" si="270"/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271"/>
        <v>45</v>
      </c>
      <c r="Q3508">
        <f t="shared" si="272"/>
        <v>105</v>
      </c>
      <c r="R3508" t="s">
        <v>8327</v>
      </c>
      <c r="S3508" t="s">
        <v>8328</v>
      </c>
      <c r="T3508" s="9">
        <f t="shared" si="273"/>
        <v>41829.734259259261</v>
      </c>
      <c r="U3508" s="9">
        <f t="shared" si="274"/>
        <v>41874.734259259261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f t="shared" si="270"/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271"/>
        <v>440</v>
      </c>
      <c r="Q3509">
        <f t="shared" si="272"/>
        <v>145</v>
      </c>
      <c r="R3509" t="s">
        <v>8327</v>
      </c>
      <c r="S3509" t="s">
        <v>8328</v>
      </c>
      <c r="T3509" s="9">
        <f t="shared" si="273"/>
        <v>42491.92288194444</v>
      </c>
      <c r="U3509" s="9">
        <f t="shared" si="274"/>
        <v>42521.92288194444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f t="shared" si="270"/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271"/>
        <v>80</v>
      </c>
      <c r="Q3510">
        <f t="shared" si="272"/>
        <v>12</v>
      </c>
      <c r="R3510" t="s">
        <v>8327</v>
      </c>
      <c r="S3510" t="s">
        <v>8328</v>
      </c>
      <c r="T3510" s="9">
        <f t="shared" si="273"/>
        <v>42477.729780092588</v>
      </c>
      <c r="U3510" s="9">
        <f t="shared" si="274"/>
        <v>42500.875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f t="shared" si="270"/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271"/>
        <v>190</v>
      </c>
      <c r="Q3511">
        <f t="shared" si="272"/>
        <v>96.666666666666671</v>
      </c>
      <c r="R3511" t="s">
        <v>8327</v>
      </c>
      <c r="S3511" t="s">
        <v>8328</v>
      </c>
      <c r="T3511" s="9">
        <f t="shared" si="273"/>
        <v>41950.859560185185</v>
      </c>
      <c r="U3511" s="9">
        <f t="shared" si="274"/>
        <v>41964.204861111109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f t="shared" si="270"/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271"/>
        <v>5</v>
      </c>
      <c r="Q3512">
        <f t="shared" si="272"/>
        <v>60.333333333333336</v>
      </c>
      <c r="R3512" t="s">
        <v>8327</v>
      </c>
      <c r="S3512" t="s">
        <v>8328</v>
      </c>
      <c r="T3512" s="9">
        <f t="shared" si="273"/>
        <v>41802.62090277778</v>
      </c>
      <c r="U3512" s="9">
        <f t="shared" si="274"/>
        <v>41822.62090277778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f t="shared" si="270"/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271"/>
        <v>18</v>
      </c>
      <c r="Q3513">
        <f t="shared" si="272"/>
        <v>79.89473684210526</v>
      </c>
      <c r="R3513" t="s">
        <v>8327</v>
      </c>
      <c r="S3513" t="s">
        <v>8328</v>
      </c>
      <c r="T3513" s="9">
        <f t="shared" si="273"/>
        <v>41927.873784722222</v>
      </c>
      <c r="U3513" s="9">
        <f t="shared" si="274"/>
        <v>41950.770833333336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f t="shared" si="270"/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271"/>
        <v>0</v>
      </c>
      <c r="Q3514">
        <f t="shared" si="272"/>
        <v>58.823529411764703</v>
      </c>
      <c r="R3514" t="s">
        <v>8327</v>
      </c>
      <c r="S3514" t="s">
        <v>8328</v>
      </c>
      <c r="T3514" s="9">
        <f t="shared" si="273"/>
        <v>42057.536944444444</v>
      </c>
      <c r="U3514" s="9">
        <f t="shared" si="274"/>
        <v>42117.49527777778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f t="shared" si="270"/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271"/>
        <v>515</v>
      </c>
      <c r="Q3515">
        <f t="shared" si="272"/>
        <v>75.340909090909093</v>
      </c>
      <c r="R3515" t="s">
        <v>8327</v>
      </c>
      <c r="S3515" t="s">
        <v>8328</v>
      </c>
      <c r="T3515" s="9">
        <f t="shared" si="273"/>
        <v>41781.096203703702</v>
      </c>
      <c r="U3515" s="9">
        <f t="shared" si="274"/>
        <v>41794.207638888889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f t="shared" si="270"/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271"/>
        <v>50</v>
      </c>
      <c r="Q3516">
        <f t="shared" si="272"/>
        <v>55</v>
      </c>
      <c r="R3516" t="s">
        <v>8327</v>
      </c>
      <c r="S3516" t="s">
        <v>8328</v>
      </c>
      <c r="T3516" s="9">
        <f t="shared" si="273"/>
        <v>42020.846666666665</v>
      </c>
      <c r="U3516" s="9">
        <f t="shared" si="274"/>
        <v>42037.207638888889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f t="shared" si="270"/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271"/>
        <v>80</v>
      </c>
      <c r="Q3517">
        <f t="shared" si="272"/>
        <v>66.956521739130437</v>
      </c>
      <c r="R3517" t="s">
        <v>8327</v>
      </c>
      <c r="S3517" t="s">
        <v>8328</v>
      </c>
      <c r="T3517" s="9">
        <f t="shared" si="273"/>
        <v>42125.772812499999</v>
      </c>
      <c r="U3517" s="9">
        <f t="shared" si="274"/>
        <v>42155.772812499999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f t="shared" si="270"/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271"/>
        <v>0</v>
      </c>
      <c r="Q3518">
        <f t="shared" si="272"/>
        <v>227.27272727272728</v>
      </c>
      <c r="R3518" t="s">
        <v>8327</v>
      </c>
      <c r="S3518" t="s">
        <v>8328</v>
      </c>
      <c r="T3518" s="9">
        <f t="shared" si="273"/>
        <v>41856.010069444441</v>
      </c>
      <c r="U3518" s="9">
        <f t="shared" si="274"/>
        <v>41890.125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f t="shared" si="270"/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271"/>
        <v>0</v>
      </c>
      <c r="Q3519">
        <f t="shared" si="272"/>
        <v>307.69230769230768</v>
      </c>
      <c r="R3519" t="s">
        <v>8327</v>
      </c>
      <c r="S3519" t="s">
        <v>8328</v>
      </c>
      <c r="T3519" s="9">
        <f t="shared" si="273"/>
        <v>41794.817523148151</v>
      </c>
      <c r="U3519" s="9">
        <f t="shared" si="274"/>
        <v>41824.458333333336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f t="shared" si="270"/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271"/>
        <v>150.69000000000005</v>
      </c>
      <c r="Q3520">
        <f t="shared" si="272"/>
        <v>50.020909090909093</v>
      </c>
      <c r="R3520" t="s">
        <v>8327</v>
      </c>
      <c r="S3520" t="s">
        <v>8328</v>
      </c>
      <c r="T3520" s="9">
        <f t="shared" si="273"/>
        <v>41893.783553240741</v>
      </c>
      <c r="U3520" s="9">
        <f t="shared" si="274"/>
        <v>41914.597916666666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f t="shared" si="270"/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271"/>
        <v>27</v>
      </c>
      <c r="Q3521">
        <f t="shared" si="272"/>
        <v>72.392857142857139</v>
      </c>
      <c r="R3521" t="s">
        <v>8327</v>
      </c>
      <c r="S3521" t="s">
        <v>8328</v>
      </c>
      <c r="T3521" s="9">
        <f t="shared" si="273"/>
        <v>42037.598958333328</v>
      </c>
      <c r="U3521" s="9">
        <f t="shared" si="274"/>
        <v>42067.598958333328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f t="shared" si="270"/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271"/>
        <v>15</v>
      </c>
      <c r="Q3522">
        <f t="shared" si="272"/>
        <v>95.952380952380949</v>
      </c>
      <c r="R3522" t="s">
        <v>8327</v>
      </c>
      <c r="S3522" t="s">
        <v>8328</v>
      </c>
      <c r="T3522" s="9">
        <f t="shared" si="273"/>
        <v>42227.824212962965</v>
      </c>
      <c r="U3522" s="9">
        <f t="shared" si="274"/>
        <v>42253.57430555555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f t="shared" ref="E3523:E3586" si="275">IF(G3523="successful",D3523,"")</f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276">F3523-D3523</f>
        <v>243</v>
      </c>
      <c r="Q3523">
        <f t="shared" ref="Q3523:Q3586" si="277">F3523/M3523</f>
        <v>45.615384615384613</v>
      </c>
      <c r="R3523" t="s">
        <v>8327</v>
      </c>
      <c r="S3523" t="s">
        <v>8328</v>
      </c>
      <c r="T3523" s="9">
        <f t="shared" ref="T3523:T3586" si="278">(((K3523/60)/60)/24)+DATE(1970,1,1)</f>
        <v>41881.361342592594</v>
      </c>
      <c r="U3523" s="9">
        <f t="shared" ref="U3523:U3586" si="279">(((J3523/60)/60)/24)+DATE(1970,1,1)</f>
        <v>41911.361342592594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f t="shared" si="275"/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276"/>
        <v>0</v>
      </c>
      <c r="Q3524">
        <f t="shared" si="277"/>
        <v>41.029411764705884</v>
      </c>
      <c r="R3524" t="s">
        <v>8327</v>
      </c>
      <c r="S3524" t="s">
        <v>8328</v>
      </c>
      <c r="T3524" s="9">
        <f t="shared" si="278"/>
        <v>42234.789884259255</v>
      </c>
      <c r="U3524" s="9">
        <f t="shared" si="279"/>
        <v>42262.420833333337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f t="shared" si="275"/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276"/>
        <v>546</v>
      </c>
      <c r="Q3525">
        <f t="shared" si="277"/>
        <v>56.825000000000003</v>
      </c>
      <c r="R3525" t="s">
        <v>8327</v>
      </c>
      <c r="S3525" t="s">
        <v>8328</v>
      </c>
      <c r="T3525" s="9">
        <f t="shared" si="278"/>
        <v>42581.397546296299</v>
      </c>
      <c r="U3525" s="9">
        <f t="shared" si="279"/>
        <v>42638.958333333328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f t="shared" si="275"/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276"/>
        <v>156</v>
      </c>
      <c r="Q3526">
        <f t="shared" si="277"/>
        <v>137.24324324324326</v>
      </c>
      <c r="R3526" t="s">
        <v>8327</v>
      </c>
      <c r="S3526" t="s">
        <v>8328</v>
      </c>
      <c r="T3526" s="9">
        <f t="shared" si="278"/>
        <v>41880.76357638889</v>
      </c>
      <c r="U3526" s="9">
        <f t="shared" si="279"/>
        <v>41895.166666666664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f t="shared" si="275"/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276"/>
        <v>30</v>
      </c>
      <c r="Q3527">
        <f t="shared" si="277"/>
        <v>75.714285714285708</v>
      </c>
      <c r="R3527" t="s">
        <v>8327</v>
      </c>
      <c r="S3527" t="s">
        <v>8328</v>
      </c>
      <c r="T3527" s="9">
        <f t="shared" si="278"/>
        <v>42214.6956712963</v>
      </c>
      <c r="U3527" s="9">
        <f t="shared" si="279"/>
        <v>42225.666666666672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f t="shared" si="275"/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276"/>
        <v>66</v>
      </c>
      <c r="Q3528">
        <f t="shared" si="277"/>
        <v>99</v>
      </c>
      <c r="R3528" t="s">
        <v>8327</v>
      </c>
      <c r="S3528" t="s">
        <v>8328</v>
      </c>
      <c r="T3528" s="9">
        <f t="shared" si="278"/>
        <v>42460.335312499999</v>
      </c>
      <c r="U3528" s="9">
        <f t="shared" si="279"/>
        <v>42488.249305555553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f t="shared" si="275"/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276"/>
        <v>1015</v>
      </c>
      <c r="Q3529">
        <f t="shared" si="277"/>
        <v>81.569767441860463</v>
      </c>
      <c r="R3529" t="s">
        <v>8327</v>
      </c>
      <c r="S3529" t="s">
        <v>8328</v>
      </c>
      <c r="T3529" s="9">
        <f t="shared" si="278"/>
        <v>42167.023206018523</v>
      </c>
      <c r="U3529" s="9">
        <f t="shared" si="279"/>
        <v>42196.165972222225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f t="shared" si="275"/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276"/>
        <v>19</v>
      </c>
      <c r="Q3530">
        <f t="shared" si="277"/>
        <v>45.108108108108105</v>
      </c>
      <c r="R3530" t="s">
        <v>8327</v>
      </c>
      <c r="S3530" t="s">
        <v>8328</v>
      </c>
      <c r="T3530" s="9">
        <f t="shared" si="278"/>
        <v>42733.50136574074</v>
      </c>
      <c r="U3530" s="9">
        <f t="shared" si="279"/>
        <v>42753.50136574074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f t="shared" si="275"/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276"/>
        <v>160</v>
      </c>
      <c r="Q3531">
        <f t="shared" si="277"/>
        <v>36.666666666666664</v>
      </c>
      <c r="R3531" t="s">
        <v>8327</v>
      </c>
      <c r="S3531" t="s">
        <v>8328</v>
      </c>
      <c r="T3531" s="9">
        <f t="shared" si="278"/>
        <v>42177.761782407411</v>
      </c>
      <c r="U3531" s="9">
        <f t="shared" si="279"/>
        <v>42198.041666666672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f t="shared" si="275"/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276"/>
        <v>0</v>
      </c>
      <c r="Q3532">
        <f t="shared" si="277"/>
        <v>125</v>
      </c>
      <c r="R3532" t="s">
        <v>8327</v>
      </c>
      <c r="S3532" t="s">
        <v>8328</v>
      </c>
      <c r="T3532" s="9">
        <f t="shared" si="278"/>
        <v>42442.623344907406</v>
      </c>
      <c r="U3532" s="9">
        <f t="shared" si="279"/>
        <v>42470.833333333328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f t="shared" si="275"/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276"/>
        <v>280</v>
      </c>
      <c r="Q3533">
        <f t="shared" si="277"/>
        <v>49.230769230769234</v>
      </c>
      <c r="R3533" t="s">
        <v>8327</v>
      </c>
      <c r="S3533" t="s">
        <v>8328</v>
      </c>
      <c r="T3533" s="9">
        <f t="shared" si="278"/>
        <v>42521.654328703706</v>
      </c>
      <c r="U3533" s="9">
        <f t="shared" si="279"/>
        <v>42551.654328703706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f t="shared" si="275"/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276"/>
        <v>182</v>
      </c>
      <c r="Q3534">
        <f t="shared" si="277"/>
        <v>42.296296296296298</v>
      </c>
      <c r="R3534" t="s">
        <v>8327</v>
      </c>
      <c r="S3534" t="s">
        <v>8328</v>
      </c>
      <c r="T3534" s="9">
        <f t="shared" si="278"/>
        <v>41884.599849537037</v>
      </c>
      <c r="U3534" s="9">
        <f t="shared" si="279"/>
        <v>41900.165972222225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f t="shared" si="275"/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276"/>
        <v>131</v>
      </c>
      <c r="Q3535">
        <f t="shared" si="277"/>
        <v>78.875</v>
      </c>
      <c r="R3535" t="s">
        <v>8327</v>
      </c>
      <c r="S3535" t="s">
        <v>8328</v>
      </c>
      <c r="T3535" s="9">
        <f t="shared" si="278"/>
        <v>42289.761192129634</v>
      </c>
      <c r="U3535" s="9">
        <f t="shared" si="279"/>
        <v>42319.802858796291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f t="shared" si="275"/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276"/>
        <v>2810</v>
      </c>
      <c r="Q3536">
        <f t="shared" si="277"/>
        <v>38.284313725490193</v>
      </c>
      <c r="R3536" t="s">
        <v>8327</v>
      </c>
      <c r="S3536" t="s">
        <v>8328</v>
      </c>
      <c r="T3536" s="9">
        <f t="shared" si="278"/>
        <v>42243.6252662037</v>
      </c>
      <c r="U3536" s="9">
        <f t="shared" si="279"/>
        <v>42278.6252662037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f t="shared" si="275"/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276"/>
        <v>63</v>
      </c>
      <c r="Q3537">
        <f t="shared" si="277"/>
        <v>44.847826086956523</v>
      </c>
      <c r="R3537" t="s">
        <v>8327</v>
      </c>
      <c r="S3537" t="s">
        <v>8328</v>
      </c>
      <c r="T3537" s="9">
        <f t="shared" si="278"/>
        <v>42248.640162037031</v>
      </c>
      <c r="U3537" s="9">
        <f t="shared" si="279"/>
        <v>42279.75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f t="shared" si="275"/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276"/>
        <v>80</v>
      </c>
      <c r="Q3538">
        <f t="shared" si="277"/>
        <v>13.529411764705882</v>
      </c>
      <c r="R3538" t="s">
        <v>8327</v>
      </c>
      <c r="S3538" t="s">
        <v>8328</v>
      </c>
      <c r="T3538" s="9">
        <f t="shared" si="278"/>
        <v>42328.727141203708</v>
      </c>
      <c r="U3538" s="9">
        <f t="shared" si="279"/>
        <v>42358.499305555553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f t="shared" si="275"/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276"/>
        <v>543</v>
      </c>
      <c r="Q3539">
        <f t="shared" si="277"/>
        <v>43.5</v>
      </c>
      <c r="R3539" t="s">
        <v>8327</v>
      </c>
      <c r="S3539" t="s">
        <v>8328</v>
      </c>
      <c r="T3539" s="9">
        <f t="shared" si="278"/>
        <v>41923.354351851849</v>
      </c>
      <c r="U3539" s="9">
        <f t="shared" si="279"/>
        <v>41960.332638888889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f t="shared" si="275"/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276"/>
        <v>569</v>
      </c>
      <c r="Q3540">
        <f t="shared" si="277"/>
        <v>30.951807228915662</v>
      </c>
      <c r="R3540" t="s">
        <v>8327</v>
      </c>
      <c r="S3540" t="s">
        <v>8328</v>
      </c>
      <c r="T3540" s="9">
        <f t="shared" si="278"/>
        <v>42571.420601851853</v>
      </c>
      <c r="U3540" s="9">
        <f t="shared" si="279"/>
        <v>42599.420601851853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f t="shared" si="275"/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276"/>
        <v>118</v>
      </c>
      <c r="Q3541">
        <f t="shared" si="277"/>
        <v>55.230769230769234</v>
      </c>
      <c r="R3541" t="s">
        <v>8327</v>
      </c>
      <c r="S3541" t="s">
        <v>8328</v>
      </c>
      <c r="T3541" s="9">
        <f t="shared" si="278"/>
        <v>42600.756041666667</v>
      </c>
      <c r="U3541" s="9">
        <f t="shared" si="279"/>
        <v>42621.756041666667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f t="shared" si="275"/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276"/>
        <v>69</v>
      </c>
      <c r="Q3542">
        <f t="shared" si="277"/>
        <v>46.125</v>
      </c>
      <c r="R3542" t="s">
        <v>8327</v>
      </c>
      <c r="S3542" t="s">
        <v>8328</v>
      </c>
      <c r="T3542" s="9">
        <f t="shared" si="278"/>
        <v>42517.003368055557</v>
      </c>
      <c r="U3542" s="9">
        <f t="shared" si="279"/>
        <v>42547.003368055557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f t="shared" si="275"/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276"/>
        <v>60</v>
      </c>
      <c r="Q3543">
        <f t="shared" si="277"/>
        <v>39.375</v>
      </c>
      <c r="R3543" t="s">
        <v>8327</v>
      </c>
      <c r="S3543" t="s">
        <v>8328</v>
      </c>
      <c r="T3543" s="9">
        <f t="shared" si="278"/>
        <v>42222.730034722219</v>
      </c>
      <c r="U3543" s="9">
        <f t="shared" si="279"/>
        <v>42247.730034722219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f t="shared" si="275"/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276"/>
        <v>123</v>
      </c>
      <c r="Q3544">
        <f t="shared" si="277"/>
        <v>66.152941176470591</v>
      </c>
      <c r="R3544" t="s">
        <v>8327</v>
      </c>
      <c r="S3544" t="s">
        <v>8328</v>
      </c>
      <c r="T3544" s="9">
        <f t="shared" si="278"/>
        <v>41829.599791666667</v>
      </c>
      <c r="U3544" s="9">
        <f t="shared" si="279"/>
        <v>41889.599791666667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f t="shared" si="275"/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276"/>
        <v>70</v>
      </c>
      <c r="Q3545">
        <f t="shared" si="277"/>
        <v>54.137931034482762</v>
      </c>
      <c r="R3545" t="s">
        <v>8327</v>
      </c>
      <c r="S3545" t="s">
        <v>8328</v>
      </c>
      <c r="T3545" s="9">
        <f t="shared" si="278"/>
        <v>42150.755312499998</v>
      </c>
      <c r="U3545" s="9">
        <f t="shared" si="279"/>
        <v>42180.755312499998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f t="shared" si="275"/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276"/>
        <v>0</v>
      </c>
      <c r="Q3546">
        <f t="shared" si="277"/>
        <v>104.16666666666667</v>
      </c>
      <c r="R3546" t="s">
        <v>8327</v>
      </c>
      <c r="S3546" t="s">
        <v>8328</v>
      </c>
      <c r="T3546" s="9">
        <f t="shared" si="278"/>
        <v>42040.831678240742</v>
      </c>
      <c r="U3546" s="9">
        <f t="shared" si="279"/>
        <v>42070.831678240742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f t="shared" si="275"/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276"/>
        <v>1</v>
      </c>
      <c r="Q3547">
        <f t="shared" si="277"/>
        <v>31.375</v>
      </c>
      <c r="R3547" t="s">
        <v>8327</v>
      </c>
      <c r="S3547" t="s">
        <v>8328</v>
      </c>
      <c r="T3547" s="9">
        <f t="shared" si="278"/>
        <v>42075.807395833333</v>
      </c>
      <c r="U3547" s="9">
        <f t="shared" si="279"/>
        <v>42105.807395833333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f t="shared" si="275"/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276"/>
        <v>25</v>
      </c>
      <c r="Q3548">
        <f t="shared" si="277"/>
        <v>59.210526315789473</v>
      </c>
      <c r="R3548" t="s">
        <v>8327</v>
      </c>
      <c r="S3548" t="s">
        <v>8328</v>
      </c>
      <c r="T3548" s="9">
        <f t="shared" si="278"/>
        <v>42073.660694444443</v>
      </c>
      <c r="U3548" s="9">
        <f t="shared" si="279"/>
        <v>42095.165972222225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f t="shared" si="275"/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276"/>
        <v>5043.25</v>
      </c>
      <c r="Q3549">
        <f t="shared" si="277"/>
        <v>119.17633928571429</v>
      </c>
      <c r="R3549" t="s">
        <v>8327</v>
      </c>
      <c r="S3549" t="s">
        <v>8328</v>
      </c>
      <c r="T3549" s="9">
        <f t="shared" si="278"/>
        <v>42480.078715277778</v>
      </c>
      <c r="U3549" s="9">
        <f t="shared" si="279"/>
        <v>42504.165972222225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f t="shared" si="275"/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276"/>
        <v>40</v>
      </c>
      <c r="Q3550">
        <f t="shared" si="277"/>
        <v>164.61538461538461</v>
      </c>
      <c r="R3550" t="s">
        <v>8327</v>
      </c>
      <c r="S3550" t="s">
        <v>8328</v>
      </c>
      <c r="T3550" s="9">
        <f t="shared" si="278"/>
        <v>42411.942291666666</v>
      </c>
      <c r="U3550" s="9">
        <f t="shared" si="279"/>
        <v>42434.041666666672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f t="shared" si="275"/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276"/>
        <v>20</v>
      </c>
      <c r="Q3551">
        <f t="shared" si="277"/>
        <v>24.285714285714285</v>
      </c>
      <c r="R3551" t="s">
        <v>8327</v>
      </c>
      <c r="S3551" t="s">
        <v>8328</v>
      </c>
      <c r="T3551" s="9">
        <f t="shared" si="278"/>
        <v>42223.394363425927</v>
      </c>
      <c r="U3551" s="9">
        <f t="shared" si="279"/>
        <v>42251.394363425927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f t="shared" si="275"/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276"/>
        <v>120</v>
      </c>
      <c r="Q3552">
        <f t="shared" si="277"/>
        <v>40.9375</v>
      </c>
      <c r="R3552" t="s">
        <v>8327</v>
      </c>
      <c r="S3552" t="s">
        <v>8328</v>
      </c>
      <c r="T3552" s="9">
        <f t="shared" si="278"/>
        <v>42462.893495370372</v>
      </c>
      <c r="U3552" s="9">
        <f t="shared" si="279"/>
        <v>42492.893495370372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f t="shared" si="275"/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276"/>
        <v>27.5</v>
      </c>
      <c r="Q3553">
        <f t="shared" si="277"/>
        <v>61.1</v>
      </c>
      <c r="R3553" t="s">
        <v>8327</v>
      </c>
      <c r="S3553" t="s">
        <v>8328</v>
      </c>
      <c r="T3553" s="9">
        <f t="shared" si="278"/>
        <v>41753.515856481477</v>
      </c>
      <c r="U3553" s="9">
        <f t="shared" si="279"/>
        <v>41781.921527777777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f t="shared" si="275"/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276"/>
        <v>0</v>
      </c>
      <c r="Q3554">
        <f t="shared" si="277"/>
        <v>38.65</v>
      </c>
      <c r="R3554" t="s">
        <v>8327</v>
      </c>
      <c r="S3554" t="s">
        <v>8328</v>
      </c>
      <c r="T3554" s="9">
        <f t="shared" si="278"/>
        <v>41788.587083333332</v>
      </c>
      <c r="U3554" s="9">
        <f t="shared" si="279"/>
        <v>41818.587083333332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f t="shared" si="275"/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276"/>
        <v>345</v>
      </c>
      <c r="Q3555">
        <f t="shared" si="277"/>
        <v>56.20192307692308</v>
      </c>
      <c r="R3555" t="s">
        <v>8327</v>
      </c>
      <c r="S3555" t="s">
        <v>8328</v>
      </c>
      <c r="T3555" s="9">
        <f t="shared" si="278"/>
        <v>42196.028703703705</v>
      </c>
      <c r="U3555" s="9">
        <f t="shared" si="279"/>
        <v>42228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f t="shared" si="275"/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276"/>
        <v>671.10999999999967</v>
      </c>
      <c r="Q3556">
        <f t="shared" si="277"/>
        <v>107.00207547169811</v>
      </c>
      <c r="R3556" t="s">
        <v>8327</v>
      </c>
      <c r="S3556" t="s">
        <v>8328</v>
      </c>
      <c r="T3556" s="9">
        <f t="shared" si="278"/>
        <v>42016.050451388888</v>
      </c>
      <c r="U3556" s="9">
        <f t="shared" si="279"/>
        <v>42046.708333333328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f t="shared" si="275"/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276"/>
        <v>0</v>
      </c>
      <c r="Q3557">
        <f t="shared" si="277"/>
        <v>171.42857142857142</v>
      </c>
      <c r="R3557" t="s">
        <v>8327</v>
      </c>
      <c r="S3557" t="s">
        <v>8328</v>
      </c>
      <c r="T3557" s="9">
        <f t="shared" si="278"/>
        <v>42661.442060185189</v>
      </c>
      <c r="U3557" s="9">
        <f t="shared" si="279"/>
        <v>42691.483726851846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f t="shared" si="275"/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276"/>
        <v>10</v>
      </c>
      <c r="Q3558">
        <f t="shared" si="277"/>
        <v>110.5</v>
      </c>
      <c r="R3558" t="s">
        <v>8327</v>
      </c>
      <c r="S3558" t="s">
        <v>8328</v>
      </c>
      <c r="T3558" s="9">
        <f t="shared" si="278"/>
        <v>41808.649583333332</v>
      </c>
      <c r="U3558" s="9">
        <f t="shared" si="279"/>
        <v>41868.649583333332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f t="shared" si="275"/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276"/>
        <v>36</v>
      </c>
      <c r="Q3559">
        <f t="shared" si="277"/>
        <v>179.27598566308242</v>
      </c>
      <c r="R3559" t="s">
        <v>8327</v>
      </c>
      <c r="S3559" t="s">
        <v>8328</v>
      </c>
      <c r="T3559" s="9">
        <f t="shared" si="278"/>
        <v>41730.276747685188</v>
      </c>
      <c r="U3559" s="9">
        <f t="shared" si="279"/>
        <v>41764.276747685188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f t="shared" si="275"/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276"/>
        <v>154</v>
      </c>
      <c r="Q3560">
        <f t="shared" si="277"/>
        <v>22.90909090909091</v>
      </c>
      <c r="R3560" t="s">
        <v>8327</v>
      </c>
      <c r="S3560" t="s">
        <v>8328</v>
      </c>
      <c r="T3560" s="9">
        <f t="shared" si="278"/>
        <v>42139.816840277781</v>
      </c>
      <c r="U3560" s="9">
        <f t="shared" si="279"/>
        <v>42181.875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f t="shared" si="275"/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276"/>
        <v>35</v>
      </c>
      <c r="Q3561">
        <f t="shared" si="277"/>
        <v>43.125</v>
      </c>
      <c r="R3561" t="s">
        <v>8327</v>
      </c>
      <c r="S3561" t="s">
        <v>8328</v>
      </c>
      <c r="T3561" s="9">
        <f t="shared" si="278"/>
        <v>42194.096157407403</v>
      </c>
      <c r="U3561" s="9">
        <f t="shared" si="279"/>
        <v>42216.373611111107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f t="shared" si="275"/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276"/>
        <v>270</v>
      </c>
      <c r="Q3562">
        <f t="shared" si="277"/>
        <v>46.891891891891895</v>
      </c>
      <c r="R3562" t="s">
        <v>8327</v>
      </c>
      <c r="S3562" t="s">
        <v>8328</v>
      </c>
      <c r="T3562" s="9">
        <f t="shared" si="278"/>
        <v>42115.889652777783</v>
      </c>
      <c r="U3562" s="9">
        <f t="shared" si="279"/>
        <v>42151.114583333328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f t="shared" si="275"/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276"/>
        <v>60</v>
      </c>
      <c r="Q3563">
        <f t="shared" si="277"/>
        <v>47.407407407407405</v>
      </c>
      <c r="R3563" t="s">
        <v>8327</v>
      </c>
      <c r="S3563" t="s">
        <v>8328</v>
      </c>
      <c r="T3563" s="9">
        <f t="shared" si="278"/>
        <v>42203.680300925931</v>
      </c>
      <c r="U3563" s="9">
        <f t="shared" si="279"/>
        <v>42221.774999999994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f t="shared" si="275"/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276"/>
        <v>154</v>
      </c>
      <c r="Q3564">
        <f t="shared" si="277"/>
        <v>15.129032258064516</v>
      </c>
      <c r="R3564" t="s">
        <v>8327</v>
      </c>
      <c r="S3564" t="s">
        <v>8328</v>
      </c>
      <c r="T3564" s="9">
        <f t="shared" si="278"/>
        <v>42433.761886574073</v>
      </c>
      <c r="U3564" s="9">
        <f t="shared" si="279"/>
        <v>42442.916666666672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f t="shared" si="275"/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276"/>
        <v>27.450000000000045</v>
      </c>
      <c r="Q3565">
        <f t="shared" si="277"/>
        <v>21.098000000000003</v>
      </c>
      <c r="R3565" t="s">
        <v>8327</v>
      </c>
      <c r="S3565" t="s">
        <v>8328</v>
      </c>
      <c r="T3565" s="9">
        <f t="shared" si="278"/>
        <v>42555.671944444446</v>
      </c>
      <c r="U3565" s="9">
        <f t="shared" si="279"/>
        <v>42583.791666666672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f t="shared" si="275"/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276"/>
        <v>5</v>
      </c>
      <c r="Q3566">
        <f t="shared" si="277"/>
        <v>59.117647058823529</v>
      </c>
      <c r="R3566" t="s">
        <v>8327</v>
      </c>
      <c r="S3566" t="s">
        <v>8328</v>
      </c>
      <c r="T3566" s="9">
        <f t="shared" si="278"/>
        <v>42236.623252314821</v>
      </c>
      <c r="U3566" s="9">
        <f t="shared" si="279"/>
        <v>42282.666666666672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f t="shared" si="275"/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276"/>
        <v>275</v>
      </c>
      <c r="Q3567">
        <f t="shared" si="277"/>
        <v>97.916666666666671</v>
      </c>
      <c r="R3567" t="s">
        <v>8327</v>
      </c>
      <c r="S3567" t="s">
        <v>8328</v>
      </c>
      <c r="T3567" s="9">
        <f t="shared" si="278"/>
        <v>41974.743148148147</v>
      </c>
      <c r="U3567" s="9">
        <f t="shared" si="279"/>
        <v>42004.743148148147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f t="shared" si="275"/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276"/>
        <v>95</v>
      </c>
      <c r="Q3568">
        <f t="shared" si="277"/>
        <v>55.131578947368418</v>
      </c>
      <c r="R3568" t="s">
        <v>8327</v>
      </c>
      <c r="S3568" t="s">
        <v>8328</v>
      </c>
      <c r="T3568" s="9">
        <f t="shared" si="278"/>
        <v>41997.507905092592</v>
      </c>
      <c r="U3568" s="9">
        <f t="shared" si="279"/>
        <v>42027.507905092592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f t="shared" si="275"/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276"/>
        <v>88</v>
      </c>
      <c r="Q3569">
        <f t="shared" si="277"/>
        <v>26.536585365853657</v>
      </c>
      <c r="R3569" t="s">
        <v>8327</v>
      </c>
      <c r="S3569" t="s">
        <v>8328</v>
      </c>
      <c r="T3569" s="9">
        <f t="shared" si="278"/>
        <v>42135.810694444444</v>
      </c>
      <c r="U3569" s="9">
        <f t="shared" si="279"/>
        <v>42165.810694444444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f t="shared" si="275"/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276"/>
        <v>110</v>
      </c>
      <c r="Q3570">
        <f t="shared" si="277"/>
        <v>58.421052631578945</v>
      </c>
      <c r="R3570" t="s">
        <v>8327</v>
      </c>
      <c r="S3570" t="s">
        <v>8328</v>
      </c>
      <c r="T3570" s="9">
        <f t="shared" si="278"/>
        <v>41869.740671296298</v>
      </c>
      <c r="U3570" s="9">
        <f t="shared" si="279"/>
        <v>41899.740671296298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f t="shared" si="275"/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276"/>
        <v>24</v>
      </c>
      <c r="Q3571">
        <f t="shared" si="277"/>
        <v>122.53658536585365</v>
      </c>
      <c r="R3571" t="s">
        <v>8327</v>
      </c>
      <c r="S3571" t="s">
        <v>8328</v>
      </c>
      <c r="T3571" s="9">
        <f t="shared" si="278"/>
        <v>41982.688611111109</v>
      </c>
      <c r="U3571" s="9">
        <f t="shared" si="279"/>
        <v>42012.688611111109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f t="shared" si="275"/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276"/>
        <v>287</v>
      </c>
      <c r="Q3572">
        <f t="shared" si="277"/>
        <v>87.961538461538467</v>
      </c>
      <c r="R3572" t="s">
        <v>8327</v>
      </c>
      <c r="S3572" t="s">
        <v>8328</v>
      </c>
      <c r="T3572" s="9">
        <f t="shared" si="278"/>
        <v>41976.331979166673</v>
      </c>
      <c r="U3572" s="9">
        <f t="shared" si="279"/>
        <v>42004.291666666672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f t="shared" si="275"/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276"/>
        <v>331</v>
      </c>
      <c r="Q3573">
        <f t="shared" si="277"/>
        <v>73.239999999999995</v>
      </c>
      <c r="R3573" t="s">
        <v>8327</v>
      </c>
      <c r="S3573" t="s">
        <v>8328</v>
      </c>
      <c r="T3573" s="9">
        <f t="shared" si="278"/>
        <v>41912.858946759261</v>
      </c>
      <c r="U3573" s="9">
        <f t="shared" si="279"/>
        <v>41942.858946759261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f t="shared" si="275"/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276"/>
        <v>0</v>
      </c>
      <c r="Q3574">
        <f t="shared" si="277"/>
        <v>55.555555555555557</v>
      </c>
      <c r="R3574" t="s">
        <v>8327</v>
      </c>
      <c r="S3574" t="s">
        <v>8328</v>
      </c>
      <c r="T3574" s="9">
        <f t="shared" si="278"/>
        <v>42146.570393518516</v>
      </c>
      <c r="U3574" s="9">
        <f t="shared" si="279"/>
        <v>42176.570393518516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f t="shared" si="275"/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276"/>
        <v>84</v>
      </c>
      <c r="Q3575">
        <f t="shared" si="277"/>
        <v>39.53846153846154</v>
      </c>
      <c r="R3575" t="s">
        <v>8327</v>
      </c>
      <c r="S3575" t="s">
        <v>8328</v>
      </c>
      <c r="T3575" s="9">
        <f t="shared" si="278"/>
        <v>41921.375532407408</v>
      </c>
      <c r="U3575" s="9">
        <f t="shared" si="279"/>
        <v>41951.417199074072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f t="shared" si="275"/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276"/>
        <v>355</v>
      </c>
      <c r="Q3576">
        <f t="shared" si="277"/>
        <v>136.77777777777777</v>
      </c>
      <c r="R3576" t="s">
        <v>8327</v>
      </c>
      <c r="S3576" t="s">
        <v>8328</v>
      </c>
      <c r="T3576" s="9">
        <f t="shared" si="278"/>
        <v>41926.942685185182</v>
      </c>
      <c r="U3576" s="9">
        <f t="shared" si="279"/>
        <v>41956.984351851846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f t="shared" si="275"/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276"/>
        <v>133</v>
      </c>
      <c r="Q3577">
        <f t="shared" si="277"/>
        <v>99.343137254901961</v>
      </c>
      <c r="R3577" t="s">
        <v>8327</v>
      </c>
      <c r="S3577" t="s">
        <v>8328</v>
      </c>
      <c r="T3577" s="9">
        <f t="shared" si="278"/>
        <v>42561.783877314811</v>
      </c>
      <c r="U3577" s="9">
        <f t="shared" si="279"/>
        <v>42593.165972222225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f t="shared" si="275"/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276"/>
        <v>0</v>
      </c>
      <c r="Q3578">
        <f t="shared" si="277"/>
        <v>20</v>
      </c>
      <c r="R3578" t="s">
        <v>8327</v>
      </c>
      <c r="S3578" t="s">
        <v>8328</v>
      </c>
      <c r="T3578" s="9">
        <f t="shared" si="278"/>
        <v>42649.54923611111</v>
      </c>
      <c r="U3578" s="9">
        <f t="shared" si="279"/>
        <v>42709.590902777782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f t="shared" si="275"/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276"/>
        <v>180</v>
      </c>
      <c r="Q3579">
        <f t="shared" si="277"/>
        <v>28.888888888888889</v>
      </c>
      <c r="R3579" t="s">
        <v>8327</v>
      </c>
      <c r="S3579" t="s">
        <v>8328</v>
      </c>
      <c r="T3579" s="9">
        <f t="shared" si="278"/>
        <v>42093.786840277782</v>
      </c>
      <c r="U3579" s="9">
        <f t="shared" si="279"/>
        <v>42120.26944444445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f t="shared" si="275"/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276"/>
        <v>0.20000000000004547</v>
      </c>
      <c r="Q3580">
        <f t="shared" si="277"/>
        <v>40.545945945945945</v>
      </c>
      <c r="R3580" t="s">
        <v>8327</v>
      </c>
      <c r="S3580" t="s">
        <v>8328</v>
      </c>
      <c r="T3580" s="9">
        <f t="shared" si="278"/>
        <v>42460.733530092592</v>
      </c>
      <c r="U3580" s="9">
        <f t="shared" si="279"/>
        <v>42490.733530092592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f t="shared" si="275"/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276"/>
        <v>0</v>
      </c>
      <c r="Q3581">
        <f t="shared" si="277"/>
        <v>35.714285714285715</v>
      </c>
      <c r="R3581" t="s">
        <v>8327</v>
      </c>
      <c r="S3581" t="s">
        <v>8328</v>
      </c>
      <c r="T3581" s="9">
        <f t="shared" si="278"/>
        <v>42430.762222222227</v>
      </c>
      <c r="U3581" s="9">
        <f t="shared" si="279"/>
        <v>42460.720555555556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f t="shared" si="275"/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276"/>
        <v>125</v>
      </c>
      <c r="Q3582">
        <f t="shared" si="277"/>
        <v>37.962962962962962</v>
      </c>
      <c r="R3582" t="s">
        <v>8327</v>
      </c>
      <c r="S3582" t="s">
        <v>8328</v>
      </c>
      <c r="T3582" s="9">
        <f t="shared" si="278"/>
        <v>42026.176180555558</v>
      </c>
      <c r="U3582" s="9">
        <f t="shared" si="279"/>
        <v>42064.207638888889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f t="shared" si="275"/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276"/>
        <v>0</v>
      </c>
      <c r="Q3583">
        <f t="shared" si="277"/>
        <v>33.333333333333336</v>
      </c>
      <c r="R3583" t="s">
        <v>8327</v>
      </c>
      <c r="S3583" t="s">
        <v>8328</v>
      </c>
      <c r="T3583" s="9">
        <f t="shared" si="278"/>
        <v>41836.471180555556</v>
      </c>
      <c r="U3583" s="9">
        <f t="shared" si="279"/>
        <v>41850.471180555556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f t="shared" si="275"/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276"/>
        <v>1870</v>
      </c>
      <c r="Q3584">
        <f t="shared" si="277"/>
        <v>58.571428571428569</v>
      </c>
      <c r="R3584" t="s">
        <v>8327</v>
      </c>
      <c r="S3584" t="s">
        <v>8328</v>
      </c>
      <c r="T3584" s="9">
        <f t="shared" si="278"/>
        <v>42451.095856481479</v>
      </c>
      <c r="U3584" s="9">
        <f t="shared" si="279"/>
        <v>42465.095856481479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f t="shared" si="275"/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276"/>
        <v>255</v>
      </c>
      <c r="Q3585">
        <f t="shared" si="277"/>
        <v>135.625</v>
      </c>
      <c r="R3585" t="s">
        <v>8327</v>
      </c>
      <c r="S3585" t="s">
        <v>8328</v>
      </c>
      <c r="T3585" s="9">
        <f t="shared" si="278"/>
        <v>42418.425983796296</v>
      </c>
      <c r="U3585" s="9">
        <f t="shared" si="279"/>
        <v>42478.384317129632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f t="shared" si="275"/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276"/>
        <v>465</v>
      </c>
      <c r="Q3586">
        <f t="shared" si="277"/>
        <v>30.9375</v>
      </c>
      <c r="R3586" t="s">
        <v>8327</v>
      </c>
      <c r="S3586" t="s">
        <v>8328</v>
      </c>
      <c r="T3586" s="9">
        <f t="shared" si="278"/>
        <v>42168.316481481481</v>
      </c>
      <c r="U3586" s="9">
        <f t="shared" si="279"/>
        <v>42198.316481481481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f t="shared" ref="E3587:E3650" si="280">IF(G3587="successful",D3587,"")</f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281">F3587-D3587</f>
        <v>650</v>
      </c>
      <c r="Q3587">
        <f t="shared" ref="Q3587:Q3650" si="282">F3587/M3587</f>
        <v>176.08695652173913</v>
      </c>
      <c r="R3587" t="s">
        <v>8327</v>
      </c>
      <c r="S3587" t="s">
        <v>8328</v>
      </c>
      <c r="T3587" s="9">
        <f t="shared" ref="T3587:T3650" si="283">(((K3587/60)/60)/24)+DATE(1970,1,1)</f>
        <v>41964.716319444444</v>
      </c>
      <c r="U3587" s="9">
        <f t="shared" ref="U3587:U3650" si="284">(((J3587/60)/60)/24)+DATE(1970,1,1)</f>
        <v>41994.716319444444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f t="shared" si="280"/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281"/>
        <v>707</v>
      </c>
      <c r="Q3588">
        <f t="shared" si="282"/>
        <v>151.9814814814815</v>
      </c>
      <c r="R3588" t="s">
        <v>8327</v>
      </c>
      <c r="S3588" t="s">
        <v>8328</v>
      </c>
      <c r="T3588" s="9">
        <f t="shared" si="283"/>
        <v>42576.697569444441</v>
      </c>
      <c r="U3588" s="9">
        <f t="shared" si="284"/>
        <v>42636.697569444441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f t="shared" si="280"/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281"/>
        <v>133</v>
      </c>
      <c r="Q3589">
        <f t="shared" si="282"/>
        <v>22.607142857142858</v>
      </c>
      <c r="R3589" t="s">
        <v>8327</v>
      </c>
      <c r="S3589" t="s">
        <v>8328</v>
      </c>
      <c r="T3589" s="9">
        <f t="shared" si="283"/>
        <v>42503.539976851855</v>
      </c>
      <c r="U3589" s="9">
        <f t="shared" si="284"/>
        <v>42548.791666666672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f t="shared" si="280"/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281"/>
        <v>1</v>
      </c>
      <c r="Q3590">
        <f t="shared" si="282"/>
        <v>18.272727272727273</v>
      </c>
      <c r="R3590" t="s">
        <v>8327</v>
      </c>
      <c r="S3590" t="s">
        <v>8328</v>
      </c>
      <c r="T3590" s="9">
        <f t="shared" si="283"/>
        <v>42101.828819444447</v>
      </c>
      <c r="U3590" s="9">
        <f t="shared" si="284"/>
        <v>42123.958333333328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f t="shared" si="280"/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281"/>
        <v>1100</v>
      </c>
      <c r="Q3591">
        <f t="shared" si="282"/>
        <v>82.258064516129039</v>
      </c>
      <c r="R3591" t="s">
        <v>8327</v>
      </c>
      <c r="S3591" t="s">
        <v>8328</v>
      </c>
      <c r="T3591" s="9">
        <f t="shared" si="283"/>
        <v>42125.647534722222</v>
      </c>
      <c r="U3591" s="9">
        <f t="shared" si="284"/>
        <v>42150.647534722222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f t="shared" si="280"/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281"/>
        <v>3</v>
      </c>
      <c r="Q3592">
        <f t="shared" si="282"/>
        <v>68.534246575342465</v>
      </c>
      <c r="R3592" t="s">
        <v>8327</v>
      </c>
      <c r="S3592" t="s">
        <v>8328</v>
      </c>
      <c r="T3592" s="9">
        <f t="shared" si="283"/>
        <v>41902.333726851852</v>
      </c>
      <c r="U3592" s="9">
        <f t="shared" si="284"/>
        <v>41932.333726851852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f t="shared" si="280"/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281"/>
        <v>525</v>
      </c>
      <c r="Q3593">
        <f t="shared" si="282"/>
        <v>68.055555555555557</v>
      </c>
      <c r="R3593" t="s">
        <v>8327</v>
      </c>
      <c r="S3593" t="s">
        <v>8328</v>
      </c>
      <c r="T3593" s="9">
        <f t="shared" si="283"/>
        <v>42003.948425925926</v>
      </c>
      <c r="U3593" s="9">
        <f t="shared" si="284"/>
        <v>42028.207638888889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f t="shared" si="280"/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281"/>
        <v>545</v>
      </c>
      <c r="Q3594">
        <f t="shared" si="282"/>
        <v>72.714285714285708</v>
      </c>
      <c r="R3594" t="s">
        <v>8327</v>
      </c>
      <c r="S3594" t="s">
        <v>8328</v>
      </c>
      <c r="T3594" s="9">
        <f t="shared" si="283"/>
        <v>41988.829942129625</v>
      </c>
      <c r="U3594" s="9">
        <f t="shared" si="284"/>
        <v>42046.207638888889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f t="shared" si="280"/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281"/>
        <v>319</v>
      </c>
      <c r="Q3595">
        <f t="shared" si="282"/>
        <v>77.186046511627907</v>
      </c>
      <c r="R3595" t="s">
        <v>8327</v>
      </c>
      <c r="S3595" t="s">
        <v>8328</v>
      </c>
      <c r="T3595" s="9">
        <f t="shared" si="283"/>
        <v>41974.898599537039</v>
      </c>
      <c r="U3595" s="9">
        <f t="shared" si="284"/>
        <v>42009.851388888885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f t="shared" si="280"/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281"/>
        <v>415</v>
      </c>
      <c r="Q3596">
        <f t="shared" si="282"/>
        <v>55.972222222222221</v>
      </c>
      <c r="R3596" t="s">
        <v>8327</v>
      </c>
      <c r="S3596" t="s">
        <v>8328</v>
      </c>
      <c r="T3596" s="9">
        <f t="shared" si="283"/>
        <v>42592.066921296297</v>
      </c>
      <c r="U3596" s="9">
        <f t="shared" si="284"/>
        <v>42617.066921296297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f t="shared" si="280"/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281"/>
        <v>481</v>
      </c>
      <c r="Q3597">
        <f t="shared" si="282"/>
        <v>49.693548387096776</v>
      </c>
      <c r="R3597" t="s">
        <v>8327</v>
      </c>
      <c r="S3597" t="s">
        <v>8328</v>
      </c>
      <c r="T3597" s="9">
        <f t="shared" si="283"/>
        <v>42050.008368055554</v>
      </c>
      <c r="U3597" s="9">
        <f t="shared" si="284"/>
        <v>42076.290972222225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f t="shared" si="280"/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281"/>
        <v>85</v>
      </c>
      <c r="Q3598">
        <f t="shared" si="282"/>
        <v>79</v>
      </c>
      <c r="R3598" t="s">
        <v>8327</v>
      </c>
      <c r="S3598" t="s">
        <v>8328</v>
      </c>
      <c r="T3598" s="9">
        <f t="shared" si="283"/>
        <v>41856.715069444443</v>
      </c>
      <c r="U3598" s="9">
        <f t="shared" si="284"/>
        <v>41877.715069444443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f t="shared" si="280"/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281"/>
        <v>65</v>
      </c>
      <c r="Q3599">
        <f t="shared" si="282"/>
        <v>77.727272727272734</v>
      </c>
      <c r="R3599" t="s">
        <v>8327</v>
      </c>
      <c r="S3599" t="s">
        <v>8328</v>
      </c>
      <c r="T3599" s="9">
        <f t="shared" si="283"/>
        <v>42417.585532407407</v>
      </c>
      <c r="U3599" s="9">
        <f t="shared" si="284"/>
        <v>42432.249305555553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f t="shared" si="280"/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281"/>
        <v>101</v>
      </c>
      <c r="Q3600">
        <f t="shared" si="282"/>
        <v>40.777777777777779</v>
      </c>
      <c r="R3600" t="s">
        <v>8327</v>
      </c>
      <c r="S3600" t="s">
        <v>8328</v>
      </c>
      <c r="T3600" s="9">
        <f t="shared" si="283"/>
        <v>41866.79886574074</v>
      </c>
      <c r="U3600" s="9">
        <f t="shared" si="284"/>
        <v>41885.207638888889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f t="shared" si="280"/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281"/>
        <v>510</v>
      </c>
      <c r="Q3601">
        <f t="shared" si="282"/>
        <v>59.411764705882355</v>
      </c>
      <c r="R3601" t="s">
        <v>8327</v>
      </c>
      <c r="S3601" t="s">
        <v>8328</v>
      </c>
      <c r="T3601" s="9">
        <f t="shared" si="283"/>
        <v>42220.79487268519</v>
      </c>
      <c r="U3601" s="9">
        <f t="shared" si="284"/>
        <v>42246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f t="shared" si="280"/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281"/>
        <v>3</v>
      </c>
      <c r="Q3602">
        <f t="shared" si="282"/>
        <v>3.25</v>
      </c>
      <c r="R3602" t="s">
        <v>8327</v>
      </c>
      <c r="S3602" t="s">
        <v>8328</v>
      </c>
      <c r="T3602" s="9">
        <f t="shared" si="283"/>
        <v>42628.849120370374</v>
      </c>
      <c r="U3602" s="9">
        <f t="shared" si="284"/>
        <v>42656.849120370374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f t="shared" si="280"/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281"/>
        <v>87</v>
      </c>
      <c r="Q3603">
        <f t="shared" si="282"/>
        <v>39.377358490566039</v>
      </c>
      <c r="R3603" t="s">
        <v>8327</v>
      </c>
      <c r="S3603" t="s">
        <v>8328</v>
      </c>
      <c r="T3603" s="9">
        <f t="shared" si="283"/>
        <v>41990.99863425926</v>
      </c>
      <c r="U3603" s="9">
        <f t="shared" si="284"/>
        <v>42020.99863425926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f t="shared" si="280"/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281"/>
        <v>2</v>
      </c>
      <c r="Q3604">
        <f t="shared" si="282"/>
        <v>81.673469387755105</v>
      </c>
      <c r="R3604" t="s">
        <v>8327</v>
      </c>
      <c r="S3604" t="s">
        <v>8328</v>
      </c>
      <c r="T3604" s="9">
        <f t="shared" si="283"/>
        <v>42447.894432870366</v>
      </c>
      <c r="U3604" s="9">
        <f t="shared" si="284"/>
        <v>42507.894432870366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f t="shared" si="280"/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281"/>
        <v>1060</v>
      </c>
      <c r="Q3605">
        <f t="shared" si="282"/>
        <v>44.912280701754383</v>
      </c>
      <c r="R3605" t="s">
        <v>8327</v>
      </c>
      <c r="S3605" t="s">
        <v>8328</v>
      </c>
      <c r="T3605" s="9">
        <f t="shared" si="283"/>
        <v>42283.864351851851</v>
      </c>
      <c r="U3605" s="9">
        <f t="shared" si="284"/>
        <v>42313.906018518523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f t="shared" si="280"/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281"/>
        <v>385</v>
      </c>
      <c r="Q3606">
        <f t="shared" si="282"/>
        <v>49.05797101449275</v>
      </c>
      <c r="R3606" t="s">
        <v>8327</v>
      </c>
      <c r="S3606" t="s">
        <v>8328</v>
      </c>
      <c r="T3606" s="9">
        <f t="shared" si="283"/>
        <v>42483.015694444446</v>
      </c>
      <c r="U3606" s="9">
        <f t="shared" si="284"/>
        <v>42489.290972222225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f t="shared" si="280"/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281"/>
        <v>210</v>
      </c>
      <c r="Q3607">
        <f t="shared" si="282"/>
        <v>30.666666666666668</v>
      </c>
      <c r="R3607" t="s">
        <v>8327</v>
      </c>
      <c r="S3607" t="s">
        <v>8328</v>
      </c>
      <c r="T3607" s="9">
        <f t="shared" si="283"/>
        <v>42383.793124999997</v>
      </c>
      <c r="U3607" s="9">
        <f t="shared" si="284"/>
        <v>42413.793124999997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f t="shared" si="280"/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281"/>
        <v>908</v>
      </c>
      <c r="Q3608">
        <f t="shared" si="282"/>
        <v>61.0625</v>
      </c>
      <c r="R3608" t="s">
        <v>8327</v>
      </c>
      <c r="S3608" t="s">
        <v>8328</v>
      </c>
      <c r="T3608" s="9">
        <f t="shared" si="283"/>
        <v>42566.604826388888</v>
      </c>
      <c r="U3608" s="9">
        <f t="shared" si="284"/>
        <v>42596.604826388888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f t="shared" si="280"/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281"/>
        <v>30</v>
      </c>
      <c r="Q3609">
        <f t="shared" si="282"/>
        <v>29</v>
      </c>
      <c r="R3609" t="s">
        <v>8327</v>
      </c>
      <c r="S3609" t="s">
        <v>8328</v>
      </c>
      <c r="T3609" s="9">
        <f t="shared" si="283"/>
        <v>42338.963912037041</v>
      </c>
      <c r="U3609" s="9">
        <f t="shared" si="284"/>
        <v>42353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f t="shared" si="280"/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281"/>
        <v>0</v>
      </c>
      <c r="Q3610">
        <f t="shared" si="282"/>
        <v>29.62962962962963</v>
      </c>
      <c r="R3610" t="s">
        <v>8327</v>
      </c>
      <c r="S3610" t="s">
        <v>8328</v>
      </c>
      <c r="T3610" s="9">
        <f t="shared" si="283"/>
        <v>42506.709375000006</v>
      </c>
      <c r="U3610" s="9">
        <f t="shared" si="284"/>
        <v>42538.583333333328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f t="shared" si="280"/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281"/>
        <v>1045</v>
      </c>
      <c r="Q3611">
        <f t="shared" si="282"/>
        <v>143.0952380952381</v>
      </c>
      <c r="R3611" t="s">
        <v>8327</v>
      </c>
      <c r="S3611" t="s">
        <v>8328</v>
      </c>
      <c r="T3611" s="9">
        <f t="shared" si="283"/>
        <v>42429.991724537031</v>
      </c>
      <c r="U3611" s="9">
        <f t="shared" si="284"/>
        <v>42459.950057870374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f t="shared" si="280"/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281"/>
        <v>623</v>
      </c>
      <c r="Q3612">
        <f t="shared" si="282"/>
        <v>52.354838709677416</v>
      </c>
      <c r="R3612" t="s">
        <v>8327</v>
      </c>
      <c r="S3612" t="s">
        <v>8328</v>
      </c>
      <c r="T3612" s="9">
        <f t="shared" si="283"/>
        <v>42203.432129629626</v>
      </c>
      <c r="U3612" s="9">
        <f t="shared" si="284"/>
        <v>42233.432129629626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f t="shared" si="280"/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281"/>
        <v>900</v>
      </c>
      <c r="Q3613">
        <f t="shared" si="282"/>
        <v>66.666666666666671</v>
      </c>
      <c r="R3613" t="s">
        <v>8327</v>
      </c>
      <c r="S3613" t="s">
        <v>8328</v>
      </c>
      <c r="T3613" s="9">
        <f t="shared" si="283"/>
        <v>42072.370381944449</v>
      </c>
      <c r="U3613" s="9">
        <f t="shared" si="284"/>
        <v>42102.370381944449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f t="shared" si="280"/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281"/>
        <v>2220</v>
      </c>
      <c r="Q3614">
        <f t="shared" si="282"/>
        <v>126.66666666666667</v>
      </c>
      <c r="R3614" t="s">
        <v>8327</v>
      </c>
      <c r="S3614" t="s">
        <v>8328</v>
      </c>
      <c r="T3614" s="9">
        <f t="shared" si="283"/>
        <v>41789.726979166669</v>
      </c>
      <c r="U3614" s="9">
        <f t="shared" si="284"/>
        <v>41799.726979166669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f t="shared" si="280"/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281"/>
        <v>0</v>
      </c>
      <c r="Q3615">
        <f t="shared" si="282"/>
        <v>62.5</v>
      </c>
      <c r="R3615" t="s">
        <v>8327</v>
      </c>
      <c r="S3615" t="s">
        <v>8328</v>
      </c>
      <c r="T3615" s="9">
        <f t="shared" si="283"/>
        <v>41788.58997685185</v>
      </c>
      <c r="U3615" s="9">
        <f t="shared" si="284"/>
        <v>41818.58997685185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f t="shared" si="280"/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281"/>
        <v>20</v>
      </c>
      <c r="Q3616">
        <f t="shared" si="282"/>
        <v>35.492957746478872</v>
      </c>
      <c r="R3616" t="s">
        <v>8327</v>
      </c>
      <c r="S3616" t="s">
        <v>8328</v>
      </c>
      <c r="T3616" s="9">
        <f t="shared" si="283"/>
        <v>42144.041851851856</v>
      </c>
      <c r="U3616" s="9">
        <f t="shared" si="284"/>
        <v>42174.041851851856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f t="shared" si="280"/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281"/>
        <v>170</v>
      </c>
      <c r="Q3617">
        <f t="shared" si="282"/>
        <v>37.083333333333336</v>
      </c>
      <c r="R3617" t="s">
        <v>8327</v>
      </c>
      <c r="S3617" t="s">
        <v>8328</v>
      </c>
      <c r="T3617" s="9">
        <f t="shared" si="283"/>
        <v>42318.593703703707</v>
      </c>
      <c r="U3617" s="9">
        <f t="shared" si="284"/>
        <v>42348.593703703707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f t="shared" si="280"/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281"/>
        <v>620</v>
      </c>
      <c r="Q3618">
        <f t="shared" si="282"/>
        <v>69.333333333333329</v>
      </c>
      <c r="R3618" t="s">
        <v>8327</v>
      </c>
      <c r="S3618" t="s">
        <v>8328</v>
      </c>
      <c r="T3618" s="9">
        <f t="shared" si="283"/>
        <v>42052.949814814812</v>
      </c>
      <c r="U3618" s="9">
        <f t="shared" si="284"/>
        <v>42082.908148148148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f t="shared" si="280"/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281"/>
        <v>140</v>
      </c>
      <c r="Q3619">
        <f t="shared" si="282"/>
        <v>17.254901960784313</v>
      </c>
      <c r="R3619" t="s">
        <v>8327</v>
      </c>
      <c r="S3619" t="s">
        <v>8328</v>
      </c>
      <c r="T3619" s="9">
        <f t="shared" si="283"/>
        <v>42779.610289351855</v>
      </c>
      <c r="U3619" s="9">
        <f t="shared" si="284"/>
        <v>42794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f t="shared" si="280"/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281"/>
        <v>20</v>
      </c>
      <c r="Q3620">
        <f t="shared" si="282"/>
        <v>36.071428571428569</v>
      </c>
      <c r="R3620" t="s">
        <v>8327</v>
      </c>
      <c r="S3620" t="s">
        <v>8328</v>
      </c>
      <c r="T3620" s="9">
        <f t="shared" si="283"/>
        <v>42128.627893518518</v>
      </c>
      <c r="U3620" s="9">
        <f t="shared" si="284"/>
        <v>42158.627893518518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f t="shared" si="280"/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281"/>
        <v>130</v>
      </c>
      <c r="Q3621">
        <f t="shared" si="282"/>
        <v>66.470588235294116</v>
      </c>
      <c r="R3621" t="s">
        <v>8327</v>
      </c>
      <c r="S3621" t="s">
        <v>8328</v>
      </c>
      <c r="T3621" s="9">
        <f t="shared" si="283"/>
        <v>42661.132245370376</v>
      </c>
      <c r="U3621" s="9">
        <f t="shared" si="284"/>
        <v>42693.916666666672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f t="shared" si="280"/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281"/>
        <v>545</v>
      </c>
      <c r="Q3622">
        <f t="shared" si="282"/>
        <v>56.065989847715734</v>
      </c>
      <c r="R3622" t="s">
        <v>8327</v>
      </c>
      <c r="S3622" t="s">
        <v>8328</v>
      </c>
      <c r="T3622" s="9">
        <f t="shared" si="283"/>
        <v>42037.938206018516</v>
      </c>
      <c r="U3622" s="9">
        <f t="shared" si="284"/>
        <v>42068.166666666672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f t="shared" si="280"/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281"/>
        <v>292</v>
      </c>
      <c r="Q3623">
        <f t="shared" si="282"/>
        <v>47.028571428571432</v>
      </c>
      <c r="R3623" t="s">
        <v>8327</v>
      </c>
      <c r="S3623" t="s">
        <v>8328</v>
      </c>
      <c r="T3623" s="9">
        <f t="shared" si="283"/>
        <v>42619.935694444444</v>
      </c>
      <c r="U3623" s="9">
        <f t="shared" si="284"/>
        <v>42643.875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f t="shared" si="280"/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281"/>
        <v>0.99000000000000909</v>
      </c>
      <c r="Q3624">
        <f t="shared" si="282"/>
        <v>47.666190476190479</v>
      </c>
      <c r="R3624" t="s">
        <v>8327</v>
      </c>
      <c r="S3624" t="s">
        <v>8328</v>
      </c>
      <c r="T3624" s="9">
        <f t="shared" si="283"/>
        <v>41877.221886574072</v>
      </c>
      <c r="U3624" s="9">
        <f t="shared" si="284"/>
        <v>41910.140972222223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f t="shared" si="280"/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281"/>
        <v>500</v>
      </c>
      <c r="Q3625">
        <f t="shared" si="282"/>
        <v>88.235294117647058</v>
      </c>
      <c r="R3625" t="s">
        <v>8327</v>
      </c>
      <c r="S3625" t="s">
        <v>8328</v>
      </c>
      <c r="T3625" s="9">
        <f t="shared" si="283"/>
        <v>41828.736921296295</v>
      </c>
      <c r="U3625" s="9">
        <f t="shared" si="284"/>
        <v>41846.291666666664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f t="shared" si="280"/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281"/>
        <v>148</v>
      </c>
      <c r="Q3626">
        <f t="shared" si="282"/>
        <v>80.717948717948715</v>
      </c>
      <c r="R3626" t="s">
        <v>8327</v>
      </c>
      <c r="S3626" t="s">
        <v>8328</v>
      </c>
      <c r="T3626" s="9">
        <f t="shared" si="283"/>
        <v>42545.774189814809</v>
      </c>
      <c r="U3626" s="9">
        <f t="shared" si="284"/>
        <v>42605.774189814809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f t="shared" si="280"/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281"/>
        <v>80</v>
      </c>
      <c r="Q3627">
        <f t="shared" si="282"/>
        <v>39.487179487179489</v>
      </c>
      <c r="R3627" t="s">
        <v>8327</v>
      </c>
      <c r="S3627" t="s">
        <v>8328</v>
      </c>
      <c r="T3627" s="9">
        <f t="shared" si="283"/>
        <v>42157.652511574073</v>
      </c>
      <c r="U3627" s="9">
        <f t="shared" si="284"/>
        <v>42187.652511574073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f t="shared" si="280"/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281"/>
        <v>73</v>
      </c>
      <c r="Q3628">
        <f t="shared" si="282"/>
        <v>84.854166666666671</v>
      </c>
      <c r="R3628" t="s">
        <v>8327</v>
      </c>
      <c r="S3628" t="s">
        <v>8328</v>
      </c>
      <c r="T3628" s="9">
        <f t="shared" si="283"/>
        <v>41846.667326388888</v>
      </c>
      <c r="U3628" s="9">
        <f t="shared" si="284"/>
        <v>41867.667326388888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f t="shared" si="280"/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281"/>
        <v>0</v>
      </c>
      <c r="Q3629">
        <f t="shared" si="282"/>
        <v>68.965517241379317</v>
      </c>
      <c r="R3629" t="s">
        <v>8327</v>
      </c>
      <c r="S3629" t="s">
        <v>8328</v>
      </c>
      <c r="T3629" s="9">
        <f t="shared" si="283"/>
        <v>42460.741747685184</v>
      </c>
      <c r="U3629" s="9">
        <f t="shared" si="284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 t="str">
        <f t="shared" si="280"/>
        <v/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>
        <f t="shared" si="281"/>
        <v>-100000</v>
      </c>
      <c r="Q3630" t="e">
        <f t="shared" si="282"/>
        <v>#DIV/0!</v>
      </c>
      <c r="R3630" t="s">
        <v>8327</v>
      </c>
      <c r="S3630" t="s">
        <v>8365</v>
      </c>
      <c r="T3630" s="9">
        <f t="shared" si="283"/>
        <v>42291.833287037036</v>
      </c>
      <c r="U3630" s="9">
        <f t="shared" si="284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 t="str">
        <f t="shared" si="280"/>
        <v/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281"/>
        <v>-999998</v>
      </c>
      <c r="Q3631">
        <f t="shared" si="282"/>
        <v>1</v>
      </c>
      <c r="R3631" t="s">
        <v>8327</v>
      </c>
      <c r="S3631" t="s">
        <v>8365</v>
      </c>
      <c r="T3631" s="9">
        <f t="shared" si="283"/>
        <v>42437.094490740739</v>
      </c>
      <c r="U3631" s="9">
        <f t="shared" si="284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 t="str">
        <f t="shared" si="280"/>
        <v/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281"/>
        <v>-2999</v>
      </c>
      <c r="Q3632">
        <f t="shared" si="282"/>
        <v>1</v>
      </c>
      <c r="R3632" t="s">
        <v>8327</v>
      </c>
      <c r="S3632" t="s">
        <v>8365</v>
      </c>
      <c r="T3632" s="9">
        <f t="shared" si="283"/>
        <v>41942.84710648148</v>
      </c>
      <c r="U3632" s="9">
        <f t="shared" si="284"/>
        <v>41972.888773148152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 t="str">
        <f t="shared" si="280"/>
        <v/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281"/>
        <v>-8375</v>
      </c>
      <c r="Q3633">
        <f t="shared" si="282"/>
        <v>147.88135593220338</v>
      </c>
      <c r="R3633" t="s">
        <v>8327</v>
      </c>
      <c r="S3633" t="s">
        <v>8365</v>
      </c>
      <c r="T3633" s="9">
        <f t="shared" si="283"/>
        <v>41880.753437499996</v>
      </c>
      <c r="U3633" s="9">
        <f t="shared" si="284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 t="str">
        <f t="shared" si="280"/>
        <v/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281"/>
        <v>-400</v>
      </c>
      <c r="Q3634">
        <f t="shared" si="282"/>
        <v>100</v>
      </c>
      <c r="R3634" t="s">
        <v>8327</v>
      </c>
      <c r="S3634" t="s">
        <v>8365</v>
      </c>
      <c r="T3634" s="9">
        <f t="shared" si="283"/>
        <v>41946.936909722222</v>
      </c>
      <c r="U3634" s="9">
        <f t="shared" si="284"/>
        <v>41966.936909722222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 t="str">
        <f t="shared" si="280"/>
        <v/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281"/>
        <v>-3238</v>
      </c>
      <c r="Q3635">
        <f t="shared" si="282"/>
        <v>56.838709677419352</v>
      </c>
      <c r="R3635" t="s">
        <v>8327</v>
      </c>
      <c r="S3635" t="s">
        <v>8365</v>
      </c>
      <c r="T3635" s="9">
        <f t="shared" si="283"/>
        <v>42649.623460648145</v>
      </c>
      <c r="U3635" s="9">
        <f t="shared" si="284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 t="str">
        <f t="shared" si="280"/>
        <v/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281"/>
        <v>-71815</v>
      </c>
      <c r="Q3636">
        <f t="shared" si="282"/>
        <v>176.94444444444446</v>
      </c>
      <c r="R3636" t="s">
        <v>8327</v>
      </c>
      <c r="S3636" t="s">
        <v>8365</v>
      </c>
      <c r="T3636" s="9">
        <f t="shared" si="283"/>
        <v>42701.166365740741</v>
      </c>
      <c r="U3636" s="9">
        <f t="shared" si="284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 t="str">
        <f t="shared" si="280"/>
        <v/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281"/>
        <v>-2224</v>
      </c>
      <c r="Q3637">
        <f t="shared" si="282"/>
        <v>127.6</v>
      </c>
      <c r="R3637" t="s">
        <v>8327</v>
      </c>
      <c r="S3637" t="s">
        <v>8365</v>
      </c>
      <c r="T3637" s="9">
        <f t="shared" si="283"/>
        <v>42450.88282407407</v>
      </c>
      <c r="U3637" s="9">
        <f t="shared" si="284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 t="str">
        <f t="shared" si="280"/>
        <v/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>
        <f t="shared" si="281"/>
        <v>-150000</v>
      </c>
      <c r="Q3638" t="e">
        <f t="shared" si="282"/>
        <v>#DIV/0!</v>
      </c>
      <c r="R3638" t="s">
        <v>8327</v>
      </c>
      <c r="S3638" t="s">
        <v>8365</v>
      </c>
      <c r="T3638" s="9">
        <f t="shared" si="283"/>
        <v>42226.694780092599</v>
      </c>
      <c r="U3638" s="9">
        <f t="shared" si="284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 t="str">
        <f t="shared" si="280"/>
        <v/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281"/>
        <v>-2074</v>
      </c>
      <c r="Q3639">
        <f t="shared" si="282"/>
        <v>66.142857142857139</v>
      </c>
      <c r="R3639" t="s">
        <v>8327</v>
      </c>
      <c r="S3639" t="s">
        <v>8365</v>
      </c>
      <c r="T3639" s="9">
        <f t="shared" si="283"/>
        <v>41975.700636574074</v>
      </c>
      <c r="U3639" s="9">
        <f t="shared" si="284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 t="str">
        <f t="shared" si="280"/>
        <v/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281"/>
        <v>-3084</v>
      </c>
      <c r="Q3640">
        <f t="shared" si="282"/>
        <v>108</v>
      </c>
      <c r="R3640" t="s">
        <v>8327</v>
      </c>
      <c r="S3640" t="s">
        <v>8365</v>
      </c>
      <c r="T3640" s="9">
        <f t="shared" si="283"/>
        <v>42053.672824074078</v>
      </c>
      <c r="U3640" s="9">
        <f t="shared" si="284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 t="str">
        <f t="shared" si="280"/>
        <v/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281"/>
        <v>-24999</v>
      </c>
      <c r="Q3641">
        <f t="shared" si="282"/>
        <v>1</v>
      </c>
      <c r="R3641" t="s">
        <v>8327</v>
      </c>
      <c r="S3641" t="s">
        <v>8365</v>
      </c>
      <c r="T3641" s="9">
        <f t="shared" si="283"/>
        <v>42590.677152777775</v>
      </c>
      <c r="U3641" s="9">
        <f t="shared" si="284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 t="str">
        <f t="shared" si="280"/>
        <v/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281"/>
        <v>-945</v>
      </c>
      <c r="Q3642">
        <f t="shared" si="282"/>
        <v>18.333333333333332</v>
      </c>
      <c r="R3642" t="s">
        <v>8327</v>
      </c>
      <c r="S3642" t="s">
        <v>8365</v>
      </c>
      <c r="T3642" s="9">
        <f t="shared" si="283"/>
        <v>42104.781597222223</v>
      </c>
      <c r="U3642" s="9">
        <f t="shared" si="284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 t="str">
        <f t="shared" si="280"/>
        <v/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>
        <f t="shared" si="281"/>
        <v>-3000</v>
      </c>
      <c r="Q3643" t="e">
        <f t="shared" si="282"/>
        <v>#DIV/0!</v>
      </c>
      <c r="R3643" t="s">
        <v>8327</v>
      </c>
      <c r="S3643" t="s">
        <v>8365</v>
      </c>
      <c r="T3643" s="9">
        <f t="shared" si="283"/>
        <v>41899.627071759263</v>
      </c>
      <c r="U3643" s="9">
        <f t="shared" si="284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 t="str">
        <f t="shared" si="280"/>
        <v/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281"/>
        <v>-685</v>
      </c>
      <c r="Q3644">
        <f t="shared" si="282"/>
        <v>7.5</v>
      </c>
      <c r="R3644" t="s">
        <v>8327</v>
      </c>
      <c r="S3644" t="s">
        <v>8365</v>
      </c>
      <c r="T3644" s="9">
        <f t="shared" si="283"/>
        <v>42297.816284722227</v>
      </c>
      <c r="U3644" s="9">
        <f t="shared" si="284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 t="str">
        <f t="shared" si="280"/>
        <v/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>
        <f t="shared" si="281"/>
        <v>-25000</v>
      </c>
      <c r="Q3645" t="e">
        <f t="shared" si="282"/>
        <v>#DIV/0!</v>
      </c>
      <c r="R3645" t="s">
        <v>8327</v>
      </c>
      <c r="S3645" t="s">
        <v>8365</v>
      </c>
      <c r="T3645" s="9">
        <f t="shared" si="283"/>
        <v>42285.143969907411</v>
      </c>
      <c r="U3645" s="9">
        <f t="shared" si="284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 t="str">
        <f t="shared" si="280"/>
        <v/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281"/>
        <v>-4179</v>
      </c>
      <c r="Q3646">
        <f t="shared" si="282"/>
        <v>68.416666666666671</v>
      </c>
      <c r="R3646" t="s">
        <v>8327</v>
      </c>
      <c r="S3646" t="s">
        <v>8365</v>
      </c>
      <c r="T3646" s="9">
        <f t="shared" si="283"/>
        <v>42409.241747685184</v>
      </c>
      <c r="U3646" s="9">
        <f t="shared" si="284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 t="str">
        <f t="shared" si="280"/>
        <v/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281"/>
        <v>-999</v>
      </c>
      <c r="Q3647">
        <f t="shared" si="282"/>
        <v>1</v>
      </c>
      <c r="R3647" t="s">
        <v>8327</v>
      </c>
      <c r="S3647" t="s">
        <v>8365</v>
      </c>
      <c r="T3647" s="9">
        <f t="shared" si="283"/>
        <v>42665.970347222217</v>
      </c>
      <c r="U3647" s="9">
        <f t="shared" si="284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 t="str">
        <f t="shared" si="280"/>
        <v/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281"/>
        <v>-9519</v>
      </c>
      <c r="Q3648">
        <f t="shared" si="282"/>
        <v>60.125</v>
      </c>
      <c r="R3648" t="s">
        <v>8327</v>
      </c>
      <c r="S3648" t="s">
        <v>8365</v>
      </c>
      <c r="T3648" s="9">
        <f t="shared" si="283"/>
        <v>42140.421319444446</v>
      </c>
      <c r="U3648" s="9">
        <f t="shared" si="284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 t="str">
        <f t="shared" si="280"/>
        <v/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281"/>
        <v>-470</v>
      </c>
      <c r="Q3649">
        <f t="shared" si="282"/>
        <v>15</v>
      </c>
      <c r="R3649" t="s">
        <v>8327</v>
      </c>
      <c r="S3649" t="s">
        <v>8365</v>
      </c>
      <c r="T3649" s="9">
        <f t="shared" si="283"/>
        <v>42598.749155092592</v>
      </c>
      <c r="U3649" s="9">
        <f t="shared" si="284"/>
        <v>42643.749155092592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f t="shared" si="280"/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281"/>
        <v>153</v>
      </c>
      <c r="Q3650">
        <f t="shared" si="282"/>
        <v>550.04109589041093</v>
      </c>
      <c r="R3650" t="s">
        <v>8327</v>
      </c>
      <c r="S3650" t="s">
        <v>8328</v>
      </c>
      <c r="T3650" s="9">
        <f t="shared" si="283"/>
        <v>41887.292187500003</v>
      </c>
      <c r="U3650" s="9">
        <f t="shared" si="284"/>
        <v>41917.292187500003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f t="shared" ref="E3651:E3714" si="285">IF(G3651="successful",D3651,"")</f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286">F3651-D3651</f>
        <v>30</v>
      </c>
      <c r="Q3651">
        <f t="shared" ref="Q3651:Q3714" si="287">F3651/M3651</f>
        <v>97.5</v>
      </c>
      <c r="R3651" t="s">
        <v>8327</v>
      </c>
      <c r="S3651" t="s">
        <v>8328</v>
      </c>
      <c r="T3651" s="9">
        <f t="shared" ref="T3651:T3714" si="288">(((K3651/60)/60)/24)+DATE(1970,1,1)</f>
        <v>41780.712893518517</v>
      </c>
      <c r="U3651" s="9">
        <f t="shared" ref="U3651:U3714" si="289">(((J3651/60)/60)/24)+DATE(1970,1,1)</f>
        <v>41806.712893518517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f t="shared" si="285"/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286"/>
        <v>0</v>
      </c>
      <c r="Q3652">
        <f t="shared" si="287"/>
        <v>29.411764705882351</v>
      </c>
      <c r="R3652" t="s">
        <v>8327</v>
      </c>
      <c r="S3652" t="s">
        <v>8328</v>
      </c>
      <c r="T3652" s="9">
        <f t="shared" si="288"/>
        <v>42381.478981481487</v>
      </c>
      <c r="U3652" s="9">
        <f t="shared" si="289"/>
        <v>42402.478981481487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f t="shared" si="285"/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286"/>
        <v>20</v>
      </c>
      <c r="Q3653">
        <f t="shared" si="287"/>
        <v>57.777777777777779</v>
      </c>
      <c r="R3653" t="s">
        <v>8327</v>
      </c>
      <c r="S3653" t="s">
        <v>8328</v>
      </c>
      <c r="T3653" s="9">
        <f t="shared" si="288"/>
        <v>41828.646319444444</v>
      </c>
      <c r="U3653" s="9">
        <f t="shared" si="289"/>
        <v>41861.665972222225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f t="shared" si="285"/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286"/>
        <v>452</v>
      </c>
      <c r="Q3654">
        <f t="shared" si="287"/>
        <v>44.235294117647058</v>
      </c>
      <c r="R3654" t="s">
        <v>8327</v>
      </c>
      <c r="S3654" t="s">
        <v>8328</v>
      </c>
      <c r="T3654" s="9">
        <f t="shared" si="288"/>
        <v>42596.644699074073</v>
      </c>
      <c r="U3654" s="9">
        <f t="shared" si="289"/>
        <v>42607.165972222225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f t="shared" si="285"/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286"/>
        <v>10</v>
      </c>
      <c r="Q3655">
        <f t="shared" si="287"/>
        <v>60.909090909090907</v>
      </c>
      <c r="R3655" t="s">
        <v>8327</v>
      </c>
      <c r="S3655" t="s">
        <v>8328</v>
      </c>
      <c r="T3655" s="9">
        <f t="shared" si="288"/>
        <v>42191.363506944443</v>
      </c>
      <c r="U3655" s="9">
        <f t="shared" si="289"/>
        <v>42221.363506944443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f t="shared" si="285"/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286"/>
        <v>1116</v>
      </c>
      <c r="Q3656">
        <f t="shared" si="287"/>
        <v>68.84210526315789</v>
      </c>
      <c r="R3656" t="s">
        <v>8327</v>
      </c>
      <c r="S3656" t="s">
        <v>8328</v>
      </c>
      <c r="T3656" s="9">
        <f t="shared" si="288"/>
        <v>42440.416504629626</v>
      </c>
      <c r="U3656" s="9">
        <f t="shared" si="289"/>
        <v>42463.708333333328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f t="shared" si="285"/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286"/>
        <v>813</v>
      </c>
      <c r="Q3657">
        <f t="shared" si="287"/>
        <v>73.582278481012665</v>
      </c>
      <c r="R3657" t="s">
        <v>8327</v>
      </c>
      <c r="S3657" t="s">
        <v>8328</v>
      </c>
      <c r="T3657" s="9">
        <f t="shared" si="288"/>
        <v>42173.803217592591</v>
      </c>
      <c r="U3657" s="9">
        <f t="shared" si="289"/>
        <v>42203.290972222225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f t="shared" si="285"/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286"/>
        <v>291</v>
      </c>
      <c r="Q3658">
        <f t="shared" si="287"/>
        <v>115.02173913043478</v>
      </c>
      <c r="R3658" t="s">
        <v>8327</v>
      </c>
      <c r="S3658" t="s">
        <v>8328</v>
      </c>
      <c r="T3658" s="9">
        <f t="shared" si="288"/>
        <v>42737.910138888896</v>
      </c>
      <c r="U3658" s="9">
        <f t="shared" si="289"/>
        <v>42767.957638888889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f t="shared" si="285"/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286"/>
        <v>215</v>
      </c>
      <c r="Q3659">
        <f t="shared" si="287"/>
        <v>110.75</v>
      </c>
      <c r="R3659" t="s">
        <v>8327</v>
      </c>
      <c r="S3659" t="s">
        <v>8328</v>
      </c>
      <c r="T3659" s="9">
        <f t="shared" si="288"/>
        <v>42499.629849537043</v>
      </c>
      <c r="U3659" s="9">
        <f t="shared" si="289"/>
        <v>42522.904166666667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f t="shared" si="285"/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286"/>
        <v>10</v>
      </c>
      <c r="Q3660">
        <f t="shared" si="287"/>
        <v>75.5</v>
      </c>
      <c r="R3660" t="s">
        <v>8327</v>
      </c>
      <c r="S3660" t="s">
        <v>8328</v>
      </c>
      <c r="T3660" s="9">
        <f t="shared" si="288"/>
        <v>41775.858564814815</v>
      </c>
      <c r="U3660" s="9">
        <f t="shared" si="289"/>
        <v>41822.165972222225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f t="shared" si="285"/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286"/>
        <v>61</v>
      </c>
      <c r="Q3661">
        <f t="shared" si="287"/>
        <v>235.46153846153845</v>
      </c>
      <c r="R3661" t="s">
        <v>8327</v>
      </c>
      <c r="S3661" t="s">
        <v>8328</v>
      </c>
      <c r="T3661" s="9">
        <f t="shared" si="288"/>
        <v>42055.277199074073</v>
      </c>
      <c r="U3661" s="9">
        <f t="shared" si="289"/>
        <v>42082.610416666663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f t="shared" si="285"/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286"/>
        <v>0</v>
      </c>
      <c r="Q3662">
        <f t="shared" si="287"/>
        <v>11.363636363636363</v>
      </c>
      <c r="R3662" t="s">
        <v>8327</v>
      </c>
      <c r="S3662" t="s">
        <v>8328</v>
      </c>
      <c r="T3662" s="9">
        <f t="shared" si="288"/>
        <v>41971.881076388891</v>
      </c>
      <c r="U3662" s="9">
        <f t="shared" si="289"/>
        <v>41996.881076388891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f t="shared" si="285"/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286"/>
        <v>330</v>
      </c>
      <c r="Q3663">
        <f t="shared" si="287"/>
        <v>92.5</v>
      </c>
      <c r="R3663" t="s">
        <v>8327</v>
      </c>
      <c r="S3663" t="s">
        <v>8328</v>
      </c>
      <c r="T3663" s="9">
        <f t="shared" si="288"/>
        <v>42447.896666666667</v>
      </c>
      <c r="U3663" s="9">
        <f t="shared" si="289"/>
        <v>42470.166666666672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f t="shared" si="285"/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286"/>
        <v>114</v>
      </c>
      <c r="Q3664">
        <f t="shared" si="287"/>
        <v>202.85</v>
      </c>
      <c r="R3664" t="s">
        <v>8327</v>
      </c>
      <c r="S3664" t="s">
        <v>8328</v>
      </c>
      <c r="T3664" s="9">
        <f t="shared" si="288"/>
        <v>42064.220069444447</v>
      </c>
      <c r="U3664" s="9">
        <f t="shared" si="289"/>
        <v>42094.178402777776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f t="shared" si="285"/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286"/>
        <v>9</v>
      </c>
      <c r="Q3665">
        <f t="shared" si="287"/>
        <v>26</v>
      </c>
      <c r="R3665" t="s">
        <v>8327</v>
      </c>
      <c r="S3665" t="s">
        <v>8328</v>
      </c>
      <c r="T3665" s="9">
        <f t="shared" si="288"/>
        <v>42665.451736111107</v>
      </c>
      <c r="U3665" s="9">
        <f t="shared" si="289"/>
        <v>42725.493402777778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f t="shared" si="285"/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286"/>
        <v>75</v>
      </c>
      <c r="Q3666">
        <f t="shared" si="287"/>
        <v>46.05263157894737</v>
      </c>
      <c r="R3666" t="s">
        <v>8327</v>
      </c>
      <c r="S3666" t="s">
        <v>8328</v>
      </c>
      <c r="T3666" s="9">
        <f t="shared" si="288"/>
        <v>42523.248715277776</v>
      </c>
      <c r="U3666" s="9">
        <f t="shared" si="289"/>
        <v>42537.248715277776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f t="shared" si="285"/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286"/>
        <v>94</v>
      </c>
      <c r="Q3667">
        <f t="shared" si="287"/>
        <v>51</v>
      </c>
      <c r="R3667" t="s">
        <v>8327</v>
      </c>
      <c r="S3667" t="s">
        <v>8328</v>
      </c>
      <c r="T3667" s="9">
        <f t="shared" si="288"/>
        <v>42294.808124999996</v>
      </c>
      <c r="U3667" s="9">
        <f t="shared" si="289"/>
        <v>42305.829166666663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f t="shared" si="285"/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286"/>
        <v>0</v>
      </c>
      <c r="Q3668">
        <f t="shared" si="287"/>
        <v>31.578947368421051</v>
      </c>
      <c r="R3668" t="s">
        <v>8327</v>
      </c>
      <c r="S3668" t="s">
        <v>8328</v>
      </c>
      <c r="T3668" s="9">
        <f t="shared" si="288"/>
        <v>41822.90488425926</v>
      </c>
      <c r="U3668" s="9">
        <f t="shared" si="289"/>
        <v>41844.291666666664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f t="shared" si="285"/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286"/>
        <v>95.110000000000127</v>
      </c>
      <c r="Q3669">
        <f t="shared" si="287"/>
        <v>53.363965517241382</v>
      </c>
      <c r="R3669" t="s">
        <v>8327</v>
      </c>
      <c r="S3669" t="s">
        <v>8328</v>
      </c>
      <c r="T3669" s="9">
        <f t="shared" si="288"/>
        <v>42173.970127314817</v>
      </c>
      <c r="U3669" s="9">
        <f t="shared" si="289"/>
        <v>42203.970127314817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f t="shared" si="285"/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286"/>
        <v>35</v>
      </c>
      <c r="Q3670">
        <f t="shared" si="287"/>
        <v>36.964285714285715</v>
      </c>
      <c r="R3670" t="s">
        <v>8327</v>
      </c>
      <c r="S3670" t="s">
        <v>8328</v>
      </c>
      <c r="T3670" s="9">
        <f t="shared" si="288"/>
        <v>42185.556157407409</v>
      </c>
      <c r="U3670" s="9">
        <f t="shared" si="289"/>
        <v>42208.772916666669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f t="shared" si="285"/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286"/>
        <v>382</v>
      </c>
      <c r="Q3671">
        <f t="shared" si="287"/>
        <v>81.294117647058826</v>
      </c>
      <c r="R3671" t="s">
        <v>8327</v>
      </c>
      <c r="S3671" t="s">
        <v>8328</v>
      </c>
      <c r="T3671" s="9">
        <f t="shared" si="288"/>
        <v>42136.675196759257</v>
      </c>
      <c r="U3671" s="9">
        <f t="shared" si="289"/>
        <v>42166.675196759257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f t="shared" si="285"/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286"/>
        <v>21</v>
      </c>
      <c r="Q3672">
        <f t="shared" si="287"/>
        <v>20.083333333333332</v>
      </c>
      <c r="R3672" t="s">
        <v>8327</v>
      </c>
      <c r="S3672" t="s">
        <v>8328</v>
      </c>
      <c r="T3672" s="9">
        <f t="shared" si="288"/>
        <v>42142.514016203699</v>
      </c>
      <c r="U3672" s="9">
        <f t="shared" si="289"/>
        <v>42155.958333333328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f t="shared" si="285"/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286"/>
        <v>30</v>
      </c>
      <c r="Q3673">
        <f t="shared" si="287"/>
        <v>88.25</v>
      </c>
      <c r="R3673" t="s">
        <v>8327</v>
      </c>
      <c r="S3673" t="s">
        <v>8328</v>
      </c>
      <c r="T3673" s="9">
        <f t="shared" si="288"/>
        <v>41820.62809027778</v>
      </c>
      <c r="U3673" s="9">
        <f t="shared" si="289"/>
        <v>41841.165972222225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f t="shared" si="285"/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286"/>
        <v>46</v>
      </c>
      <c r="Q3674">
        <f t="shared" si="287"/>
        <v>53.438596491228068</v>
      </c>
      <c r="R3674" t="s">
        <v>8327</v>
      </c>
      <c r="S3674" t="s">
        <v>8328</v>
      </c>
      <c r="T3674" s="9">
        <f t="shared" si="288"/>
        <v>41878.946574074071</v>
      </c>
      <c r="U3674" s="9">
        <f t="shared" si="289"/>
        <v>41908.946574074071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f t="shared" si="285"/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286"/>
        <v>545</v>
      </c>
      <c r="Q3675">
        <f t="shared" si="287"/>
        <v>39.868421052631582</v>
      </c>
      <c r="R3675" t="s">
        <v>8327</v>
      </c>
      <c r="S3675" t="s">
        <v>8328</v>
      </c>
      <c r="T3675" s="9">
        <f t="shared" si="288"/>
        <v>41914.295104166667</v>
      </c>
      <c r="U3675" s="9">
        <f t="shared" si="289"/>
        <v>41948.536111111112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f t="shared" si="285"/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286"/>
        <v>0</v>
      </c>
      <c r="Q3676">
        <f t="shared" si="287"/>
        <v>145.16129032258064</v>
      </c>
      <c r="R3676" t="s">
        <v>8327</v>
      </c>
      <c r="S3676" t="s">
        <v>8328</v>
      </c>
      <c r="T3676" s="9">
        <f t="shared" si="288"/>
        <v>42556.873020833329</v>
      </c>
      <c r="U3676" s="9">
        <f t="shared" si="289"/>
        <v>42616.873020833329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f t="shared" si="285"/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286"/>
        <v>20</v>
      </c>
      <c r="Q3677">
        <f t="shared" si="287"/>
        <v>23.333333333333332</v>
      </c>
      <c r="R3677" t="s">
        <v>8327</v>
      </c>
      <c r="S3677" t="s">
        <v>8328</v>
      </c>
      <c r="T3677" s="9">
        <f t="shared" si="288"/>
        <v>42493.597013888888</v>
      </c>
      <c r="U3677" s="9">
        <f t="shared" si="289"/>
        <v>42505.958333333328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f t="shared" si="285"/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286"/>
        <v>230</v>
      </c>
      <c r="Q3678">
        <f t="shared" si="287"/>
        <v>64.375</v>
      </c>
      <c r="R3678" t="s">
        <v>8327</v>
      </c>
      <c r="S3678" t="s">
        <v>8328</v>
      </c>
      <c r="T3678" s="9">
        <f t="shared" si="288"/>
        <v>41876.815787037034</v>
      </c>
      <c r="U3678" s="9">
        <f t="shared" si="289"/>
        <v>41894.815787037034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f t="shared" si="285"/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286"/>
        <v>348.5</v>
      </c>
      <c r="Q3679">
        <f t="shared" si="287"/>
        <v>62.052763819095475</v>
      </c>
      <c r="R3679" t="s">
        <v>8327</v>
      </c>
      <c r="S3679" t="s">
        <v>8328</v>
      </c>
      <c r="T3679" s="9">
        <f t="shared" si="288"/>
        <v>41802.574282407404</v>
      </c>
      <c r="U3679" s="9">
        <f t="shared" si="289"/>
        <v>41823.165972222225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f t="shared" si="285"/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286"/>
        <v>50</v>
      </c>
      <c r="Q3680">
        <f t="shared" si="287"/>
        <v>66.129032258064512</v>
      </c>
      <c r="R3680" t="s">
        <v>8327</v>
      </c>
      <c r="S3680" t="s">
        <v>8328</v>
      </c>
      <c r="T3680" s="9">
        <f t="shared" si="288"/>
        <v>42120.531226851846</v>
      </c>
      <c r="U3680" s="9">
        <f t="shared" si="289"/>
        <v>42155.531226851846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f t="shared" si="285"/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286"/>
        <v>202</v>
      </c>
      <c r="Q3681">
        <f t="shared" si="287"/>
        <v>73.400000000000006</v>
      </c>
      <c r="R3681" t="s">
        <v>8327</v>
      </c>
      <c r="S3681" t="s">
        <v>8328</v>
      </c>
      <c r="T3681" s="9">
        <f t="shared" si="288"/>
        <v>41786.761354166665</v>
      </c>
      <c r="U3681" s="9">
        <f t="shared" si="289"/>
        <v>41821.207638888889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f t="shared" si="285"/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286"/>
        <v>383</v>
      </c>
      <c r="Q3682">
        <f t="shared" si="287"/>
        <v>99.5</v>
      </c>
      <c r="R3682" t="s">
        <v>8327</v>
      </c>
      <c r="S3682" t="s">
        <v>8328</v>
      </c>
      <c r="T3682" s="9">
        <f t="shared" si="288"/>
        <v>42627.454097222217</v>
      </c>
      <c r="U3682" s="9">
        <f t="shared" si="289"/>
        <v>42648.454097222217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f t="shared" si="285"/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286"/>
        <v>119</v>
      </c>
      <c r="Q3683">
        <f t="shared" si="287"/>
        <v>62.166666666666664</v>
      </c>
      <c r="R3683" t="s">
        <v>8327</v>
      </c>
      <c r="S3683" t="s">
        <v>8328</v>
      </c>
      <c r="T3683" s="9">
        <f t="shared" si="288"/>
        <v>42374.651504629626</v>
      </c>
      <c r="U3683" s="9">
        <f t="shared" si="289"/>
        <v>42384.651504629626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f t="shared" si="285"/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286"/>
        <v>1176</v>
      </c>
      <c r="Q3684">
        <f t="shared" si="287"/>
        <v>62.328358208955223</v>
      </c>
      <c r="R3684" t="s">
        <v>8327</v>
      </c>
      <c r="S3684" t="s">
        <v>8328</v>
      </c>
      <c r="T3684" s="9">
        <f t="shared" si="288"/>
        <v>41772.685393518521</v>
      </c>
      <c r="U3684" s="9">
        <f t="shared" si="289"/>
        <v>41806.290972222225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f t="shared" si="285"/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286"/>
        <v>380</v>
      </c>
      <c r="Q3685">
        <f t="shared" si="287"/>
        <v>58.787878787878789</v>
      </c>
      <c r="R3685" t="s">
        <v>8327</v>
      </c>
      <c r="S3685" t="s">
        <v>8328</v>
      </c>
      <c r="T3685" s="9">
        <f t="shared" si="288"/>
        <v>42633.116851851853</v>
      </c>
      <c r="U3685" s="9">
        <f t="shared" si="289"/>
        <v>42663.116851851853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f t="shared" si="285"/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286"/>
        <v>293</v>
      </c>
      <c r="Q3686">
        <f t="shared" si="287"/>
        <v>45.347826086956523</v>
      </c>
      <c r="R3686" t="s">
        <v>8327</v>
      </c>
      <c r="S3686" t="s">
        <v>8328</v>
      </c>
      <c r="T3686" s="9">
        <f t="shared" si="288"/>
        <v>42219.180393518516</v>
      </c>
      <c r="U3686" s="9">
        <f t="shared" si="289"/>
        <v>42249.180393518516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f t="shared" si="285"/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286"/>
        <v>285</v>
      </c>
      <c r="Q3687">
        <f t="shared" si="287"/>
        <v>41.944444444444443</v>
      </c>
      <c r="R3687" t="s">
        <v>8327</v>
      </c>
      <c r="S3687" t="s">
        <v>8328</v>
      </c>
      <c r="T3687" s="9">
        <f t="shared" si="288"/>
        <v>41753.593275462961</v>
      </c>
      <c r="U3687" s="9">
        <f t="shared" si="289"/>
        <v>41778.875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f t="shared" si="285"/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286"/>
        <v>5</v>
      </c>
      <c r="Q3688">
        <f t="shared" si="287"/>
        <v>59.166666666666664</v>
      </c>
      <c r="R3688" t="s">
        <v>8327</v>
      </c>
      <c r="S3688" t="s">
        <v>8328</v>
      </c>
      <c r="T3688" s="9">
        <f t="shared" si="288"/>
        <v>42230.662731481483</v>
      </c>
      <c r="U3688" s="9">
        <f t="shared" si="289"/>
        <v>42245.165972222225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f t="shared" si="285"/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286"/>
        <v>12.25</v>
      </c>
      <c r="Q3689">
        <f t="shared" si="287"/>
        <v>200.49</v>
      </c>
      <c r="R3689" t="s">
        <v>8327</v>
      </c>
      <c r="S3689" t="s">
        <v>8328</v>
      </c>
      <c r="T3689" s="9">
        <f t="shared" si="288"/>
        <v>41787.218229166669</v>
      </c>
      <c r="U3689" s="9">
        <f t="shared" si="289"/>
        <v>41817.218229166669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f t="shared" si="285"/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286"/>
        <v>275</v>
      </c>
      <c r="Q3690">
        <f t="shared" si="287"/>
        <v>83.974358974358978</v>
      </c>
      <c r="R3690" t="s">
        <v>8327</v>
      </c>
      <c r="S3690" t="s">
        <v>8328</v>
      </c>
      <c r="T3690" s="9">
        <f t="shared" si="288"/>
        <v>41829.787083333329</v>
      </c>
      <c r="U3690" s="9">
        <f t="shared" si="289"/>
        <v>41859.787083333329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f t="shared" si="285"/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286"/>
        <v>550</v>
      </c>
      <c r="Q3691">
        <f t="shared" si="287"/>
        <v>57.258064516129032</v>
      </c>
      <c r="R3691" t="s">
        <v>8327</v>
      </c>
      <c r="S3691" t="s">
        <v>8328</v>
      </c>
      <c r="T3691" s="9">
        <f t="shared" si="288"/>
        <v>42147.826840277776</v>
      </c>
      <c r="U3691" s="9">
        <f t="shared" si="289"/>
        <v>42176.934027777781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f t="shared" si="285"/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286"/>
        <v>300</v>
      </c>
      <c r="Q3692">
        <f t="shared" si="287"/>
        <v>58.064516129032256</v>
      </c>
      <c r="R3692" t="s">
        <v>8327</v>
      </c>
      <c r="S3692" t="s">
        <v>8328</v>
      </c>
      <c r="T3692" s="9">
        <f t="shared" si="288"/>
        <v>41940.598182870373</v>
      </c>
      <c r="U3692" s="9">
        <f t="shared" si="289"/>
        <v>41970.639849537038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f t="shared" si="285"/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286"/>
        <v>11184</v>
      </c>
      <c r="Q3693">
        <f t="shared" si="287"/>
        <v>186.80291970802921</v>
      </c>
      <c r="R3693" t="s">
        <v>8327</v>
      </c>
      <c r="S3693" t="s">
        <v>8328</v>
      </c>
      <c r="T3693" s="9">
        <f t="shared" si="288"/>
        <v>42020.700567129628</v>
      </c>
      <c r="U3693" s="9">
        <f t="shared" si="289"/>
        <v>42065.207638888889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f t="shared" si="285"/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286"/>
        <v>260</v>
      </c>
      <c r="Q3694">
        <f t="shared" si="287"/>
        <v>74.117647058823536</v>
      </c>
      <c r="R3694" t="s">
        <v>8327</v>
      </c>
      <c r="S3694" t="s">
        <v>8328</v>
      </c>
      <c r="T3694" s="9">
        <f t="shared" si="288"/>
        <v>41891.96503472222</v>
      </c>
      <c r="U3694" s="9">
        <f t="shared" si="289"/>
        <v>41901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f t="shared" si="285"/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286"/>
        <v>97</v>
      </c>
      <c r="Q3695">
        <f t="shared" si="287"/>
        <v>30.714285714285715</v>
      </c>
      <c r="R3695" t="s">
        <v>8327</v>
      </c>
      <c r="S3695" t="s">
        <v>8328</v>
      </c>
      <c r="T3695" s="9">
        <f t="shared" si="288"/>
        <v>42309.191307870366</v>
      </c>
      <c r="U3695" s="9">
        <f t="shared" si="289"/>
        <v>42338.9375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f t="shared" si="285"/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286"/>
        <v>260</v>
      </c>
      <c r="Q3696">
        <f t="shared" si="287"/>
        <v>62.666666666666664</v>
      </c>
      <c r="R3696" t="s">
        <v>8327</v>
      </c>
      <c r="S3696" t="s">
        <v>8328</v>
      </c>
      <c r="T3696" s="9">
        <f t="shared" si="288"/>
        <v>42490.133877314816</v>
      </c>
      <c r="U3696" s="9">
        <f t="shared" si="289"/>
        <v>42527.083333333328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f t="shared" si="285"/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286"/>
        <v>5</v>
      </c>
      <c r="Q3697">
        <f t="shared" si="287"/>
        <v>121.36363636363636</v>
      </c>
      <c r="R3697" t="s">
        <v>8327</v>
      </c>
      <c r="S3697" t="s">
        <v>8328</v>
      </c>
      <c r="T3697" s="9">
        <f t="shared" si="288"/>
        <v>41995.870486111111</v>
      </c>
      <c r="U3697" s="9">
        <f t="shared" si="289"/>
        <v>42015.870486111111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f t="shared" si="285"/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286"/>
        <v>1100</v>
      </c>
      <c r="Q3698">
        <f t="shared" si="287"/>
        <v>39.743589743589745</v>
      </c>
      <c r="R3698" t="s">
        <v>8327</v>
      </c>
      <c r="S3698" t="s">
        <v>8328</v>
      </c>
      <c r="T3698" s="9">
        <f t="shared" si="288"/>
        <v>41988.617083333331</v>
      </c>
      <c r="U3698" s="9">
        <f t="shared" si="289"/>
        <v>42048.617083333331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f t="shared" si="285"/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286"/>
        <v>160</v>
      </c>
      <c r="Q3699">
        <f t="shared" si="287"/>
        <v>72</v>
      </c>
      <c r="R3699" t="s">
        <v>8327</v>
      </c>
      <c r="S3699" t="s">
        <v>8328</v>
      </c>
      <c r="T3699" s="9">
        <f t="shared" si="288"/>
        <v>42479.465833333335</v>
      </c>
      <c r="U3699" s="9">
        <f t="shared" si="289"/>
        <v>42500.465833333335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f t="shared" si="285"/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286"/>
        <v>526</v>
      </c>
      <c r="Q3700">
        <f t="shared" si="287"/>
        <v>40.632352941176471</v>
      </c>
      <c r="R3700" t="s">
        <v>8327</v>
      </c>
      <c r="S3700" t="s">
        <v>8328</v>
      </c>
      <c r="T3700" s="9">
        <f t="shared" si="288"/>
        <v>42401.806562500002</v>
      </c>
      <c r="U3700" s="9">
        <f t="shared" si="289"/>
        <v>42431.806562500002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f t="shared" si="285"/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286"/>
        <v>20</v>
      </c>
      <c r="Q3701">
        <f t="shared" si="287"/>
        <v>63</v>
      </c>
      <c r="R3701" t="s">
        <v>8327</v>
      </c>
      <c r="S3701" t="s">
        <v>8328</v>
      </c>
      <c r="T3701" s="9">
        <f t="shared" si="288"/>
        <v>41897.602037037039</v>
      </c>
      <c r="U3701" s="9">
        <f t="shared" si="289"/>
        <v>41927.602037037039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f t="shared" si="285"/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286"/>
        <v>106</v>
      </c>
      <c r="Q3702">
        <f t="shared" si="287"/>
        <v>33.666666666666664</v>
      </c>
      <c r="R3702" t="s">
        <v>8327</v>
      </c>
      <c r="S3702" t="s">
        <v>8328</v>
      </c>
      <c r="T3702" s="9">
        <f t="shared" si="288"/>
        <v>41882.585648148146</v>
      </c>
      <c r="U3702" s="9">
        <f t="shared" si="289"/>
        <v>41912.666666666664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f t="shared" si="285"/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286"/>
        <v>5</v>
      </c>
      <c r="Q3703">
        <f t="shared" si="287"/>
        <v>38.589743589743591</v>
      </c>
      <c r="R3703" t="s">
        <v>8327</v>
      </c>
      <c r="S3703" t="s">
        <v>8328</v>
      </c>
      <c r="T3703" s="9">
        <f t="shared" si="288"/>
        <v>42129.541585648149</v>
      </c>
      <c r="U3703" s="9">
        <f t="shared" si="289"/>
        <v>42159.541585648149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f t="shared" si="285"/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286"/>
        <v>275</v>
      </c>
      <c r="Q3704">
        <f t="shared" si="287"/>
        <v>155.95238095238096</v>
      </c>
      <c r="R3704" t="s">
        <v>8327</v>
      </c>
      <c r="S3704" t="s">
        <v>8328</v>
      </c>
      <c r="T3704" s="9">
        <f t="shared" si="288"/>
        <v>42524.53800925926</v>
      </c>
      <c r="U3704" s="9">
        <f t="shared" si="289"/>
        <v>42561.957638888889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f t="shared" si="285"/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286"/>
        <v>246</v>
      </c>
      <c r="Q3705">
        <f t="shared" si="287"/>
        <v>43.2</v>
      </c>
      <c r="R3705" t="s">
        <v>8327</v>
      </c>
      <c r="S3705" t="s">
        <v>8328</v>
      </c>
      <c r="T3705" s="9">
        <f t="shared" si="288"/>
        <v>42556.504490740743</v>
      </c>
      <c r="U3705" s="9">
        <f t="shared" si="289"/>
        <v>42595.290972222225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f t="shared" si="285"/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286"/>
        <v>109.00999999999999</v>
      </c>
      <c r="Q3706">
        <f t="shared" si="287"/>
        <v>15.148518518518518</v>
      </c>
      <c r="R3706" t="s">
        <v>8327</v>
      </c>
      <c r="S3706" t="s">
        <v>8328</v>
      </c>
      <c r="T3706" s="9">
        <f t="shared" si="288"/>
        <v>42461.689745370371</v>
      </c>
      <c r="U3706" s="9">
        <f t="shared" si="289"/>
        <v>42521.689745370371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f t="shared" si="285"/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286"/>
        <v>98</v>
      </c>
      <c r="Q3707">
        <f t="shared" si="287"/>
        <v>83.571428571428569</v>
      </c>
      <c r="R3707" t="s">
        <v>8327</v>
      </c>
      <c r="S3707" t="s">
        <v>8328</v>
      </c>
      <c r="T3707" s="9">
        <f t="shared" si="288"/>
        <v>41792.542986111112</v>
      </c>
      <c r="U3707" s="9">
        <f t="shared" si="289"/>
        <v>41813.75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f t="shared" si="285"/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286"/>
        <v>320</v>
      </c>
      <c r="Q3708">
        <f t="shared" si="287"/>
        <v>140</v>
      </c>
      <c r="R3708" t="s">
        <v>8327</v>
      </c>
      <c r="S3708" t="s">
        <v>8328</v>
      </c>
      <c r="T3708" s="9">
        <f t="shared" si="288"/>
        <v>41879.913761574076</v>
      </c>
      <c r="U3708" s="9">
        <f t="shared" si="289"/>
        <v>41894.913761574076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f t="shared" si="285"/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286"/>
        <v>860</v>
      </c>
      <c r="Q3709">
        <f t="shared" si="287"/>
        <v>80.869565217391298</v>
      </c>
      <c r="R3709" t="s">
        <v>8327</v>
      </c>
      <c r="S3709" t="s">
        <v>8328</v>
      </c>
      <c r="T3709" s="9">
        <f t="shared" si="288"/>
        <v>42552.048356481479</v>
      </c>
      <c r="U3709" s="9">
        <f t="shared" si="289"/>
        <v>42573.226388888885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f t="shared" si="285"/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286"/>
        <v>1400</v>
      </c>
      <c r="Q3710">
        <f t="shared" si="287"/>
        <v>53.846153846153847</v>
      </c>
      <c r="R3710" t="s">
        <v>8327</v>
      </c>
      <c r="S3710" t="s">
        <v>8328</v>
      </c>
      <c r="T3710" s="9">
        <f t="shared" si="288"/>
        <v>41810.142199074071</v>
      </c>
      <c r="U3710" s="9">
        <f t="shared" si="289"/>
        <v>41824.142199074071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f t="shared" si="285"/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286"/>
        <v>82.5</v>
      </c>
      <c r="Q3711">
        <f t="shared" si="287"/>
        <v>30.928571428571427</v>
      </c>
      <c r="R3711" t="s">
        <v>8327</v>
      </c>
      <c r="S3711" t="s">
        <v>8328</v>
      </c>
      <c r="T3711" s="9">
        <f t="shared" si="288"/>
        <v>41785.707708333335</v>
      </c>
      <c r="U3711" s="9">
        <f t="shared" si="289"/>
        <v>41815.707708333335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f t="shared" si="285"/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286"/>
        <v>535</v>
      </c>
      <c r="Q3712">
        <f t="shared" si="287"/>
        <v>67.962962962962962</v>
      </c>
      <c r="R3712" t="s">
        <v>8327</v>
      </c>
      <c r="S3712" t="s">
        <v>8328</v>
      </c>
      <c r="T3712" s="9">
        <f t="shared" si="288"/>
        <v>42072.576249999998</v>
      </c>
      <c r="U3712" s="9">
        <f t="shared" si="289"/>
        <v>42097.576249999998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f t="shared" si="285"/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286"/>
        <v>70</v>
      </c>
      <c r="Q3713">
        <f t="shared" si="287"/>
        <v>27.142857142857142</v>
      </c>
      <c r="R3713" t="s">
        <v>8327</v>
      </c>
      <c r="S3713" t="s">
        <v>8328</v>
      </c>
      <c r="T3713" s="9">
        <f t="shared" si="288"/>
        <v>41779.724224537036</v>
      </c>
      <c r="U3713" s="9">
        <f t="shared" si="289"/>
        <v>41805.666666666664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f t="shared" si="285"/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286"/>
        <v>4030</v>
      </c>
      <c r="Q3714">
        <f t="shared" si="287"/>
        <v>110.86538461538461</v>
      </c>
      <c r="R3714" t="s">
        <v>8327</v>
      </c>
      <c r="S3714" t="s">
        <v>8328</v>
      </c>
      <c r="T3714" s="9">
        <f t="shared" si="288"/>
        <v>42134.172071759262</v>
      </c>
      <c r="U3714" s="9">
        <f t="shared" si="289"/>
        <v>42155.290972222225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f t="shared" ref="E3715:E3778" si="290">IF(G3715="successful",D3715,"")</f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291">F3715-D3715</f>
        <v>30</v>
      </c>
      <c r="Q3715">
        <f t="shared" ref="Q3715:Q3778" si="292">F3715/M3715</f>
        <v>106.84210526315789</v>
      </c>
      <c r="R3715" t="s">
        <v>8327</v>
      </c>
      <c r="S3715" t="s">
        <v>8328</v>
      </c>
      <c r="T3715" s="9">
        <f t="shared" ref="T3715:T3778" si="293">(((K3715/60)/60)/24)+DATE(1970,1,1)</f>
        <v>42505.738032407404</v>
      </c>
      <c r="U3715" s="9">
        <f t="shared" ref="U3715:U3778" si="294">(((J3715/60)/60)/24)+DATE(1970,1,1)</f>
        <v>42525.738032407404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f t="shared" si="290"/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291"/>
        <v>235</v>
      </c>
      <c r="Q3716">
        <f t="shared" si="292"/>
        <v>105.51546391752578</v>
      </c>
      <c r="R3716" t="s">
        <v>8327</v>
      </c>
      <c r="S3716" t="s">
        <v>8328</v>
      </c>
      <c r="T3716" s="9">
        <f t="shared" si="293"/>
        <v>42118.556331018524</v>
      </c>
      <c r="U3716" s="9">
        <f t="shared" si="294"/>
        <v>42150.165972222225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f t="shared" si="290"/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291"/>
        <v>90</v>
      </c>
      <c r="Q3717">
        <f t="shared" si="292"/>
        <v>132.96296296296296</v>
      </c>
      <c r="R3717" t="s">
        <v>8327</v>
      </c>
      <c r="S3717" t="s">
        <v>8328</v>
      </c>
      <c r="T3717" s="9">
        <f t="shared" si="293"/>
        <v>42036.995590277773</v>
      </c>
      <c r="U3717" s="9">
        <f t="shared" si="294"/>
        <v>42094.536111111112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f t="shared" si="290"/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291"/>
        <v>446</v>
      </c>
      <c r="Q3718">
        <f t="shared" si="292"/>
        <v>51.916666666666664</v>
      </c>
      <c r="R3718" t="s">
        <v>8327</v>
      </c>
      <c r="S3718" t="s">
        <v>8328</v>
      </c>
      <c r="T3718" s="9">
        <f t="shared" si="293"/>
        <v>42360.887835648144</v>
      </c>
      <c r="U3718" s="9">
        <f t="shared" si="294"/>
        <v>42390.887835648144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f t="shared" si="290"/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291"/>
        <v>30</v>
      </c>
      <c r="Q3719">
        <f t="shared" si="292"/>
        <v>310</v>
      </c>
      <c r="R3719" t="s">
        <v>8327</v>
      </c>
      <c r="S3719" t="s">
        <v>8328</v>
      </c>
      <c r="T3719" s="9">
        <f t="shared" si="293"/>
        <v>42102.866307870368</v>
      </c>
      <c r="U3719" s="9">
        <f t="shared" si="294"/>
        <v>42133.866307870368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f t="shared" si="290"/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291"/>
        <v>697</v>
      </c>
      <c r="Q3720">
        <f t="shared" si="292"/>
        <v>26.021739130434781</v>
      </c>
      <c r="R3720" t="s">
        <v>8327</v>
      </c>
      <c r="S3720" t="s">
        <v>8328</v>
      </c>
      <c r="T3720" s="9">
        <f t="shared" si="293"/>
        <v>42032.716145833328</v>
      </c>
      <c r="U3720" s="9">
        <f t="shared" si="294"/>
        <v>42062.716145833328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f t="shared" si="290"/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291"/>
        <v>220</v>
      </c>
      <c r="Q3721">
        <f t="shared" si="292"/>
        <v>105</v>
      </c>
      <c r="R3721" t="s">
        <v>8327</v>
      </c>
      <c r="S3721" t="s">
        <v>8328</v>
      </c>
      <c r="T3721" s="9">
        <f t="shared" si="293"/>
        <v>42147.729930555557</v>
      </c>
      <c r="U3721" s="9">
        <f t="shared" si="294"/>
        <v>42177.729930555557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f t="shared" si="290"/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291"/>
        <v>149</v>
      </c>
      <c r="Q3722">
        <f t="shared" si="292"/>
        <v>86.224999999999994</v>
      </c>
      <c r="R3722" t="s">
        <v>8327</v>
      </c>
      <c r="S3722" t="s">
        <v>8328</v>
      </c>
      <c r="T3722" s="9">
        <f t="shared" si="293"/>
        <v>42165.993125000001</v>
      </c>
      <c r="U3722" s="9">
        <f t="shared" si="294"/>
        <v>42187.993125000001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f t="shared" si="290"/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291"/>
        <v>40</v>
      </c>
      <c r="Q3723">
        <f t="shared" si="292"/>
        <v>114.54545454545455</v>
      </c>
      <c r="R3723" t="s">
        <v>8327</v>
      </c>
      <c r="S3723" t="s">
        <v>8328</v>
      </c>
      <c r="T3723" s="9">
        <f t="shared" si="293"/>
        <v>41927.936157407406</v>
      </c>
      <c r="U3723" s="9">
        <f t="shared" si="294"/>
        <v>41948.977824074071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f t="shared" si="290"/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291"/>
        <v>168</v>
      </c>
      <c r="Q3724">
        <f t="shared" si="292"/>
        <v>47.657142857142858</v>
      </c>
      <c r="R3724" t="s">
        <v>8327</v>
      </c>
      <c r="S3724" t="s">
        <v>8328</v>
      </c>
      <c r="T3724" s="9">
        <f t="shared" si="293"/>
        <v>42381.671840277777</v>
      </c>
      <c r="U3724" s="9">
        <f t="shared" si="294"/>
        <v>42411.957638888889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f t="shared" si="290"/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291"/>
        <v>92</v>
      </c>
      <c r="Q3725">
        <f t="shared" si="292"/>
        <v>72.888888888888886</v>
      </c>
      <c r="R3725" t="s">
        <v>8327</v>
      </c>
      <c r="S3725" t="s">
        <v>8328</v>
      </c>
      <c r="T3725" s="9">
        <f t="shared" si="293"/>
        <v>41943.753032407411</v>
      </c>
      <c r="U3725" s="9">
        <f t="shared" si="294"/>
        <v>41973.794699074075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f t="shared" si="290"/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291"/>
        <v>109.55000000000018</v>
      </c>
      <c r="Q3726">
        <f t="shared" si="292"/>
        <v>49.545505617977533</v>
      </c>
      <c r="R3726" t="s">
        <v>8327</v>
      </c>
      <c r="S3726" t="s">
        <v>8328</v>
      </c>
      <c r="T3726" s="9">
        <f t="shared" si="293"/>
        <v>42465.491435185191</v>
      </c>
      <c r="U3726" s="9">
        <f t="shared" si="294"/>
        <v>42494.958333333328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f t="shared" si="290"/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291"/>
        <v>81</v>
      </c>
      <c r="Q3727">
        <f t="shared" si="292"/>
        <v>25.4</v>
      </c>
      <c r="R3727" t="s">
        <v>8327</v>
      </c>
      <c r="S3727" t="s">
        <v>8328</v>
      </c>
      <c r="T3727" s="9">
        <f t="shared" si="293"/>
        <v>42401.945219907408</v>
      </c>
      <c r="U3727" s="9">
        <f t="shared" si="294"/>
        <v>42418.895833333328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f t="shared" si="290"/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291"/>
        <v>2029</v>
      </c>
      <c r="Q3728">
        <f t="shared" si="292"/>
        <v>62.586956521739133</v>
      </c>
      <c r="R3728" t="s">
        <v>8327</v>
      </c>
      <c r="S3728" t="s">
        <v>8328</v>
      </c>
      <c r="T3728" s="9">
        <f t="shared" si="293"/>
        <v>42462.140868055561</v>
      </c>
      <c r="U3728" s="9">
        <f t="shared" si="294"/>
        <v>42489.875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f t="shared" si="290"/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291"/>
        <v>15</v>
      </c>
      <c r="Q3729">
        <f t="shared" si="292"/>
        <v>61.060606060606062</v>
      </c>
      <c r="R3729" t="s">
        <v>8327</v>
      </c>
      <c r="S3729" t="s">
        <v>8328</v>
      </c>
      <c r="T3729" s="9">
        <f t="shared" si="293"/>
        <v>42632.348310185189</v>
      </c>
      <c r="U3729" s="9">
        <f t="shared" si="294"/>
        <v>42663.204861111109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 t="str">
        <f t="shared" si="290"/>
        <v/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291"/>
        <v>-18138</v>
      </c>
      <c r="Q3730">
        <f t="shared" si="292"/>
        <v>60.064516129032256</v>
      </c>
      <c r="R3730" t="s">
        <v>8327</v>
      </c>
      <c r="S3730" t="s">
        <v>8328</v>
      </c>
      <c r="T3730" s="9">
        <f t="shared" si="293"/>
        <v>42205.171018518522</v>
      </c>
      <c r="U3730" s="9">
        <f t="shared" si="294"/>
        <v>42235.171018518522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 t="str">
        <f t="shared" si="290"/>
        <v/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291"/>
        <v>-4638</v>
      </c>
      <c r="Q3731">
        <f t="shared" si="292"/>
        <v>72.400000000000006</v>
      </c>
      <c r="R3731" t="s">
        <v>8327</v>
      </c>
      <c r="S3731" t="s">
        <v>8328</v>
      </c>
      <c r="T3731" s="9">
        <f t="shared" si="293"/>
        <v>42041.205000000002</v>
      </c>
      <c r="U3731" s="9">
        <f t="shared" si="294"/>
        <v>42086.16333333333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 t="str">
        <f t="shared" si="290"/>
        <v/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291"/>
        <v>-900</v>
      </c>
      <c r="Q3732">
        <f t="shared" si="292"/>
        <v>100</v>
      </c>
      <c r="R3732" t="s">
        <v>8327</v>
      </c>
      <c r="S3732" t="s">
        <v>8328</v>
      </c>
      <c r="T3732" s="9">
        <f t="shared" si="293"/>
        <v>42203.677766203706</v>
      </c>
      <c r="U3732" s="9">
        <f t="shared" si="294"/>
        <v>42233.677766203706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 t="str">
        <f t="shared" si="290"/>
        <v/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291"/>
        <v>-4880</v>
      </c>
      <c r="Q3733">
        <f t="shared" si="292"/>
        <v>51.666666666666664</v>
      </c>
      <c r="R3733" t="s">
        <v>8327</v>
      </c>
      <c r="S3733" t="s">
        <v>8328</v>
      </c>
      <c r="T3733" s="9">
        <f t="shared" si="293"/>
        <v>41983.752847222218</v>
      </c>
      <c r="U3733" s="9">
        <f t="shared" si="294"/>
        <v>42014.140972222223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 t="str">
        <f t="shared" si="290"/>
        <v/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291"/>
        <v>-719</v>
      </c>
      <c r="Q3734">
        <f t="shared" si="292"/>
        <v>32.75</v>
      </c>
      <c r="R3734" t="s">
        <v>8327</v>
      </c>
      <c r="S3734" t="s">
        <v>8328</v>
      </c>
      <c r="T3734" s="9">
        <f t="shared" si="293"/>
        <v>41968.677465277782</v>
      </c>
      <c r="U3734" s="9">
        <f t="shared" si="294"/>
        <v>42028.5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 t="str">
        <f t="shared" si="290"/>
        <v/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>
        <f t="shared" si="291"/>
        <v>-1500</v>
      </c>
      <c r="Q3735" t="e">
        <f t="shared" si="292"/>
        <v>#DIV/0!</v>
      </c>
      <c r="R3735" t="s">
        <v>8327</v>
      </c>
      <c r="S3735" t="s">
        <v>8328</v>
      </c>
      <c r="T3735" s="9">
        <f t="shared" si="293"/>
        <v>42103.024398148147</v>
      </c>
      <c r="U3735" s="9">
        <f t="shared" si="294"/>
        <v>42112.9375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 t="str">
        <f t="shared" si="290"/>
        <v/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291"/>
        <v>-1073</v>
      </c>
      <c r="Q3736">
        <f t="shared" si="292"/>
        <v>61</v>
      </c>
      <c r="R3736" t="s">
        <v>8327</v>
      </c>
      <c r="S3736" t="s">
        <v>8328</v>
      </c>
      <c r="T3736" s="9">
        <f t="shared" si="293"/>
        <v>42089.901574074072</v>
      </c>
      <c r="U3736" s="9">
        <f t="shared" si="294"/>
        <v>42149.901574074072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 t="str">
        <f t="shared" si="290"/>
        <v/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291"/>
        <v>-130</v>
      </c>
      <c r="Q3737">
        <f t="shared" si="292"/>
        <v>10</v>
      </c>
      <c r="R3737" t="s">
        <v>8327</v>
      </c>
      <c r="S3737" t="s">
        <v>8328</v>
      </c>
      <c r="T3737" s="9">
        <f t="shared" si="293"/>
        <v>42122.693159722221</v>
      </c>
      <c r="U3737" s="9">
        <f t="shared" si="294"/>
        <v>42152.693159722221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 t="str">
        <f t="shared" si="290"/>
        <v/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291"/>
        <v>-1490</v>
      </c>
      <c r="Q3738">
        <f t="shared" si="292"/>
        <v>10</v>
      </c>
      <c r="R3738" t="s">
        <v>8327</v>
      </c>
      <c r="S3738" t="s">
        <v>8328</v>
      </c>
      <c r="T3738" s="9">
        <f t="shared" si="293"/>
        <v>42048.711724537032</v>
      </c>
      <c r="U3738" s="9">
        <f t="shared" si="294"/>
        <v>42086.75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 t="str">
        <f t="shared" si="290"/>
        <v/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291"/>
        <v>-550</v>
      </c>
      <c r="Q3739">
        <f t="shared" si="292"/>
        <v>37.5</v>
      </c>
      <c r="R3739" t="s">
        <v>8327</v>
      </c>
      <c r="S3739" t="s">
        <v>8328</v>
      </c>
      <c r="T3739" s="9">
        <f t="shared" si="293"/>
        <v>42297.691006944442</v>
      </c>
      <c r="U3739" s="9">
        <f t="shared" si="294"/>
        <v>42320.290972222225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 t="str">
        <f t="shared" si="290"/>
        <v/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291"/>
        <v>-1230</v>
      </c>
      <c r="Q3740">
        <f t="shared" si="292"/>
        <v>45</v>
      </c>
      <c r="R3740" t="s">
        <v>8327</v>
      </c>
      <c r="S3740" t="s">
        <v>8328</v>
      </c>
      <c r="T3740" s="9">
        <f t="shared" si="293"/>
        <v>41813.938715277778</v>
      </c>
      <c r="U3740" s="9">
        <f t="shared" si="294"/>
        <v>41835.916666666664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 t="str">
        <f t="shared" si="290"/>
        <v/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291"/>
        <v>-3195</v>
      </c>
      <c r="Q3741">
        <f t="shared" si="292"/>
        <v>100.625</v>
      </c>
      <c r="R3741" t="s">
        <v>8327</v>
      </c>
      <c r="S3741" t="s">
        <v>8328</v>
      </c>
      <c r="T3741" s="9">
        <f t="shared" si="293"/>
        <v>42548.449861111112</v>
      </c>
      <c r="U3741" s="9">
        <f t="shared" si="294"/>
        <v>42568.449861111112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 t="str">
        <f t="shared" si="290"/>
        <v/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291"/>
        <v>-1642</v>
      </c>
      <c r="Q3742">
        <f t="shared" si="292"/>
        <v>25.571428571428573</v>
      </c>
      <c r="R3742" t="s">
        <v>8327</v>
      </c>
      <c r="S3742" t="s">
        <v>8328</v>
      </c>
      <c r="T3742" s="9">
        <f t="shared" si="293"/>
        <v>41833.089756944442</v>
      </c>
      <c r="U3742" s="9">
        <f t="shared" si="294"/>
        <v>41863.079143518517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 t="str">
        <f t="shared" si="290"/>
        <v/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>
        <f t="shared" si="291"/>
        <v>-20000</v>
      </c>
      <c r="Q3743" t="e">
        <f t="shared" si="292"/>
        <v>#DIV/0!</v>
      </c>
      <c r="R3743" t="s">
        <v>8327</v>
      </c>
      <c r="S3743" t="s">
        <v>8328</v>
      </c>
      <c r="T3743" s="9">
        <f t="shared" si="293"/>
        <v>42325.920717592591</v>
      </c>
      <c r="U3743" s="9">
        <f t="shared" si="294"/>
        <v>42355.920717592591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 t="str">
        <f t="shared" si="290"/>
        <v/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291"/>
        <v>-4900</v>
      </c>
      <c r="Q3744">
        <f t="shared" si="292"/>
        <v>25</v>
      </c>
      <c r="R3744" t="s">
        <v>8327</v>
      </c>
      <c r="S3744" t="s">
        <v>8328</v>
      </c>
      <c r="T3744" s="9">
        <f t="shared" si="293"/>
        <v>41858.214629629627</v>
      </c>
      <c r="U3744" s="9">
        <f t="shared" si="294"/>
        <v>41888.214629629627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 t="str">
        <f t="shared" si="290"/>
        <v/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>
        <f t="shared" si="291"/>
        <v>-2200</v>
      </c>
      <c r="Q3745" t="e">
        <f t="shared" si="292"/>
        <v>#DIV/0!</v>
      </c>
      <c r="R3745" t="s">
        <v>8327</v>
      </c>
      <c r="S3745" t="s">
        <v>8328</v>
      </c>
      <c r="T3745" s="9">
        <f t="shared" si="293"/>
        <v>41793.710231481484</v>
      </c>
      <c r="U3745" s="9">
        <f t="shared" si="294"/>
        <v>41823.710231481484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 t="str">
        <f t="shared" si="290"/>
        <v/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>
        <f t="shared" si="291"/>
        <v>-1200</v>
      </c>
      <c r="Q3746" t="e">
        <f t="shared" si="292"/>
        <v>#DIV/0!</v>
      </c>
      <c r="R3746" t="s">
        <v>8327</v>
      </c>
      <c r="S3746" t="s">
        <v>8328</v>
      </c>
      <c r="T3746" s="9">
        <f t="shared" si="293"/>
        <v>41793.814259259263</v>
      </c>
      <c r="U3746" s="9">
        <f t="shared" si="294"/>
        <v>41825.165972222225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 t="str">
        <f t="shared" si="290"/>
        <v/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291"/>
        <v>-90</v>
      </c>
      <c r="Q3747">
        <f t="shared" si="292"/>
        <v>10</v>
      </c>
      <c r="R3747" t="s">
        <v>8327</v>
      </c>
      <c r="S3747" t="s">
        <v>8328</v>
      </c>
      <c r="T3747" s="9">
        <f t="shared" si="293"/>
        <v>41831.697939814818</v>
      </c>
      <c r="U3747" s="9">
        <f t="shared" si="294"/>
        <v>41861.697939814818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 t="str">
        <f t="shared" si="290"/>
        <v/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291"/>
        <v>-8298</v>
      </c>
      <c r="Q3748">
        <f t="shared" si="292"/>
        <v>202</v>
      </c>
      <c r="R3748" t="s">
        <v>8327</v>
      </c>
      <c r="S3748" t="s">
        <v>8328</v>
      </c>
      <c r="T3748" s="9">
        <f t="shared" si="293"/>
        <v>42621.389340277776</v>
      </c>
      <c r="U3748" s="9">
        <f t="shared" si="294"/>
        <v>42651.389340277776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 t="str">
        <f t="shared" si="290"/>
        <v/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291"/>
        <v>-2475</v>
      </c>
      <c r="Q3749">
        <f t="shared" si="292"/>
        <v>25</v>
      </c>
      <c r="R3749" t="s">
        <v>8327</v>
      </c>
      <c r="S3749" t="s">
        <v>8328</v>
      </c>
      <c r="T3749" s="9">
        <f t="shared" si="293"/>
        <v>42164.299722222218</v>
      </c>
      <c r="U3749" s="9">
        <f t="shared" si="294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f t="shared" si="290"/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291"/>
        <v>176</v>
      </c>
      <c r="Q3750">
        <f t="shared" si="292"/>
        <v>99.538461538461533</v>
      </c>
      <c r="R3750" t="s">
        <v>8327</v>
      </c>
      <c r="S3750" t="s">
        <v>8365</v>
      </c>
      <c r="T3750" s="9">
        <f t="shared" si="293"/>
        <v>42395.706435185188</v>
      </c>
      <c r="U3750" s="9">
        <f t="shared" si="294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f t="shared" si="290"/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291"/>
        <v>25</v>
      </c>
      <c r="Q3751">
        <f t="shared" si="292"/>
        <v>75</v>
      </c>
      <c r="R3751" t="s">
        <v>8327</v>
      </c>
      <c r="S3751" t="s">
        <v>8365</v>
      </c>
      <c r="T3751" s="9">
        <f t="shared" si="293"/>
        <v>42458.127175925925</v>
      </c>
      <c r="U3751" s="9">
        <f t="shared" si="294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f t="shared" si="290"/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291"/>
        <v>27</v>
      </c>
      <c r="Q3752">
        <f t="shared" si="292"/>
        <v>215.25</v>
      </c>
      <c r="R3752" t="s">
        <v>8327</v>
      </c>
      <c r="S3752" t="s">
        <v>8365</v>
      </c>
      <c r="T3752" s="9">
        <f t="shared" si="293"/>
        <v>42016.981574074074</v>
      </c>
      <c r="U3752" s="9">
        <f t="shared" si="294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f t="shared" si="290"/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291"/>
        <v>326</v>
      </c>
      <c r="Q3753">
        <f t="shared" si="292"/>
        <v>120.54545454545455</v>
      </c>
      <c r="R3753" t="s">
        <v>8327</v>
      </c>
      <c r="S3753" t="s">
        <v>8365</v>
      </c>
      <c r="T3753" s="9">
        <f t="shared" si="293"/>
        <v>42403.035567129627</v>
      </c>
      <c r="U3753" s="9">
        <f t="shared" si="294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f t="shared" si="290"/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291"/>
        <v>65</v>
      </c>
      <c r="Q3754">
        <f t="shared" si="292"/>
        <v>37.666666666666664</v>
      </c>
      <c r="R3754" t="s">
        <v>8327</v>
      </c>
      <c r="S3754" t="s">
        <v>8365</v>
      </c>
      <c r="T3754" s="9">
        <f t="shared" si="293"/>
        <v>42619.802488425921</v>
      </c>
      <c r="U3754" s="9">
        <f t="shared" si="294"/>
        <v>42659.875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f t="shared" si="290"/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291"/>
        <v>167</v>
      </c>
      <c r="Q3755">
        <f t="shared" si="292"/>
        <v>172.23333333333332</v>
      </c>
      <c r="R3755" t="s">
        <v>8327</v>
      </c>
      <c r="S3755" t="s">
        <v>8365</v>
      </c>
      <c r="T3755" s="9">
        <f t="shared" si="293"/>
        <v>42128.824074074073</v>
      </c>
      <c r="U3755" s="9">
        <f t="shared" si="294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f t="shared" si="290"/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291"/>
        <v>500</v>
      </c>
      <c r="Q3756">
        <f t="shared" si="292"/>
        <v>111.11111111111111</v>
      </c>
      <c r="R3756" t="s">
        <v>8327</v>
      </c>
      <c r="S3756" t="s">
        <v>8365</v>
      </c>
      <c r="T3756" s="9">
        <f t="shared" si="293"/>
        <v>41808.881215277775</v>
      </c>
      <c r="U3756" s="9">
        <f t="shared" si="294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f t="shared" si="290"/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291"/>
        <v>163</v>
      </c>
      <c r="Q3757">
        <f t="shared" si="292"/>
        <v>25.464285714285715</v>
      </c>
      <c r="R3757" t="s">
        <v>8327</v>
      </c>
      <c r="S3757" t="s">
        <v>8365</v>
      </c>
      <c r="T3757" s="9">
        <f t="shared" si="293"/>
        <v>42445.866979166662</v>
      </c>
      <c r="U3757" s="9">
        <f t="shared" si="294"/>
        <v>42475.866979166662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f t="shared" si="290"/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291"/>
        <v>50</v>
      </c>
      <c r="Q3758">
        <f t="shared" si="292"/>
        <v>267.64705882352939</v>
      </c>
      <c r="R3758" t="s">
        <v>8327</v>
      </c>
      <c r="S3758" t="s">
        <v>8365</v>
      </c>
      <c r="T3758" s="9">
        <f t="shared" si="293"/>
        <v>41771.814791666664</v>
      </c>
      <c r="U3758" s="9">
        <f t="shared" si="294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f t="shared" si="290"/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291"/>
        <v>298</v>
      </c>
      <c r="Q3759">
        <f t="shared" si="292"/>
        <v>75.959999999999994</v>
      </c>
      <c r="R3759" t="s">
        <v>8327</v>
      </c>
      <c r="S3759" t="s">
        <v>8365</v>
      </c>
      <c r="T3759" s="9">
        <f t="shared" si="293"/>
        <v>41954.850868055553</v>
      </c>
      <c r="U3759" s="9">
        <f t="shared" si="294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f t="shared" si="290"/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291"/>
        <v>35</v>
      </c>
      <c r="Q3760">
        <f t="shared" si="292"/>
        <v>59.03846153846154</v>
      </c>
      <c r="R3760" t="s">
        <v>8327</v>
      </c>
      <c r="S3760" t="s">
        <v>8365</v>
      </c>
      <c r="T3760" s="9">
        <f t="shared" si="293"/>
        <v>41747.471504629626</v>
      </c>
      <c r="U3760" s="9">
        <f t="shared" si="294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f t="shared" si="290"/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291"/>
        <v>409.77000000000044</v>
      </c>
      <c r="Q3761">
        <f t="shared" si="292"/>
        <v>50.111022727272733</v>
      </c>
      <c r="R3761" t="s">
        <v>8327</v>
      </c>
      <c r="S3761" t="s">
        <v>8365</v>
      </c>
      <c r="T3761" s="9">
        <f t="shared" si="293"/>
        <v>42182.108252314814</v>
      </c>
      <c r="U3761" s="9">
        <f t="shared" si="294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f t="shared" si="290"/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291"/>
        <v>50.770000000000437</v>
      </c>
      <c r="Q3762">
        <f t="shared" si="292"/>
        <v>55.502967032967035</v>
      </c>
      <c r="R3762" t="s">
        <v>8327</v>
      </c>
      <c r="S3762" t="s">
        <v>8365</v>
      </c>
      <c r="T3762" s="9">
        <f t="shared" si="293"/>
        <v>41739.525300925925</v>
      </c>
      <c r="U3762" s="9">
        <f t="shared" si="294"/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f t="shared" si="290"/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291"/>
        <v>0</v>
      </c>
      <c r="Q3763">
        <f t="shared" si="292"/>
        <v>166.66666666666666</v>
      </c>
      <c r="R3763" t="s">
        <v>8327</v>
      </c>
      <c r="S3763" t="s">
        <v>8365</v>
      </c>
      <c r="T3763" s="9">
        <f t="shared" si="293"/>
        <v>42173.466863425929</v>
      </c>
      <c r="U3763" s="9">
        <f t="shared" si="294"/>
        <v>42226.958333333328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f t="shared" si="290"/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291"/>
        <v>78</v>
      </c>
      <c r="Q3764">
        <f t="shared" si="292"/>
        <v>47.428571428571431</v>
      </c>
      <c r="R3764" t="s">
        <v>8327</v>
      </c>
      <c r="S3764" t="s">
        <v>8365</v>
      </c>
      <c r="T3764" s="9">
        <f t="shared" si="293"/>
        <v>42193.813530092593</v>
      </c>
      <c r="U3764" s="9">
        <f t="shared" si="294"/>
        <v>42218.813530092593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f t="shared" si="290"/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291"/>
        <v>0</v>
      </c>
      <c r="Q3765">
        <f t="shared" si="292"/>
        <v>64.935064935064929</v>
      </c>
      <c r="R3765" t="s">
        <v>8327</v>
      </c>
      <c r="S3765" t="s">
        <v>8365</v>
      </c>
      <c r="T3765" s="9">
        <f t="shared" si="293"/>
        <v>42065.750300925924</v>
      </c>
      <c r="U3765" s="9">
        <f t="shared" si="294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f t="shared" si="290"/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291"/>
        <v>0</v>
      </c>
      <c r="Q3766">
        <f t="shared" si="292"/>
        <v>55.555555555555557</v>
      </c>
      <c r="R3766" t="s">
        <v>8327</v>
      </c>
      <c r="S3766" t="s">
        <v>8365</v>
      </c>
      <c r="T3766" s="9">
        <f t="shared" si="293"/>
        <v>42499.842962962968</v>
      </c>
      <c r="U3766" s="9">
        <f t="shared" si="294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f t="shared" si="290"/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291"/>
        <v>942</v>
      </c>
      <c r="Q3767">
        <f t="shared" si="292"/>
        <v>74.224299065420567</v>
      </c>
      <c r="R3767" t="s">
        <v>8327</v>
      </c>
      <c r="S3767" t="s">
        <v>8365</v>
      </c>
      <c r="T3767" s="9">
        <f t="shared" si="293"/>
        <v>41820.776412037041</v>
      </c>
      <c r="U3767" s="9">
        <f t="shared" si="294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f t="shared" si="290"/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291"/>
        <v>265.01000000000022</v>
      </c>
      <c r="Q3768">
        <f t="shared" si="292"/>
        <v>106.9271875</v>
      </c>
      <c r="R3768" t="s">
        <v>8327</v>
      </c>
      <c r="S3768" t="s">
        <v>8365</v>
      </c>
      <c r="T3768" s="9">
        <f t="shared" si="293"/>
        <v>41788.167187500003</v>
      </c>
      <c r="U3768" s="9">
        <f t="shared" si="294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f t="shared" si="290"/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291"/>
        <v>335</v>
      </c>
      <c r="Q3769">
        <f t="shared" si="292"/>
        <v>41.696428571428569</v>
      </c>
      <c r="R3769" t="s">
        <v>8327</v>
      </c>
      <c r="S3769" t="s">
        <v>8365</v>
      </c>
      <c r="T3769" s="9">
        <f t="shared" si="293"/>
        <v>42050.019641203704</v>
      </c>
      <c r="U3769" s="9">
        <f t="shared" si="294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f t="shared" si="290"/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291"/>
        <v>306.10999999999967</v>
      </c>
      <c r="Q3770">
        <f t="shared" si="292"/>
        <v>74.243275862068955</v>
      </c>
      <c r="R3770" t="s">
        <v>8327</v>
      </c>
      <c r="S3770" t="s">
        <v>8365</v>
      </c>
      <c r="T3770" s="9">
        <f t="shared" si="293"/>
        <v>41772.727893518517</v>
      </c>
      <c r="U3770" s="9">
        <f t="shared" si="294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f t="shared" si="290"/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291"/>
        <v>0</v>
      </c>
      <c r="Q3771">
        <f t="shared" si="292"/>
        <v>73.333333333333329</v>
      </c>
      <c r="R3771" t="s">
        <v>8327</v>
      </c>
      <c r="S3771" t="s">
        <v>8365</v>
      </c>
      <c r="T3771" s="9">
        <f t="shared" si="293"/>
        <v>42445.598136574074</v>
      </c>
      <c r="U3771" s="9">
        <f t="shared" si="294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f t="shared" si="290"/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291"/>
        <v>0</v>
      </c>
      <c r="Q3772">
        <f t="shared" si="292"/>
        <v>100</v>
      </c>
      <c r="R3772" t="s">
        <v>8327</v>
      </c>
      <c r="S3772" t="s">
        <v>8365</v>
      </c>
      <c r="T3772" s="9">
        <f t="shared" si="293"/>
        <v>42138.930671296301</v>
      </c>
      <c r="U3772" s="9">
        <f t="shared" si="294"/>
        <v>42168.930671296301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f t="shared" si="290"/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291"/>
        <v>460</v>
      </c>
      <c r="Q3773">
        <f t="shared" si="292"/>
        <v>38.421052631578945</v>
      </c>
      <c r="R3773" t="s">
        <v>8327</v>
      </c>
      <c r="S3773" t="s">
        <v>8365</v>
      </c>
      <c r="T3773" s="9">
        <f t="shared" si="293"/>
        <v>42493.857083333336</v>
      </c>
      <c r="U3773" s="9">
        <f t="shared" si="294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f t="shared" si="290"/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291"/>
        <v>510</v>
      </c>
      <c r="Q3774">
        <f t="shared" si="292"/>
        <v>166.96969696969697</v>
      </c>
      <c r="R3774" t="s">
        <v>8327</v>
      </c>
      <c r="S3774" t="s">
        <v>8365</v>
      </c>
      <c r="T3774" s="9">
        <f t="shared" si="293"/>
        <v>42682.616967592592</v>
      </c>
      <c r="U3774" s="9">
        <f t="shared" si="294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f t="shared" si="290"/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291"/>
        <v>410</v>
      </c>
      <c r="Q3775">
        <f t="shared" si="292"/>
        <v>94.912280701754383</v>
      </c>
      <c r="R3775" t="s">
        <v>8327</v>
      </c>
      <c r="S3775" t="s">
        <v>8365</v>
      </c>
      <c r="T3775" s="9">
        <f t="shared" si="293"/>
        <v>42656.005173611105</v>
      </c>
      <c r="U3775" s="9">
        <f t="shared" si="294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f t="shared" si="290"/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291"/>
        <v>0</v>
      </c>
      <c r="Q3776">
        <f t="shared" si="292"/>
        <v>100</v>
      </c>
      <c r="R3776" t="s">
        <v>8327</v>
      </c>
      <c r="S3776" t="s">
        <v>8365</v>
      </c>
      <c r="T3776" s="9">
        <f t="shared" si="293"/>
        <v>42087.792303240742</v>
      </c>
      <c r="U3776" s="9">
        <f t="shared" si="294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f t="shared" si="290"/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291"/>
        <v>5</v>
      </c>
      <c r="Q3777">
        <f t="shared" si="292"/>
        <v>143.21428571428572</v>
      </c>
      <c r="R3777" t="s">
        <v>8327</v>
      </c>
      <c r="S3777" t="s">
        <v>8365</v>
      </c>
      <c r="T3777" s="9">
        <f t="shared" si="293"/>
        <v>42075.942627314813</v>
      </c>
      <c r="U3777" s="9">
        <f t="shared" si="294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f t="shared" si="290"/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291"/>
        <v>537</v>
      </c>
      <c r="Q3778">
        <f t="shared" si="292"/>
        <v>90.819148936170208</v>
      </c>
      <c r="R3778" t="s">
        <v>8327</v>
      </c>
      <c r="S3778" t="s">
        <v>8365</v>
      </c>
      <c r="T3778" s="9">
        <f t="shared" si="293"/>
        <v>41814.367800925924</v>
      </c>
      <c r="U3778" s="9">
        <f t="shared" si="294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f t="shared" ref="E3779:E3842" si="295">IF(G3779="successful",D3779,"")</f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296">F3779-D3779</f>
        <v>864</v>
      </c>
      <c r="Q3779">
        <f t="shared" ref="Q3779:Q3842" si="297">F3779/M3779</f>
        <v>48.542372881355931</v>
      </c>
      <c r="R3779" t="s">
        <v>8327</v>
      </c>
      <c r="S3779" t="s">
        <v>8365</v>
      </c>
      <c r="T3779" s="9">
        <f t="shared" ref="T3779:T3842" si="298">(((K3779/60)/60)/24)+DATE(1970,1,1)</f>
        <v>41887.111354166671</v>
      </c>
      <c r="U3779" s="9">
        <f t="shared" ref="U3779:U3842" si="299">(((J3779/60)/60)/24)+DATE(1970,1,1)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f t="shared" si="295"/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296"/>
        <v>121</v>
      </c>
      <c r="Q3780">
        <f t="shared" si="297"/>
        <v>70.027777777777771</v>
      </c>
      <c r="R3780" t="s">
        <v>8327</v>
      </c>
      <c r="S3780" t="s">
        <v>8365</v>
      </c>
      <c r="T3780" s="9">
        <f t="shared" si="298"/>
        <v>41989.819212962961</v>
      </c>
      <c r="U3780" s="9">
        <f t="shared" si="299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f t="shared" si="295"/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296"/>
        <v>597</v>
      </c>
      <c r="Q3781">
        <f t="shared" si="297"/>
        <v>135.62608695652173</v>
      </c>
      <c r="R3781" t="s">
        <v>8327</v>
      </c>
      <c r="S3781" t="s">
        <v>8365</v>
      </c>
      <c r="T3781" s="9">
        <f t="shared" si="298"/>
        <v>42425.735416666663</v>
      </c>
      <c r="U3781" s="9">
        <f t="shared" si="299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f t="shared" si="295"/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296"/>
        <v>500</v>
      </c>
      <c r="Q3782">
        <f t="shared" si="297"/>
        <v>100</v>
      </c>
      <c r="R3782" t="s">
        <v>8327</v>
      </c>
      <c r="S3782" t="s">
        <v>8365</v>
      </c>
      <c r="T3782" s="9">
        <f t="shared" si="298"/>
        <v>42166.219733796301</v>
      </c>
      <c r="U3782" s="9">
        <f t="shared" si="299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f t="shared" si="295"/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296"/>
        <v>435</v>
      </c>
      <c r="Q3783">
        <f t="shared" si="297"/>
        <v>94.90384615384616</v>
      </c>
      <c r="R3783" t="s">
        <v>8327</v>
      </c>
      <c r="S3783" t="s">
        <v>8365</v>
      </c>
      <c r="T3783" s="9">
        <f t="shared" si="298"/>
        <v>41865.882928240739</v>
      </c>
      <c r="U3783" s="9">
        <f t="shared" si="299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f t="shared" si="295"/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296"/>
        <v>35</v>
      </c>
      <c r="Q3784">
        <f t="shared" si="297"/>
        <v>75.370370370370367</v>
      </c>
      <c r="R3784" t="s">
        <v>8327</v>
      </c>
      <c r="S3784" t="s">
        <v>8365</v>
      </c>
      <c r="T3784" s="9">
        <f t="shared" si="298"/>
        <v>42546.862233796302</v>
      </c>
      <c r="U3784" s="9">
        <f t="shared" si="299"/>
        <v>42575.958333333328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f t="shared" si="295"/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296"/>
        <v>347</v>
      </c>
      <c r="Q3785">
        <f t="shared" si="297"/>
        <v>64.458333333333329</v>
      </c>
      <c r="R3785" t="s">
        <v>8327</v>
      </c>
      <c r="S3785" t="s">
        <v>8365</v>
      </c>
      <c r="T3785" s="9">
        <f t="shared" si="298"/>
        <v>42420.140277777777</v>
      </c>
      <c r="U3785" s="9">
        <f t="shared" si="299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f t="shared" si="295"/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296"/>
        <v>150</v>
      </c>
      <c r="Q3786">
        <f t="shared" si="297"/>
        <v>115</v>
      </c>
      <c r="R3786" t="s">
        <v>8327</v>
      </c>
      <c r="S3786" t="s">
        <v>8365</v>
      </c>
      <c r="T3786" s="9">
        <f t="shared" si="298"/>
        <v>42531.980694444443</v>
      </c>
      <c r="U3786" s="9">
        <f t="shared" si="299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f t="shared" si="295"/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296"/>
        <v>1015</v>
      </c>
      <c r="Q3787">
        <f t="shared" si="297"/>
        <v>100.5</v>
      </c>
      <c r="R3787" t="s">
        <v>8327</v>
      </c>
      <c r="S3787" t="s">
        <v>8365</v>
      </c>
      <c r="T3787" s="9">
        <f t="shared" si="298"/>
        <v>42548.63853009259</v>
      </c>
      <c r="U3787" s="9">
        <f t="shared" si="299"/>
        <v>42584.418749999997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f t="shared" si="295"/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296"/>
        <v>658</v>
      </c>
      <c r="Q3788">
        <f t="shared" si="297"/>
        <v>93.774647887323937</v>
      </c>
      <c r="R3788" t="s">
        <v>8327</v>
      </c>
      <c r="S3788" t="s">
        <v>8365</v>
      </c>
      <c r="T3788" s="9">
        <f t="shared" si="298"/>
        <v>42487.037905092591</v>
      </c>
      <c r="U3788" s="9">
        <f t="shared" si="299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f t="shared" si="295"/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296"/>
        <v>1</v>
      </c>
      <c r="Q3789">
        <f t="shared" si="297"/>
        <v>35.1</v>
      </c>
      <c r="R3789" t="s">
        <v>8327</v>
      </c>
      <c r="S3789" t="s">
        <v>8365</v>
      </c>
      <c r="T3789" s="9">
        <f t="shared" si="298"/>
        <v>42167.534791666665</v>
      </c>
      <c r="U3789" s="9">
        <f t="shared" si="299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 t="str">
        <f t="shared" si="295"/>
        <v/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296"/>
        <v>-74500</v>
      </c>
      <c r="Q3790">
        <f t="shared" si="297"/>
        <v>500</v>
      </c>
      <c r="R3790" t="s">
        <v>8327</v>
      </c>
      <c r="S3790" t="s">
        <v>8365</v>
      </c>
      <c r="T3790" s="9">
        <f t="shared" si="298"/>
        <v>42333.695821759262</v>
      </c>
      <c r="U3790" s="9">
        <f t="shared" si="299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 t="str">
        <f t="shared" si="295"/>
        <v/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296"/>
        <v>-3434</v>
      </c>
      <c r="Q3791">
        <f t="shared" si="297"/>
        <v>29</v>
      </c>
      <c r="R3791" t="s">
        <v>8327</v>
      </c>
      <c r="S3791" t="s">
        <v>8365</v>
      </c>
      <c r="T3791" s="9">
        <f t="shared" si="298"/>
        <v>42138.798819444448</v>
      </c>
      <c r="U3791" s="9">
        <f t="shared" si="299"/>
        <v>42170.798819444448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 t="str">
        <f t="shared" si="295"/>
        <v/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>
        <f t="shared" si="296"/>
        <v>-15000</v>
      </c>
      <c r="Q3792" t="e">
        <f t="shared" si="297"/>
        <v>#DIV/0!</v>
      </c>
      <c r="R3792" t="s">
        <v>8327</v>
      </c>
      <c r="S3792" t="s">
        <v>8365</v>
      </c>
      <c r="T3792" s="9">
        <f t="shared" si="298"/>
        <v>42666.666932870372</v>
      </c>
      <c r="U3792" s="9">
        <f t="shared" si="299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 t="str">
        <f t="shared" si="295"/>
        <v/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>
        <f t="shared" si="296"/>
        <v>-1500</v>
      </c>
      <c r="Q3793" t="e">
        <f t="shared" si="297"/>
        <v>#DIV/0!</v>
      </c>
      <c r="R3793" t="s">
        <v>8327</v>
      </c>
      <c r="S3793" t="s">
        <v>8365</v>
      </c>
      <c r="T3793" s="9">
        <f t="shared" si="298"/>
        <v>41766.692037037035</v>
      </c>
      <c r="U3793" s="9">
        <f t="shared" si="299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 t="str">
        <f t="shared" si="295"/>
        <v/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296"/>
        <v>-12465</v>
      </c>
      <c r="Q3794">
        <f t="shared" si="297"/>
        <v>17.5</v>
      </c>
      <c r="R3794" t="s">
        <v>8327</v>
      </c>
      <c r="S3794" t="s">
        <v>8365</v>
      </c>
      <c r="T3794" s="9">
        <f t="shared" si="298"/>
        <v>42170.447013888886</v>
      </c>
      <c r="U3794" s="9">
        <f t="shared" si="299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 t="str">
        <f t="shared" si="295"/>
        <v/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296"/>
        <v>-2824</v>
      </c>
      <c r="Q3795">
        <f t="shared" si="297"/>
        <v>174</v>
      </c>
      <c r="R3795" t="s">
        <v>8327</v>
      </c>
      <c r="S3795" t="s">
        <v>8365</v>
      </c>
      <c r="T3795" s="9">
        <f t="shared" si="298"/>
        <v>41968.938993055555</v>
      </c>
      <c r="U3795" s="9">
        <f t="shared" si="299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 t="str">
        <f t="shared" si="295"/>
        <v/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296"/>
        <v>-4950</v>
      </c>
      <c r="Q3796">
        <f t="shared" si="297"/>
        <v>50</v>
      </c>
      <c r="R3796" t="s">
        <v>8327</v>
      </c>
      <c r="S3796" t="s">
        <v>8365</v>
      </c>
      <c r="T3796" s="9">
        <f t="shared" si="298"/>
        <v>42132.58048611111</v>
      </c>
      <c r="U3796" s="9">
        <f t="shared" si="299"/>
        <v>42162.58048611111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 t="str">
        <f t="shared" si="295"/>
        <v/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296"/>
        <v>-590</v>
      </c>
      <c r="Q3797">
        <f t="shared" si="297"/>
        <v>5</v>
      </c>
      <c r="R3797" t="s">
        <v>8327</v>
      </c>
      <c r="S3797" t="s">
        <v>8365</v>
      </c>
      <c r="T3797" s="9">
        <f t="shared" si="298"/>
        <v>42201.436226851853</v>
      </c>
      <c r="U3797" s="9">
        <f t="shared" si="299"/>
        <v>42244.9375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 t="str">
        <f t="shared" si="295"/>
        <v/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296"/>
        <v>-22499</v>
      </c>
      <c r="Q3798">
        <f t="shared" si="297"/>
        <v>1</v>
      </c>
      <c r="R3798" t="s">
        <v>8327</v>
      </c>
      <c r="S3798" t="s">
        <v>8365</v>
      </c>
      <c r="T3798" s="9">
        <f t="shared" si="298"/>
        <v>42689.029583333337</v>
      </c>
      <c r="U3798" s="9">
        <f t="shared" si="299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 t="str">
        <f t="shared" si="295"/>
        <v/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296"/>
        <v>-620</v>
      </c>
      <c r="Q3799">
        <f t="shared" si="297"/>
        <v>145.40540540540542</v>
      </c>
      <c r="R3799" t="s">
        <v>8327</v>
      </c>
      <c r="S3799" t="s">
        <v>8365</v>
      </c>
      <c r="T3799" s="9">
        <f t="shared" si="298"/>
        <v>42084.881539351853</v>
      </c>
      <c r="U3799" s="9">
        <f t="shared" si="299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 t="str">
        <f t="shared" si="295"/>
        <v/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296"/>
        <v>-68975</v>
      </c>
      <c r="Q3800">
        <f t="shared" si="297"/>
        <v>205</v>
      </c>
      <c r="R3800" t="s">
        <v>8327</v>
      </c>
      <c r="S3800" t="s">
        <v>8365</v>
      </c>
      <c r="T3800" s="9">
        <f t="shared" si="298"/>
        <v>41831.722777777781</v>
      </c>
      <c r="U3800" s="9">
        <f t="shared" si="299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 t="str">
        <f t="shared" si="295"/>
        <v/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296"/>
        <v>-9598</v>
      </c>
      <c r="Q3801">
        <f t="shared" si="297"/>
        <v>100.5</v>
      </c>
      <c r="R3801" t="s">
        <v>8327</v>
      </c>
      <c r="S3801" t="s">
        <v>8365</v>
      </c>
      <c r="T3801" s="9">
        <f t="shared" si="298"/>
        <v>42410.93105324074</v>
      </c>
      <c r="U3801" s="9">
        <f t="shared" si="299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 t="str">
        <f t="shared" si="295"/>
        <v/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296"/>
        <v>-21119</v>
      </c>
      <c r="Q3802">
        <f t="shared" si="297"/>
        <v>55.0625</v>
      </c>
      <c r="R3802" t="s">
        <v>8327</v>
      </c>
      <c r="S3802" t="s">
        <v>8365</v>
      </c>
      <c r="T3802" s="9">
        <f t="shared" si="298"/>
        <v>41982.737071759257</v>
      </c>
      <c r="U3802" s="9">
        <f t="shared" si="299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 t="str">
        <f t="shared" si="295"/>
        <v/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296"/>
        <v>-4574</v>
      </c>
      <c r="Q3803">
        <f t="shared" si="297"/>
        <v>47.333333333333336</v>
      </c>
      <c r="R3803" t="s">
        <v>8327</v>
      </c>
      <c r="S3803" t="s">
        <v>8365</v>
      </c>
      <c r="T3803" s="9">
        <f t="shared" si="298"/>
        <v>41975.676111111112</v>
      </c>
      <c r="U3803" s="9">
        <f t="shared" si="299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 t="str">
        <f t="shared" si="295"/>
        <v/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>
        <f t="shared" si="296"/>
        <v>-3000</v>
      </c>
      <c r="Q3804" t="e">
        <f t="shared" si="297"/>
        <v>#DIV/0!</v>
      </c>
      <c r="R3804" t="s">
        <v>8327</v>
      </c>
      <c r="S3804" t="s">
        <v>8365</v>
      </c>
      <c r="T3804" s="9">
        <f t="shared" si="298"/>
        <v>42269.126226851848</v>
      </c>
      <c r="U3804" s="9">
        <f t="shared" si="299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 t="str">
        <f t="shared" si="295"/>
        <v/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296"/>
        <v>-9642</v>
      </c>
      <c r="Q3805">
        <f t="shared" si="297"/>
        <v>58.95</v>
      </c>
      <c r="R3805" t="s">
        <v>8327</v>
      </c>
      <c r="S3805" t="s">
        <v>8365</v>
      </c>
      <c r="T3805" s="9">
        <f t="shared" si="298"/>
        <v>42403.971851851849</v>
      </c>
      <c r="U3805" s="9">
        <f t="shared" si="299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 t="str">
        <f t="shared" si="295"/>
        <v/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>
        <f t="shared" si="296"/>
        <v>-8000</v>
      </c>
      <c r="Q3806" t="e">
        <f t="shared" si="297"/>
        <v>#DIV/0!</v>
      </c>
      <c r="R3806" t="s">
        <v>8327</v>
      </c>
      <c r="S3806" t="s">
        <v>8365</v>
      </c>
      <c r="T3806" s="9">
        <f t="shared" si="298"/>
        <v>42527.00953703704</v>
      </c>
      <c r="U3806" s="9">
        <f t="shared" si="299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 t="str">
        <f t="shared" si="295"/>
        <v/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296"/>
        <v>-149997</v>
      </c>
      <c r="Q3807">
        <f t="shared" si="297"/>
        <v>1.5</v>
      </c>
      <c r="R3807" t="s">
        <v>8327</v>
      </c>
      <c r="S3807" t="s">
        <v>8365</v>
      </c>
      <c r="T3807" s="9">
        <f t="shared" si="298"/>
        <v>41849.887037037035</v>
      </c>
      <c r="U3807" s="9">
        <f t="shared" si="299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 t="str">
        <f t="shared" si="295"/>
        <v/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296"/>
        <v>-7495</v>
      </c>
      <c r="Q3808">
        <f t="shared" si="297"/>
        <v>5</v>
      </c>
      <c r="R3808" t="s">
        <v>8327</v>
      </c>
      <c r="S3808" t="s">
        <v>8365</v>
      </c>
      <c r="T3808" s="9">
        <f t="shared" si="298"/>
        <v>41799.259039351848</v>
      </c>
      <c r="U3808" s="9">
        <f t="shared" si="299"/>
        <v>41819.259039351848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 t="str">
        <f t="shared" si="295"/>
        <v/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296"/>
        <v>-1045</v>
      </c>
      <c r="Q3809">
        <f t="shared" si="297"/>
        <v>50.555555555555557</v>
      </c>
      <c r="R3809" t="s">
        <v>8327</v>
      </c>
      <c r="S3809" t="s">
        <v>8365</v>
      </c>
      <c r="T3809" s="9">
        <f t="shared" si="298"/>
        <v>42090.909016203703</v>
      </c>
      <c r="U3809" s="9">
        <f t="shared" si="299"/>
        <v>42097.909016203703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f t="shared" si="295"/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296"/>
        <v>0</v>
      </c>
      <c r="Q3810">
        <f t="shared" si="297"/>
        <v>41.666666666666664</v>
      </c>
      <c r="R3810" t="s">
        <v>8327</v>
      </c>
      <c r="S3810" t="s">
        <v>8328</v>
      </c>
      <c r="T3810" s="9">
        <f t="shared" si="298"/>
        <v>42059.453923611116</v>
      </c>
      <c r="U3810" s="9">
        <f t="shared" si="299"/>
        <v>42119.412256944444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f t="shared" si="295"/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296"/>
        <v>25</v>
      </c>
      <c r="Q3811">
        <f t="shared" si="297"/>
        <v>53.289473684210527</v>
      </c>
      <c r="R3811" t="s">
        <v>8327</v>
      </c>
      <c r="S3811" t="s">
        <v>8328</v>
      </c>
      <c r="T3811" s="9">
        <f t="shared" si="298"/>
        <v>41800.526701388888</v>
      </c>
      <c r="U3811" s="9">
        <f t="shared" si="299"/>
        <v>41850.958333333336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f t="shared" si="295"/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296"/>
        <v>326</v>
      </c>
      <c r="Q3812">
        <f t="shared" si="297"/>
        <v>70.230769230769226</v>
      </c>
      <c r="R3812" t="s">
        <v>8327</v>
      </c>
      <c r="S3812" t="s">
        <v>8328</v>
      </c>
      <c r="T3812" s="9">
        <f t="shared" si="298"/>
        <v>42054.849050925928</v>
      </c>
      <c r="U3812" s="9">
        <f t="shared" si="299"/>
        <v>42084.807384259257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f t="shared" si="295"/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296"/>
        <v>575</v>
      </c>
      <c r="Q3813">
        <f t="shared" si="297"/>
        <v>43.421052631578945</v>
      </c>
      <c r="R3813" t="s">
        <v>8327</v>
      </c>
      <c r="S3813" t="s">
        <v>8328</v>
      </c>
      <c r="T3813" s="9">
        <f t="shared" si="298"/>
        <v>42487.62700231481</v>
      </c>
      <c r="U3813" s="9">
        <f t="shared" si="299"/>
        <v>42521.458333333328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f t="shared" si="295"/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296"/>
        <v>191</v>
      </c>
      <c r="Q3814">
        <f t="shared" si="297"/>
        <v>199.18181818181819</v>
      </c>
      <c r="R3814" t="s">
        <v>8327</v>
      </c>
      <c r="S3814" t="s">
        <v>8328</v>
      </c>
      <c r="T3814" s="9">
        <f t="shared" si="298"/>
        <v>42109.751250000001</v>
      </c>
      <c r="U3814" s="9">
        <f t="shared" si="299"/>
        <v>42156.165972222225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f t="shared" si="295"/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296"/>
        <v>19.989999999999782</v>
      </c>
      <c r="Q3815">
        <f t="shared" si="297"/>
        <v>78.518148148148143</v>
      </c>
      <c r="R3815" t="s">
        <v>8327</v>
      </c>
      <c r="S3815" t="s">
        <v>8328</v>
      </c>
      <c r="T3815" s="9">
        <f t="shared" si="298"/>
        <v>42497.275706018518</v>
      </c>
      <c r="U3815" s="9">
        <f t="shared" si="299"/>
        <v>42535.904861111107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f t="shared" si="295"/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296"/>
        <v>602</v>
      </c>
      <c r="Q3816">
        <f t="shared" si="297"/>
        <v>61.823529411764703</v>
      </c>
      <c r="R3816" t="s">
        <v>8327</v>
      </c>
      <c r="S3816" t="s">
        <v>8328</v>
      </c>
      <c r="T3816" s="9">
        <f t="shared" si="298"/>
        <v>42058.904074074075</v>
      </c>
      <c r="U3816" s="9">
        <f t="shared" si="299"/>
        <v>42095.165972222225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f t="shared" si="295"/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296"/>
        <v>9.9999999999909051E-3</v>
      </c>
      <c r="Q3817">
        <f t="shared" si="297"/>
        <v>50.000500000000002</v>
      </c>
      <c r="R3817" t="s">
        <v>8327</v>
      </c>
      <c r="S3817" t="s">
        <v>8328</v>
      </c>
      <c r="T3817" s="9">
        <f t="shared" si="298"/>
        <v>42207.259918981479</v>
      </c>
      <c r="U3817" s="9">
        <f t="shared" si="299"/>
        <v>42236.958333333328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f t="shared" si="295"/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296"/>
        <v>288.56999999999994</v>
      </c>
      <c r="Q3818">
        <f t="shared" si="297"/>
        <v>48.339729729729726</v>
      </c>
      <c r="R3818" t="s">
        <v>8327</v>
      </c>
      <c r="S3818" t="s">
        <v>8328</v>
      </c>
      <c r="T3818" s="9">
        <f t="shared" si="298"/>
        <v>41807.690081018518</v>
      </c>
      <c r="U3818" s="9">
        <f t="shared" si="299"/>
        <v>41837.690081018518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f t="shared" si="295"/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296"/>
        <v>145</v>
      </c>
      <c r="Q3819">
        <f t="shared" si="297"/>
        <v>107.25</v>
      </c>
      <c r="R3819" t="s">
        <v>8327</v>
      </c>
      <c r="S3819" t="s">
        <v>8328</v>
      </c>
      <c r="T3819" s="9">
        <f t="shared" si="298"/>
        <v>42284.69694444444</v>
      </c>
      <c r="U3819" s="9">
        <f t="shared" si="299"/>
        <v>42301.165972222225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f t="shared" si="295"/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296"/>
        <v>320</v>
      </c>
      <c r="Q3820">
        <f t="shared" si="297"/>
        <v>57</v>
      </c>
      <c r="R3820" t="s">
        <v>8327</v>
      </c>
      <c r="S3820" t="s">
        <v>8328</v>
      </c>
      <c r="T3820" s="9">
        <f t="shared" si="298"/>
        <v>42045.84238425926</v>
      </c>
      <c r="U3820" s="9">
        <f t="shared" si="299"/>
        <v>42075.800717592589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f t="shared" si="295"/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296"/>
        <v>64</v>
      </c>
      <c r="Q3821">
        <f t="shared" si="297"/>
        <v>40.92307692307692</v>
      </c>
      <c r="R3821" t="s">
        <v>8327</v>
      </c>
      <c r="S3821" t="s">
        <v>8328</v>
      </c>
      <c r="T3821" s="9">
        <f t="shared" si="298"/>
        <v>42184.209537037037</v>
      </c>
      <c r="U3821" s="9">
        <f t="shared" si="299"/>
        <v>42202.876388888893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f t="shared" si="295"/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296"/>
        <v>130</v>
      </c>
      <c r="Q3822">
        <f t="shared" si="297"/>
        <v>21.5</v>
      </c>
      <c r="R3822" t="s">
        <v>8327</v>
      </c>
      <c r="S3822" t="s">
        <v>8328</v>
      </c>
      <c r="T3822" s="9">
        <f t="shared" si="298"/>
        <v>42160.651817129634</v>
      </c>
      <c r="U3822" s="9">
        <f t="shared" si="299"/>
        <v>42190.651817129634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f t="shared" si="295"/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296"/>
        <v>159</v>
      </c>
      <c r="Q3823">
        <f t="shared" si="297"/>
        <v>79.543478260869563</v>
      </c>
      <c r="R3823" t="s">
        <v>8327</v>
      </c>
      <c r="S3823" t="s">
        <v>8328</v>
      </c>
      <c r="T3823" s="9">
        <f t="shared" si="298"/>
        <v>42341.180636574078</v>
      </c>
      <c r="U3823" s="9">
        <f t="shared" si="299"/>
        <v>42373.180636574078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f t="shared" si="295"/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296"/>
        <v>501</v>
      </c>
      <c r="Q3824">
        <f t="shared" si="297"/>
        <v>72.381578947368425</v>
      </c>
      <c r="R3824" t="s">
        <v>8327</v>
      </c>
      <c r="S3824" t="s">
        <v>8328</v>
      </c>
      <c r="T3824" s="9">
        <f t="shared" si="298"/>
        <v>42329.838159722218</v>
      </c>
      <c r="U3824" s="9">
        <f t="shared" si="299"/>
        <v>42388.957638888889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f t="shared" si="295"/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296"/>
        <v>150</v>
      </c>
      <c r="Q3825">
        <f t="shared" si="297"/>
        <v>64.634146341463421</v>
      </c>
      <c r="R3825" t="s">
        <v>8327</v>
      </c>
      <c r="S3825" t="s">
        <v>8328</v>
      </c>
      <c r="T3825" s="9">
        <f t="shared" si="298"/>
        <v>42170.910231481481</v>
      </c>
      <c r="U3825" s="9">
        <f t="shared" si="299"/>
        <v>42205.165972222225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f t="shared" si="295"/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296"/>
        <v>20</v>
      </c>
      <c r="Q3826">
        <f t="shared" si="297"/>
        <v>38.571428571428569</v>
      </c>
      <c r="R3826" t="s">
        <v>8327</v>
      </c>
      <c r="S3826" t="s">
        <v>8328</v>
      </c>
      <c r="T3826" s="9">
        <f t="shared" si="298"/>
        <v>42571.626192129625</v>
      </c>
      <c r="U3826" s="9">
        <f t="shared" si="299"/>
        <v>42583.570138888885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f t="shared" si="295"/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296"/>
        <v>271</v>
      </c>
      <c r="Q3827">
        <f t="shared" si="297"/>
        <v>107.57142857142857</v>
      </c>
      <c r="R3827" t="s">
        <v>8327</v>
      </c>
      <c r="S3827" t="s">
        <v>8328</v>
      </c>
      <c r="T3827" s="9">
        <f t="shared" si="298"/>
        <v>42151.069606481484</v>
      </c>
      <c r="U3827" s="9">
        <f t="shared" si="299"/>
        <v>42172.069606481484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f t="shared" si="295"/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296"/>
        <v>115</v>
      </c>
      <c r="Q3828">
        <f t="shared" si="297"/>
        <v>27.5</v>
      </c>
      <c r="R3828" t="s">
        <v>8327</v>
      </c>
      <c r="S3828" t="s">
        <v>8328</v>
      </c>
      <c r="T3828" s="9">
        <f t="shared" si="298"/>
        <v>42101.423541666663</v>
      </c>
      <c r="U3828" s="9">
        <f t="shared" si="299"/>
        <v>42131.423541666663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f t="shared" si="295"/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296"/>
        <v>1580</v>
      </c>
      <c r="Q3829">
        <f t="shared" si="297"/>
        <v>70.461538461538467</v>
      </c>
      <c r="R3829" t="s">
        <v>8327</v>
      </c>
      <c r="S3829" t="s">
        <v>8328</v>
      </c>
      <c r="T3829" s="9">
        <f t="shared" si="298"/>
        <v>42034.928252314814</v>
      </c>
      <c r="U3829" s="9">
        <f t="shared" si="299"/>
        <v>42090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f t="shared" si="295"/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296"/>
        <v>0</v>
      </c>
      <c r="Q3830">
        <f t="shared" si="297"/>
        <v>178.57142857142858</v>
      </c>
      <c r="R3830" t="s">
        <v>8327</v>
      </c>
      <c r="S3830" t="s">
        <v>8328</v>
      </c>
      <c r="T3830" s="9">
        <f t="shared" si="298"/>
        <v>41944.527627314819</v>
      </c>
      <c r="U3830" s="9">
        <f t="shared" si="299"/>
        <v>42004.569293981483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f t="shared" si="295"/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296"/>
        <v>1</v>
      </c>
      <c r="Q3831">
        <f t="shared" si="297"/>
        <v>62.625</v>
      </c>
      <c r="R3831" t="s">
        <v>8327</v>
      </c>
      <c r="S3831" t="s">
        <v>8328</v>
      </c>
      <c r="T3831" s="9">
        <f t="shared" si="298"/>
        <v>42593.865405092598</v>
      </c>
      <c r="U3831" s="9">
        <f t="shared" si="299"/>
        <v>42613.865405092598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f t="shared" si="295"/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296"/>
        <v>125</v>
      </c>
      <c r="Q3832">
        <f t="shared" si="297"/>
        <v>75</v>
      </c>
      <c r="R3832" t="s">
        <v>8327</v>
      </c>
      <c r="S3832" t="s">
        <v>8328</v>
      </c>
      <c r="T3832" s="9">
        <f t="shared" si="298"/>
        <v>42503.740868055553</v>
      </c>
      <c r="U3832" s="9">
        <f t="shared" si="299"/>
        <v>42517.740868055553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f t="shared" si="295"/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296"/>
        <v>30.110000000000014</v>
      </c>
      <c r="Q3833">
        <f t="shared" si="297"/>
        <v>58.901111111111113</v>
      </c>
      <c r="R3833" t="s">
        <v>8327</v>
      </c>
      <c r="S3833" t="s">
        <v>8328</v>
      </c>
      <c r="T3833" s="9">
        <f t="shared" si="298"/>
        <v>41927.848900462966</v>
      </c>
      <c r="U3833" s="9">
        <f t="shared" si="299"/>
        <v>41948.890567129631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f t="shared" si="295"/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296"/>
        <v>56</v>
      </c>
      <c r="Q3834">
        <f t="shared" si="297"/>
        <v>139.55555555555554</v>
      </c>
      <c r="R3834" t="s">
        <v>8327</v>
      </c>
      <c r="S3834" t="s">
        <v>8328</v>
      </c>
      <c r="T3834" s="9">
        <f t="shared" si="298"/>
        <v>42375.114988425921</v>
      </c>
      <c r="U3834" s="9">
        <f t="shared" si="299"/>
        <v>42420.114988425921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f t="shared" si="295"/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296"/>
        <v>200</v>
      </c>
      <c r="Q3835">
        <f t="shared" si="297"/>
        <v>70</v>
      </c>
      <c r="R3835" t="s">
        <v>8327</v>
      </c>
      <c r="S3835" t="s">
        <v>8328</v>
      </c>
      <c r="T3835" s="9">
        <f t="shared" si="298"/>
        <v>41963.872361111105</v>
      </c>
      <c r="U3835" s="9">
        <f t="shared" si="299"/>
        <v>41974.797916666663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f t="shared" si="295"/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296"/>
        <v>271</v>
      </c>
      <c r="Q3836">
        <f t="shared" si="297"/>
        <v>57.385964912280699</v>
      </c>
      <c r="R3836" t="s">
        <v>8327</v>
      </c>
      <c r="S3836" t="s">
        <v>8328</v>
      </c>
      <c r="T3836" s="9">
        <f t="shared" si="298"/>
        <v>42143.445219907408</v>
      </c>
      <c r="U3836" s="9">
        <f t="shared" si="299"/>
        <v>42173.445219907408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f t="shared" si="295"/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296"/>
        <v>120</v>
      </c>
      <c r="Q3837">
        <f t="shared" si="297"/>
        <v>40</v>
      </c>
      <c r="R3837" t="s">
        <v>8327</v>
      </c>
      <c r="S3837" t="s">
        <v>8328</v>
      </c>
      <c r="T3837" s="9">
        <f t="shared" si="298"/>
        <v>42460.94222222222</v>
      </c>
      <c r="U3837" s="9">
        <f t="shared" si="299"/>
        <v>42481.94222222222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f t="shared" si="295"/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296"/>
        <v>100</v>
      </c>
      <c r="Q3838">
        <f t="shared" si="297"/>
        <v>64.285714285714292</v>
      </c>
      <c r="R3838" t="s">
        <v>8327</v>
      </c>
      <c r="S3838" t="s">
        <v>8328</v>
      </c>
      <c r="T3838" s="9">
        <f t="shared" si="298"/>
        <v>42553.926527777774</v>
      </c>
      <c r="U3838" s="9">
        <f t="shared" si="299"/>
        <v>42585.172916666663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f t="shared" si="295"/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296"/>
        <v>42</v>
      </c>
      <c r="Q3839">
        <f t="shared" si="297"/>
        <v>120.11764705882354</v>
      </c>
      <c r="R3839" t="s">
        <v>8327</v>
      </c>
      <c r="S3839" t="s">
        <v>8328</v>
      </c>
      <c r="T3839" s="9">
        <f t="shared" si="298"/>
        <v>42152.765717592592</v>
      </c>
      <c r="U3839" s="9">
        <f t="shared" si="299"/>
        <v>42188.765717592592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f t="shared" si="295"/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296"/>
        <v>824</v>
      </c>
      <c r="Q3840">
        <f t="shared" si="297"/>
        <v>1008.24</v>
      </c>
      <c r="R3840" t="s">
        <v>8327</v>
      </c>
      <c r="S3840" t="s">
        <v>8328</v>
      </c>
      <c r="T3840" s="9">
        <f t="shared" si="298"/>
        <v>42116.710752314815</v>
      </c>
      <c r="U3840" s="9">
        <f t="shared" si="299"/>
        <v>42146.710752314815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f t="shared" si="295"/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296"/>
        <v>25</v>
      </c>
      <c r="Q3841">
        <f t="shared" si="297"/>
        <v>63.28125</v>
      </c>
      <c r="R3841" t="s">
        <v>8327</v>
      </c>
      <c r="S3841" t="s">
        <v>8328</v>
      </c>
      <c r="T3841" s="9">
        <f t="shared" si="298"/>
        <v>42155.142638888887</v>
      </c>
      <c r="U3841" s="9">
        <f t="shared" si="299"/>
        <v>42215.142638888887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f t="shared" si="295"/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296"/>
        <v>64</v>
      </c>
      <c r="Q3842">
        <f t="shared" si="297"/>
        <v>21.666666666666668</v>
      </c>
      <c r="R3842" t="s">
        <v>8327</v>
      </c>
      <c r="S3842" t="s">
        <v>8328</v>
      </c>
      <c r="T3842" s="9">
        <f t="shared" si="298"/>
        <v>42432.701724537037</v>
      </c>
      <c r="U3842" s="9">
        <f t="shared" si="299"/>
        <v>42457.660057870366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 t="str">
        <f t="shared" ref="E3843:E3906" si="300">IF(G3843="successful",D3843,"")</f>
        <v/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301">F3843-D3843</f>
        <v>-9128</v>
      </c>
      <c r="Q3843">
        <f t="shared" ref="Q3843:Q3906" si="302">F3843/M3843</f>
        <v>25.647058823529413</v>
      </c>
      <c r="R3843" t="s">
        <v>8327</v>
      </c>
      <c r="S3843" t="s">
        <v>8328</v>
      </c>
      <c r="T3843" s="9">
        <f t="shared" ref="T3843:T3906" si="303">(((K3843/60)/60)/24)+DATE(1970,1,1)</f>
        <v>41780.785729166666</v>
      </c>
      <c r="U3843" s="9">
        <f t="shared" ref="U3843:U3906" si="304">(((J3843/60)/60)/24)+DATE(1970,1,1)</f>
        <v>41840.785729166666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 t="str">
        <f t="shared" si="300"/>
        <v/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301"/>
        <v>-3903</v>
      </c>
      <c r="Q3844">
        <f t="shared" si="302"/>
        <v>47.695652173913047</v>
      </c>
      <c r="R3844" t="s">
        <v>8327</v>
      </c>
      <c r="S3844" t="s">
        <v>8328</v>
      </c>
      <c r="T3844" s="9">
        <f t="shared" si="303"/>
        <v>41740.493657407409</v>
      </c>
      <c r="U3844" s="9">
        <f t="shared" si="304"/>
        <v>41770.493657407409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 t="str">
        <f t="shared" si="300"/>
        <v/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301"/>
        <v>-3935</v>
      </c>
      <c r="Q3845">
        <f t="shared" si="302"/>
        <v>56.05263157894737</v>
      </c>
      <c r="R3845" t="s">
        <v>8327</v>
      </c>
      <c r="S3845" t="s">
        <v>8328</v>
      </c>
      <c r="T3845" s="9">
        <f t="shared" si="303"/>
        <v>41766.072500000002</v>
      </c>
      <c r="U3845" s="9">
        <f t="shared" si="304"/>
        <v>41791.072500000002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 t="str">
        <f t="shared" si="300"/>
        <v/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301"/>
        <v>-5734</v>
      </c>
      <c r="Q3846">
        <f t="shared" si="302"/>
        <v>81.319999999999993</v>
      </c>
      <c r="R3846" t="s">
        <v>8327</v>
      </c>
      <c r="S3846" t="s">
        <v>8328</v>
      </c>
      <c r="T3846" s="9">
        <f t="shared" si="303"/>
        <v>41766.617291666669</v>
      </c>
      <c r="U3846" s="9">
        <f t="shared" si="304"/>
        <v>41793.290972222225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 t="str">
        <f t="shared" si="300"/>
        <v/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301"/>
        <v>-39158</v>
      </c>
      <c r="Q3847">
        <f t="shared" si="302"/>
        <v>70.166666666666671</v>
      </c>
      <c r="R3847" t="s">
        <v>8327</v>
      </c>
      <c r="S3847" t="s">
        <v>8328</v>
      </c>
      <c r="T3847" s="9">
        <f t="shared" si="303"/>
        <v>42248.627013888887</v>
      </c>
      <c r="U3847" s="9">
        <f t="shared" si="304"/>
        <v>42278.627013888887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 t="str">
        <f t="shared" si="300"/>
        <v/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301"/>
        <v>-6811</v>
      </c>
      <c r="Q3848">
        <f t="shared" si="302"/>
        <v>23.625</v>
      </c>
      <c r="R3848" t="s">
        <v>8327</v>
      </c>
      <c r="S3848" t="s">
        <v>8328</v>
      </c>
      <c r="T3848" s="9">
        <f t="shared" si="303"/>
        <v>41885.221550925926</v>
      </c>
      <c r="U3848" s="9">
        <f t="shared" si="304"/>
        <v>41916.290972222225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 t="str">
        <f t="shared" si="300"/>
        <v/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301"/>
        <v>-8803</v>
      </c>
      <c r="Q3849">
        <f t="shared" si="302"/>
        <v>188.55555555555554</v>
      </c>
      <c r="R3849" t="s">
        <v>8327</v>
      </c>
      <c r="S3849" t="s">
        <v>8328</v>
      </c>
      <c r="T3849" s="9">
        <f t="shared" si="303"/>
        <v>42159.224432870367</v>
      </c>
      <c r="U3849" s="9">
        <f t="shared" si="304"/>
        <v>42204.224432870367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 t="str">
        <f t="shared" si="300"/>
        <v/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301"/>
        <v>-10871</v>
      </c>
      <c r="Q3850">
        <f t="shared" si="302"/>
        <v>49.511627906976742</v>
      </c>
      <c r="R3850" t="s">
        <v>8327</v>
      </c>
      <c r="S3850" t="s">
        <v>8328</v>
      </c>
      <c r="T3850" s="9">
        <f t="shared" si="303"/>
        <v>42265.817002314812</v>
      </c>
      <c r="U3850" s="9">
        <f t="shared" si="304"/>
        <v>42295.817002314812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 t="str">
        <f t="shared" si="300"/>
        <v/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301"/>
        <v>-27887</v>
      </c>
      <c r="Q3851">
        <f t="shared" si="302"/>
        <v>75.464285714285708</v>
      </c>
      <c r="R3851" t="s">
        <v>8327</v>
      </c>
      <c r="S3851" t="s">
        <v>8328</v>
      </c>
      <c r="T3851" s="9">
        <f t="shared" si="303"/>
        <v>42136.767175925925</v>
      </c>
      <c r="U3851" s="9">
        <f t="shared" si="304"/>
        <v>42166.767175925925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 t="str">
        <f t="shared" si="300"/>
        <v/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301"/>
        <v>-962</v>
      </c>
      <c r="Q3852">
        <f t="shared" si="302"/>
        <v>9.5</v>
      </c>
      <c r="R3852" t="s">
        <v>8327</v>
      </c>
      <c r="S3852" t="s">
        <v>8328</v>
      </c>
      <c r="T3852" s="9">
        <f t="shared" si="303"/>
        <v>41975.124340277776</v>
      </c>
      <c r="U3852" s="9">
        <f t="shared" si="304"/>
        <v>42005.124340277776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 t="str">
        <f t="shared" si="300"/>
        <v/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301"/>
        <v>-1648</v>
      </c>
      <c r="Q3853">
        <f t="shared" si="302"/>
        <v>35.5</v>
      </c>
      <c r="R3853" t="s">
        <v>8327</v>
      </c>
      <c r="S3853" t="s">
        <v>8328</v>
      </c>
      <c r="T3853" s="9">
        <f t="shared" si="303"/>
        <v>42172.439571759256</v>
      </c>
      <c r="U3853" s="9">
        <f t="shared" si="304"/>
        <v>42202.439571759256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 t="str">
        <f t="shared" si="300"/>
        <v/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301"/>
        <v>-9980</v>
      </c>
      <c r="Q3854">
        <f t="shared" si="302"/>
        <v>10</v>
      </c>
      <c r="R3854" t="s">
        <v>8327</v>
      </c>
      <c r="S3854" t="s">
        <v>8328</v>
      </c>
      <c r="T3854" s="9">
        <f t="shared" si="303"/>
        <v>42065.190694444449</v>
      </c>
      <c r="U3854" s="9">
        <f t="shared" si="304"/>
        <v>42090.149027777778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 t="str">
        <f t="shared" si="300"/>
        <v/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301"/>
        <v>-99974</v>
      </c>
      <c r="Q3855">
        <f t="shared" si="302"/>
        <v>13</v>
      </c>
      <c r="R3855" t="s">
        <v>8327</v>
      </c>
      <c r="S3855" t="s">
        <v>8328</v>
      </c>
      <c r="T3855" s="9">
        <f t="shared" si="303"/>
        <v>41848.84002314815</v>
      </c>
      <c r="U3855" s="9">
        <f t="shared" si="304"/>
        <v>41883.84002314815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 t="str">
        <f t="shared" si="300"/>
        <v/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301"/>
        <v>-9212</v>
      </c>
      <c r="Q3856">
        <f t="shared" si="302"/>
        <v>89.4</v>
      </c>
      <c r="R3856" t="s">
        <v>8327</v>
      </c>
      <c r="S3856" t="s">
        <v>8328</v>
      </c>
      <c r="T3856" s="9">
        <f t="shared" si="303"/>
        <v>42103.884930555556</v>
      </c>
      <c r="U3856" s="9">
        <f t="shared" si="304"/>
        <v>42133.884930555556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 t="str">
        <f t="shared" si="300"/>
        <v/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301"/>
        <v>-975</v>
      </c>
      <c r="Q3857">
        <f t="shared" si="302"/>
        <v>25</v>
      </c>
      <c r="R3857" t="s">
        <v>8327</v>
      </c>
      <c r="S3857" t="s">
        <v>8328</v>
      </c>
      <c r="T3857" s="9">
        <f t="shared" si="303"/>
        <v>42059.970729166671</v>
      </c>
      <c r="U3857" s="9">
        <f t="shared" si="304"/>
        <v>42089.929062499999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 t="str">
        <f t="shared" si="300"/>
        <v/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301"/>
        <v>-4999</v>
      </c>
      <c r="Q3858">
        <f t="shared" si="302"/>
        <v>1</v>
      </c>
      <c r="R3858" t="s">
        <v>8327</v>
      </c>
      <c r="S3858" t="s">
        <v>8328</v>
      </c>
      <c r="T3858" s="9">
        <f t="shared" si="303"/>
        <v>42041.743090277778</v>
      </c>
      <c r="U3858" s="9">
        <f t="shared" si="304"/>
        <v>42071.701423611114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 t="str">
        <f t="shared" si="300"/>
        <v/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301"/>
        <v>-4740</v>
      </c>
      <c r="Q3859">
        <f t="shared" si="302"/>
        <v>65</v>
      </c>
      <c r="R3859" t="s">
        <v>8327</v>
      </c>
      <c r="S3859" t="s">
        <v>8328</v>
      </c>
      <c r="T3859" s="9">
        <f t="shared" si="303"/>
        <v>41829.73715277778</v>
      </c>
      <c r="U3859" s="9">
        <f t="shared" si="304"/>
        <v>41852.716666666667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 t="str">
        <f t="shared" si="300"/>
        <v/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301"/>
        <v>-490</v>
      </c>
      <c r="Q3860">
        <f t="shared" si="302"/>
        <v>10</v>
      </c>
      <c r="R3860" t="s">
        <v>8327</v>
      </c>
      <c r="S3860" t="s">
        <v>8328</v>
      </c>
      <c r="T3860" s="9">
        <f t="shared" si="303"/>
        <v>42128.431064814817</v>
      </c>
      <c r="U3860" s="9">
        <f t="shared" si="304"/>
        <v>42146.875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 t="str">
        <f t="shared" si="300"/>
        <v/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301"/>
        <v>-2499</v>
      </c>
      <c r="Q3861">
        <f t="shared" si="302"/>
        <v>1</v>
      </c>
      <c r="R3861" t="s">
        <v>8327</v>
      </c>
      <c r="S3861" t="s">
        <v>8328</v>
      </c>
      <c r="T3861" s="9">
        <f t="shared" si="303"/>
        <v>41789.893599537041</v>
      </c>
      <c r="U3861" s="9">
        <f t="shared" si="304"/>
        <v>41815.875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 t="str">
        <f t="shared" si="300"/>
        <v/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301"/>
        <v>-4940</v>
      </c>
      <c r="Q3862">
        <f t="shared" si="302"/>
        <v>81.538461538461533</v>
      </c>
      <c r="R3862" t="s">
        <v>8327</v>
      </c>
      <c r="S3862" t="s">
        <v>8328</v>
      </c>
      <c r="T3862" s="9">
        <f t="shared" si="303"/>
        <v>41833.660995370366</v>
      </c>
      <c r="U3862" s="9">
        <f t="shared" si="304"/>
        <v>41863.660995370366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 t="str">
        <f t="shared" si="300"/>
        <v/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301"/>
        <v>-1900</v>
      </c>
      <c r="Q3863">
        <f t="shared" si="302"/>
        <v>100</v>
      </c>
      <c r="R3863" t="s">
        <v>8327</v>
      </c>
      <c r="S3863" t="s">
        <v>8328</v>
      </c>
      <c r="T3863" s="9">
        <f t="shared" si="303"/>
        <v>41914.590011574073</v>
      </c>
      <c r="U3863" s="9">
        <f t="shared" si="304"/>
        <v>41955.907638888893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 t="str">
        <f t="shared" si="300"/>
        <v/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301"/>
        <v>-7499</v>
      </c>
      <c r="Q3864">
        <f t="shared" si="302"/>
        <v>1</v>
      </c>
      <c r="R3864" t="s">
        <v>8327</v>
      </c>
      <c r="S3864" t="s">
        <v>8328</v>
      </c>
      <c r="T3864" s="9">
        <f t="shared" si="303"/>
        <v>42611.261064814811</v>
      </c>
      <c r="U3864" s="9">
        <f t="shared" si="304"/>
        <v>42625.707638888889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 t="str">
        <f t="shared" si="300"/>
        <v/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>
        <f t="shared" si="301"/>
        <v>-6000</v>
      </c>
      <c r="Q3865" t="e">
        <f t="shared" si="302"/>
        <v>#DIV/0!</v>
      </c>
      <c r="R3865" t="s">
        <v>8327</v>
      </c>
      <c r="S3865" t="s">
        <v>8328</v>
      </c>
      <c r="T3865" s="9">
        <f t="shared" si="303"/>
        <v>42253.633159722223</v>
      </c>
      <c r="U3865" s="9">
        <f t="shared" si="304"/>
        <v>42313.674826388888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 t="str">
        <f t="shared" si="300"/>
        <v/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301"/>
        <v>-4940</v>
      </c>
      <c r="Q3866">
        <f t="shared" si="302"/>
        <v>20</v>
      </c>
      <c r="R3866" t="s">
        <v>8327</v>
      </c>
      <c r="S3866" t="s">
        <v>8328</v>
      </c>
      <c r="T3866" s="9">
        <f t="shared" si="303"/>
        <v>42295.891828703709</v>
      </c>
      <c r="U3866" s="9">
        <f t="shared" si="304"/>
        <v>42325.933495370366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 t="str">
        <f t="shared" si="300"/>
        <v/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301"/>
        <v>-1763</v>
      </c>
      <c r="Q3867">
        <f t="shared" si="302"/>
        <v>46.428571428571431</v>
      </c>
      <c r="R3867" t="s">
        <v>8327</v>
      </c>
      <c r="S3867" t="s">
        <v>8328</v>
      </c>
      <c r="T3867" s="9">
        <f t="shared" si="303"/>
        <v>41841.651597222226</v>
      </c>
      <c r="U3867" s="9">
        <f t="shared" si="304"/>
        <v>41881.229166666664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 t="str">
        <f t="shared" si="300"/>
        <v/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301"/>
        <v>-1989</v>
      </c>
      <c r="Q3868">
        <f t="shared" si="302"/>
        <v>5.5</v>
      </c>
      <c r="R3868" t="s">
        <v>8327</v>
      </c>
      <c r="S3868" t="s">
        <v>8328</v>
      </c>
      <c r="T3868" s="9">
        <f t="shared" si="303"/>
        <v>42402.947002314817</v>
      </c>
      <c r="U3868" s="9">
        <f t="shared" si="304"/>
        <v>42452.145138888889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 t="str">
        <f t="shared" si="300"/>
        <v/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301"/>
        <v>-1749</v>
      </c>
      <c r="Q3869">
        <f t="shared" si="302"/>
        <v>50.2</v>
      </c>
      <c r="R3869" t="s">
        <v>8327</v>
      </c>
      <c r="S3869" t="s">
        <v>8328</v>
      </c>
      <c r="T3869" s="9">
        <f t="shared" si="303"/>
        <v>42509.814108796301</v>
      </c>
      <c r="U3869" s="9">
        <f t="shared" si="304"/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 t="str">
        <f t="shared" si="300"/>
        <v/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301"/>
        <v>-4990</v>
      </c>
      <c r="Q3870">
        <f t="shared" si="302"/>
        <v>10</v>
      </c>
      <c r="R3870" t="s">
        <v>8327</v>
      </c>
      <c r="S3870" t="s">
        <v>8365</v>
      </c>
      <c r="T3870" s="9">
        <f t="shared" si="303"/>
        <v>41865.659780092588</v>
      </c>
      <c r="U3870" s="9">
        <f t="shared" si="304"/>
        <v>41890.659780092588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 t="str">
        <f t="shared" si="300"/>
        <v/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301"/>
        <v>-12659</v>
      </c>
      <c r="Q3871">
        <f t="shared" si="302"/>
        <v>30.133333333333333</v>
      </c>
      <c r="R3871" t="s">
        <v>8327</v>
      </c>
      <c r="S3871" t="s">
        <v>8365</v>
      </c>
      <c r="T3871" s="9">
        <f t="shared" si="303"/>
        <v>42047.724444444444</v>
      </c>
      <c r="U3871" s="9">
        <f t="shared" si="304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 t="str">
        <f t="shared" si="300"/>
        <v/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301"/>
        <v>-8500</v>
      </c>
      <c r="Q3872">
        <f t="shared" si="302"/>
        <v>150</v>
      </c>
      <c r="R3872" t="s">
        <v>8327</v>
      </c>
      <c r="S3872" t="s">
        <v>8365</v>
      </c>
      <c r="T3872" s="9">
        <f t="shared" si="303"/>
        <v>41793.17219907407</v>
      </c>
      <c r="U3872" s="9">
        <f t="shared" si="304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 t="str">
        <f t="shared" si="300"/>
        <v/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301"/>
        <v>-1460</v>
      </c>
      <c r="Q3873">
        <f t="shared" si="302"/>
        <v>13.333333333333334</v>
      </c>
      <c r="R3873" t="s">
        <v>8327</v>
      </c>
      <c r="S3873" t="s">
        <v>8365</v>
      </c>
      <c r="T3873" s="9">
        <f t="shared" si="303"/>
        <v>42763.780671296292</v>
      </c>
      <c r="U3873" s="9">
        <f t="shared" si="304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 t="str">
        <f t="shared" si="300"/>
        <v/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>
        <f t="shared" si="301"/>
        <v>-15000</v>
      </c>
      <c r="Q3874" t="e">
        <f t="shared" si="302"/>
        <v>#DIV/0!</v>
      </c>
      <c r="R3874" t="s">
        <v>8327</v>
      </c>
      <c r="S3874" t="s">
        <v>8365</v>
      </c>
      <c r="T3874" s="9">
        <f t="shared" si="303"/>
        <v>42180.145787037036</v>
      </c>
      <c r="U3874" s="9">
        <f t="shared" si="304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 t="str">
        <f t="shared" si="300"/>
        <v/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>
        <f t="shared" si="301"/>
        <v>-5500</v>
      </c>
      <c r="Q3875" t="e">
        <f t="shared" si="302"/>
        <v>#DIV/0!</v>
      </c>
      <c r="R3875" t="s">
        <v>8327</v>
      </c>
      <c r="S3875" t="s">
        <v>8365</v>
      </c>
      <c r="T3875" s="9">
        <f t="shared" si="303"/>
        <v>42255.696006944447</v>
      </c>
      <c r="U3875" s="9">
        <f t="shared" si="304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 t="str">
        <f t="shared" si="300"/>
        <v/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>
        <f t="shared" si="301"/>
        <v>-620</v>
      </c>
      <c r="Q3876" t="e">
        <f t="shared" si="302"/>
        <v>#DIV/0!</v>
      </c>
      <c r="R3876" t="s">
        <v>8327</v>
      </c>
      <c r="S3876" t="s">
        <v>8365</v>
      </c>
      <c r="T3876" s="9">
        <f t="shared" si="303"/>
        <v>42007.016458333332</v>
      </c>
      <c r="U3876" s="9">
        <f t="shared" si="304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 t="str">
        <f t="shared" si="300"/>
        <v/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>
        <f t="shared" si="301"/>
        <v>-30000</v>
      </c>
      <c r="Q3877" t="e">
        <f t="shared" si="302"/>
        <v>#DIV/0!</v>
      </c>
      <c r="R3877" t="s">
        <v>8327</v>
      </c>
      <c r="S3877" t="s">
        <v>8365</v>
      </c>
      <c r="T3877" s="9">
        <f t="shared" si="303"/>
        <v>42615.346817129626</v>
      </c>
      <c r="U3877" s="9">
        <f t="shared" si="304"/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 t="str">
        <f t="shared" si="300"/>
        <v/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301"/>
        <v>-1841</v>
      </c>
      <c r="Q3878">
        <f t="shared" si="302"/>
        <v>44.760869565217391</v>
      </c>
      <c r="R3878" t="s">
        <v>8327</v>
      </c>
      <c r="S3878" t="s">
        <v>8365</v>
      </c>
      <c r="T3878" s="9">
        <f t="shared" si="303"/>
        <v>42372.624166666668</v>
      </c>
      <c r="U3878" s="9">
        <f t="shared" si="304"/>
        <v>42402.624166666668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 t="str">
        <f t="shared" si="300"/>
        <v/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301"/>
        <v>-23759</v>
      </c>
      <c r="Q3879">
        <f t="shared" si="302"/>
        <v>88.642857142857139</v>
      </c>
      <c r="R3879" t="s">
        <v>8327</v>
      </c>
      <c r="S3879" t="s">
        <v>8365</v>
      </c>
      <c r="T3879" s="9">
        <f t="shared" si="303"/>
        <v>42682.67768518519</v>
      </c>
      <c r="U3879" s="9">
        <f t="shared" si="304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 t="str">
        <f t="shared" si="300"/>
        <v/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301"/>
        <v>-17990</v>
      </c>
      <c r="Q3880">
        <f t="shared" si="302"/>
        <v>10</v>
      </c>
      <c r="R3880" t="s">
        <v>8327</v>
      </c>
      <c r="S3880" t="s">
        <v>8365</v>
      </c>
      <c r="T3880" s="9">
        <f t="shared" si="303"/>
        <v>42154.818819444445</v>
      </c>
      <c r="U3880" s="9">
        <f t="shared" si="304"/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 t="str">
        <f t="shared" si="300"/>
        <v/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>
        <f t="shared" si="301"/>
        <v>-15000</v>
      </c>
      <c r="Q3881" t="e">
        <f t="shared" si="302"/>
        <v>#DIV/0!</v>
      </c>
      <c r="R3881" t="s">
        <v>8327</v>
      </c>
      <c r="S3881" t="s">
        <v>8365</v>
      </c>
      <c r="T3881" s="9">
        <f t="shared" si="303"/>
        <v>41999.861064814817</v>
      </c>
      <c r="U3881" s="9">
        <f t="shared" si="304"/>
        <v>42029.861064814817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 t="str">
        <f t="shared" si="300"/>
        <v/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301"/>
        <v>-6520</v>
      </c>
      <c r="Q3882">
        <f t="shared" si="302"/>
        <v>57.647058823529413</v>
      </c>
      <c r="R3882" t="s">
        <v>8327</v>
      </c>
      <c r="S3882" t="s">
        <v>8365</v>
      </c>
      <c r="T3882" s="9">
        <f t="shared" si="303"/>
        <v>41815.815046296295</v>
      </c>
      <c r="U3882" s="9">
        <f t="shared" si="304"/>
        <v>41850.958333333336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 t="str">
        <f t="shared" si="300"/>
        <v/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301"/>
        <v>-475</v>
      </c>
      <c r="Q3883">
        <f t="shared" si="302"/>
        <v>25</v>
      </c>
      <c r="R3883" t="s">
        <v>8327</v>
      </c>
      <c r="S3883" t="s">
        <v>8365</v>
      </c>
      <c r="T3883" s="9">
        <f t="shared" si="303"/>
        <v>42756.018506944441</v>
      </c>
      <c r="U3883" s="9">
        <f t="shared" si="304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 t="str">
        <f t="shared" si="300"/>
        <v/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>
        <f t="shared" si="301"/>
        <v>-30000</v>
      </c>
      <c r="Q3884" t="e">
        <f t="shared" si="302"/>
        <v>#DIV/0!</v>
      </c>
      <c r="R3884" t="s">
        <v>8327</v>
      </c>
      <c r="S3884" t="s">
        <v>8365</v>
      </c>
      <c r="T3884" s="9">
        <f t="shared" si="303"/>
        <v>42373.983449074076</v>
      </c>
      <c r="U3884" s="9">
        <f t="shared" si="304"/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 t="str">
        <f t="shared" si="300"/>
        <v/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>
        <f t="shared" si="301"/>
        <v>-15000</v>
      </c>
      <c r="Q3885" t="e">
        <f t="shared" si="302"/>
        <v>#DIV/0!</v>
      </c>
      <c r="R3885" t="s">
        <v>8327</v>
      </c>
      <c r="S3885" t="s">
        <v>8365</v>
      </c>
      <c r="T3885" s="9">
        <f t="shared" si="303"/>
        <v>41854.602650462963</v>
      </c>
      <c r="U3885" s="9">
        <f t="shared" si="304"/>
        <v>41884.602650462963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 t="str">
        <f t="shared" si="300"/>
        <v/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>
        <f t="shared" si="301"/>
        <v>-10000</v>
      </c>
      <c r="Q3886" t="e">
        <f t="shared" si="302"/>
        <v>#DIV/0!</v>
      </c>
      <c r="R3886" t="s">
        <v>8327</v>
      </c>
      <c r="S3886" t="s">
        <v>8365</v>
      </c>
      <c r="T3886" s="9">
        <f t="shared" si="303"/>
        <v>42065.791574074072</v>
      </c>
      <c r="U3886" s="9">
        <f t="shared" si="304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 t="str">
        <f t="shared" si="300"/>
        <v/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>
        <f t="shared" si="301"/>
        <v>-375000</v>
      </c>
      <c r="Q3887" t="e">
        <f t="shared" si="302"/>
        <v>#DIV/0!</v>
      </c>
      <c r="R3887" t="s">
        <v>8327</v>
      </c>
      <c r="S3887" t="s">
        <v>8365</v>
      </c>
      <c r="T3887" s="9">
        <f t="shared" si="303"/>
        <v>42469.951284722221</v>
      </c>
      <c r="U3887" s="9">
        <f t="shared" si="304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>
        <v>10000</v>
      </c>
      <c r="E3888" t="str">
        <f t="shared" si="300"/>
        <v/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>
        <f t="shared" si="301"/>
        <v>-10000</v>
      </c>
      <c r="Q3888" t="e">
        <f t="shared" si="302"/>
        <v>#DIV/0!</v>
      </c>
      <c r="R3888" t="s">
        <v>8327</v>
      </c>
      <c r="S3888" t="s">
        <v>8365</v>
      </c>
      <c r="T3888" s="9">
        <f t="shared" si="303"/>
        <v>41954.228032407409</v>
      </c>
      <c r="U3888" s="9">
        <f t="shared" si="304"/>
        <v>41984.228032407409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 t="str">
        <f t="shared" si="300"/>
        <v/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301"/>
        <v>-1965</v>
      </c>
      <c r="Q3889">
        <f t="shared" si="302"/>
        <v>17.5</v>
      </c>
      <c r="R3889" t="s">
        <v>8327</v>
      </c>
      <c r="S3889" t="s">
        <v>8365</v>
      </c>
      <c r="T3889" s="9">
        <f t="shared" si="303"/>
        <v>42079.857974537037</v>
      </c>
      <c r="U3889" s="9">
        <f t="shared" si="304"/>
        <v>42125.916666666672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 t="str">
        <f t="shared" si="300"/>
        <v/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301"/>
        <v>-1458</v>
      </c>
      <c r="Q3890">
        <f t="shared" si="302"/>
        <v>38.714285714285715</v>
      </c>
      <c r="R3890" t="s">
        <v>8327</v>
      </c>
      <c r="S3890" t="s">
        <v>8328</v>
      </c>
      <c r="T3890" s="9">
        <f t="shared" si="303"/>
        <v>42762.545810185184</v>
      </c>
      <c r="U3890" s="9">
        <f t="shared" si="304"/>
        <v>42792.545810185184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 t="str">
        <f t="shared" si="300"/>
        <v/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301"/>
        <v>-7882</v>
      </c>
      <c r="Q3891">
        <f t="shared" si="302"/>
        <v>13.111111111111111</v>
      </c>
      <c r="R3891" t="s">
        <v>8327</v>
      </c>
      <c r="S3891" t="s">
        <v>8328</v>
      </c>
      <c r="T3891" s="9">
        <f t="shared" si="303"/>
        <v>41977.004976851851</v>
      </c>
      <c r="U3891" s="9">
        <f t="shared" si="304"/>
        <v>42008.976388888885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 t="str">
        <f t="shared" si="300"/>
        <v/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301"/>
        <v>-12476</v>
      </c>
      <c r="Q3892">
        <f t="shared" si="302"/>
        <v>315.5</v>
      </c>
      <c r="R3892" t="s">
        <v>8327</v>
      </c>
      <c r="S3892" t="s">
        <v>8328</v>
      </c>
      <c r="T3892" s="9">
        <f t="shared" si="303"/>
        <v>42171.758611111116</v>
      </c>
      <c r="U3892" s="9">
        <f t="shared" si="304"/>
        <v>42231.758611111116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 t="str">
        <f t="shared" si="300"/>
        <v/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301"/>
        <v>-540</v>
      </c>
      <c r="Q3893">
        <f t="shared" si="302"/>
        <v>37.142857142857146</v>
      </c>
      <c r="R3893" t="s">
        <v>8327</v>
      </c>
      <c r="S3893" t="s">
        <v>8328</v>
      </c>
      <c r="T3893" s="9">
        <f t="shared" si="303"/>
        <v>42056.1324537037</v>
      </c>
      <c r="U3893" s="9">
        <f t="shared" si="304"/>
        <v>42086.207638888889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 t="str">
        <f t="shared" si="300"/>
        <v/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>
        <f t="shared" si="301"/>
        <v>-1000</v>
      </c>
      <c r="Q3894" t="e">
        <f t="shared" si="302"/>
        <v>#DIV/0!</v>
      </c>
      <c r="R3894" t="s">
        <v>8327</v>
      </c>
      <c r="S3894" t="s">
        <v>8328</v>
      </c>
      <c r="T3894" s="9">
        <f t="shared" si="303"/>
        <v>41867.652280092596</v>
      </c>
      <c r="U3894" s="9">
        <f t="shared" si="304"/>
        <v>41875.291666666664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 t="str">
        <f t="shared" si="300"/>
        <v/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301"/>
        <v>-39225</v>
      </c>
      <c r="Q3895">
        <f t="shared" si="302"/>
        <v>128.27380952380952</v>
      </c>
      <c r="R3895" t="s">
        <v>8327</v>
      </c>
      <c r="S3895" t="s">
        <v>8328</v>
      </c>
      <c r="T3895" s="9">
        <f t="shared" si="303"/>
        <v>41779.657870370371</v>
      </c>
      <c r="U3895" s="9">
        <f t="shared" si="304"/>
        <v>41821.25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 t="str">
        <f t="shared" si="300"/>
        <v/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301"/>
        <v>-14480</v>
      </c>
      <c r="Q3896">
        <f t="shared" si="302"/>
        <v>47.272727272727273</v>
      </c>
      <c r="R3896" t="s">
        <v>8327</v>
      </c>
      <c r="S3896" t="s">
        <v>8328</v>
      </c>
      <c r="T3896" s="9">
        <f t="shared" si="303"/>
        <v>42679.958472222221</v>
      </c>
      <c r="U3896" s="9">
        <f t="shared" si="304"/>
        <v>42710.207638888889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 t="str">
        <f t="shared" si="300"/>
        <v/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301"/>
        <v>-950</v>
      </c>
      <c r="Q3897">
        <f t="shared" si="302"/>
        <v>50</v>
      </c>
      <c r="R3897" t="s">
        <v>8327</v>
      </c>
      <c r="S3897" t="s">
        <v>8328</v>
      </c>
      <c r="T3897" s="9">
        <f t="shared" si="303"/>
        <v>42032.250208333338</v>
      </c>
      <c r="U3897" s="9">
        <f t="shared" si="304"/>
        <v>42063.250208333338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 t="str">
        <f t="shared" si="300"/>
        <v/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301"/>
        <v>-1430</v>
      </c>
      <c r="Q3898">
        <f t="shared" si="302"/>
        <v>42.5</v>
      </c>
      <c r="R3898" t="s">
        <v>8327</v>
      </c>
      <c r="S3898" t="s">
        <v>8328</v>
      </c>
      <c r="T3898" s="9">
        <f t="shared" si="303"/>
        <v>41793.191875000004</v>
      </c>
      <c r="U3898" s="9">
        <f t="shared" si="304"/>
        <v>41807.191875000004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 t="str">
        <f t="shared" si="300"/>
        <v/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301"/>
        <v>-2060</v>
      </c>
      <c r="Q3899">
        <f t="shared" si="302"/>
        <v>44</v>
      </c>
      <c r="R3899" t="s">
        <v>8327</v>
      </c>
      <c r="S3899" t="s">
        <v>8328</v>
      </c>
      <c r="T3899" s="9">
        <f t="shared" si="303"/>
        <v>41982.87364583333</v>
      </c>
      <c r="U3899" s="9">
        <f t="shared" si="304"/>
        <v>42012.87364583333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 t="str">
        <f t="shared" si="300"/>
        <v/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301"/>
        <v>-1686</v>
      </c>
      <c r="Q3900">
        <f t="shared" si="302"/>
        <v>50.875</v>
      </c>
      <c r="R3900" t="s">
        <v>8327</v>
      </c>
      <c r="S3900" t="s">
        <v>8328</v>
      </c>
      <c r="T3900" s="9">
        <f t="shared" si="303"/>
        <v>42193.482291666667</v>
      </c>
      <c r="U3900" s="9">
        <f t="shared" si="304"/>
        <v>42233.666666666672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 t="str">
        <f t="shared" si="300"/>
        <v/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301"/>
        <v>-9875</v>
      </c>
      <c r="Q3901">
        <f t="shared" si="302"/>
        <v>62.5</v>
      </c>
      <c r="R3901" t="s">
        <v>8327</v>
      </c>
      <c r="S3901" t="s">
        <v>8328</v>
      </c>
      <c r="T3901" s="9">
        <f t="shared" si="303"/>
        <v>41843.775011574071</v>
      </c>
      <c r="U3901" s="9">
        <f t="shared" si="304"/>
        <v>41863.775011574071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 t="str">
        <f t="shared" si="300"/>
        <v/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301"/>
        <v>-2365</v>
      </c>
      <c r="Q3902">
        <f t="shared" si="302"/>
        <v>27</v>
      </c>
      <c r="R3902" t="s">
        <v>8327</v>
      </c>
      <c r="S3902" t="s">
        <v>8328</v>
      </c>
      <c r="T3902" s="9">
        <f t="shared" si="303"/>
        <v>42136.092488425929</v>
      </c>
      <c r="U3902" s="9">
        <f t="shared" si="304"/>
        <v>42166.092488425929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 t="str">
        <f t="shared" si="300"/>
        <v/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301"/>
        <v>-2975</v>
      </c>
      <c r="Q3903">
        <f t="shared" si="302"/>
        <v>25</v>
      </c>
      <c r="R3903" t="s">
        <v>8327</v>
      </c>
      <c r="S3903" t="s">
        <v>8328</v>
      </c>
      <c r="T3903" s="9">
        <f t="shared" si="303"/>
        <v>42317.826377314821</v>
      </c>
      <c r="U3903" s="9">
        <f t="shared" si="304"/>
        <v>42357.826377314821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 t="str">
        <f t="shared" si="300"/>
        <v/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301"/>
        <v>-1535</v>
      </c>
      <c r="Q3904">
        <f t="shared" si="302"/>
        <v>47.258064516129032</v>
      </c>
      <c r="R3904" t="s">
        <v>8327</v>
      </c>
      <c r="S3904" t="s">
        <v>8328</v>
      </c>
      <c r="T3904" s="9">
        <f t="shared" si="303"/>
        <v>42663.468078703707</v>
      </c>
      <c r="U3904" s="9">
        <f t="shared" si="304"/>
        <v>42688.509745370371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 t="str">
        <f t="shared" si="300"/>
        <v/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>
        <f t="shared" si="301"/>
        <v>-1500</v>
      </c>
      <c r="Q3905" t="e">
        <f t="shared" si="302"/>
        <v>#DIV/0!</v>
      </c>
      <c r="R3905" t="s">
        <v>8327</v>
      </c>
      <c r="S3905" t="s">
        <v>8328</v>
      </c>
      <c r="T3905" s="9">
        <f t="shared" si="303"/>
        <v>42186.01116898148</v>
      </c>
      <c r="U3905" s="9">
        <f t="shared" si="304"/>
        <v>42230.818055555559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 t="str">
        <f t="shared" si="300"/>
        <v/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301"/>
        <v>-9997</v>
      </c>
      <c r="Q3906">
        <f t="shared" si="302"/>
        <v>1.5</v>
      </c>
      <c r="R3906" t="s">
        <v>8327</v>
      </c>
      <c r="S3906" t="s">
        <v>8328</v>
      </c>
      <c r="T3906" s="9">
        <f t="shared" si="303"/>
        <v>42095.229166666672</v>
      </c>
      <c r="U3906" s="9">
        <f t="shared" si="304"/>
        <v>42109.211111111115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 t="str">
        <f t="shared" ref="E3907:E3970" si="305">IF(G3907="successful",D3907,"")</f>
        <v/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306">F3907-D3907</f>
        <v>-1327</v>
      </c>
      <c r="Q3907">
        <f t="shared" ref="Q3907:Q3970" si="307">F3907/M3907</f>
        <v>24.714285714285715</v>
      </c>
      <c r="R3907" t="s">
        <v>8327</v>
      </c>
      <c r="S3907" t="s">
        <v>8328</v>
      </c>
      <c r="T3907" s="9">
        <f t="shared" ref="T3907:T3970" si="308">(((K3907/60)/60)/24)+DATE(1970,1,1)</f>
        <v>42124.623877314814</v>
      </c>
      <c r="U3907" s="9">
        <f t="shared" ref="U3907:U3970" si="309">(((J3907/60)/60)/24)+DATE(1970,1,1)</f>
        <v>42166.958333333328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 t="str">
        <f t="shared" si="305"/>
        <v/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306"/>
        <v>-490</v>
      </c>
      <c r="Q3908">
        <f t="shared" si="307"/>
        <v>63.125</v>
      </c>
      <c r="R3908" t="s">
        <v>8327</v>
      </c>
      <c r="S3908" t="s">
        <v>8328</v>
      </c>
      <c r="T3908" s="9">
        <f t="shared" si="308"/>
        <v>42143.917743055557</v>
      </c>
      <c r="U3908" s="9">
        <f t="shared" si="309"/>
        <v>42181.559027777781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 t="str">
        <f t="shared" si="305"/>
        <v/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306"/>
        <v>-847</v>
      </c>
      <c r="Q3909">
        <f t="shared" si="307"/>
        <v>38.25</v>
      </c>
      <c r="R3909" t="s">
        <v>8327</v>
      </c>
      <c r="S3909" t="s">
        <v>8328</v>
      </c>
      <c r="T3909" s="9">
        <f t="shared" si="308"/>
        <v>41906.819513888891</v>
      </c>
      <c r="U3909" s="9">
        <f t="shared" si="309"/>
        <v>41938.838888888888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 t="str">
        <f t="shared" si="305"/>
        <v/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306"/>
        <v>-685</v>
      </c>
      <c r="Q3910">
        <f t="shared" si="307"/>
        <v>16.25</v>
      </c>
      <c r="R3910" t="s">
        <v>8327</v>
      </c>
      <c r="S3910" t="s">
        <v>8328</v>
      </c>
      <c r="T3910" s="9">
        <f t="shared" si="308"/>
        <v>41834.135370370372</v>
      </c>
      <c r="U3910" s="9">
        <f t="shared" si="309"/>
        <v>41849.135370370372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 t="str">
        <f t="shared" si="305"/>
        <v/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306"/>
        <v>-59865</v>
      </c>
      <c r="Q3911">
        <f t="shared" si="307"/>
        <v>33.75</v>
      </c>
      <c r="R3911" t="s">
        <v>8327</v>
      </c>
      <c r="S3911" t="s">
        <v>8328</v>
      </c>
      <c r="T3911" s="9">
        <f t="shared" si="308"/>
        <v>41863.359282407408</v>
      </c>
      <c r="U3911" s="9">
        <f t="shared" si="309"/>
        <v>41893.359282407408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 t="str">
        <f t="shared" si="305"/>
        <v/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306"/>
        <v>-5815</v>
      </c>
      <c r="Q3912">
        <f t="shared" si="307"/>
        <v>61.666666666666664</v>
      </c>
      <c r="R3912" t="s">
        <v>8327</v>
      </c>
      <c r="S3912" t="s">
        <v>8328</v>
      </c>
      <c r="T3912" s="9">
        <f t="shared" si="308"/>
        <v>42224.756909722222</v>
      </c>
      <c r="U3912" s="9">
        <f t="shared" si="309"/>
        <v>42254.756909722222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 t="str">
        <f t="shared" si="305"/>
        <v/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306"/>
        <v>-5007</v>
      </c>
      <c r="Q3913">
        <f t="shared" si="307"/>
        <v>83.138888888888886</v>
      </c>
      <c r="R3913" t="s">
        <v>8327</v>
      </c>
      <c r="S3913" t="s">
        <v>8328</v>
      </c>
      <c r="T3913" s="9">
        <f t="shared" si="308"/>
        <v>41939.8122337963</v>
      </c>
      <c r="U3913" s="9">
        <f t="shared" si="309"/>
        <v>41969.853900462964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 t="str">
        <f t="shared" si="305"/>
        <v/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306"/>
        <v>-14999</v>
      </c>
      <c r="Q3914">
        <f t="shared" si="307"/>
        <v>1</v>
      </c>
      <c r="R3914" t="s">
        <v>8327</v>
      </c>
      <c r="S3914" t="s">
        <v>8328</v>
      </c>
      <c r="T3914" s="9">
        <f t="shared" si="308"/>
        <v>42059.270023148143</v>
      </c>
      <c r="U3914" s="9">
        <f t="shared" si="309"/>
        <v>42119.190972222219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 t="str">
        <f t="shared" si="305"/>
        <v/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306"/>
        <v>-9000</v>
      </c>
      <c r="Q3915">
        <f t="shared" si="307"/>
        <v>142.85714285714286</v>
      </c>
      <c r="R3915" t="s">
        <v>8327</v>
      </c>
      <c r="S3915" t="s">
        <v>8328</v>
      </c>
      <c r="T3915" s="9">
        <f t="shared" si="308"/>
        <v>42308.211215277777</v>
      </c>
      <c r="U3915" s="9">
        <f t="shared" si="309"/>
        <v>42338.252881944441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 t="str">
        <f t="shared" si="305"/>
        <v/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306"/>
        <v>-1591</v>
      </c>
      <c r="Q3916">
        <f t="shared" si="307"/>
        <v>33.666666666666664</v>
      </c>
      <c r="R3916" t="s">
        <v>8327</v>
      </c>
      <c r="S3916" t="s">
        <v>8328</v>
      </c>
      <c r="T3916" s="9">
        <f t="shared" si="308"/>
        <v>42114.818935185183</v>
      </c>
      <c r="U3916" s="9">
        <f t="shared" si="309"/>
        <v>42134.957638888889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 t="str">
        <f t="shared" si="305"/>
        <v/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306"/>
        <v>-1495</v>
      </c>
      <c r="Q3917">
        <f t="shared" si="307"/>
        <v>5</v>
      </c>
      <c r="R3917" t="s">
        <v>8327</v>
      </c>
      <c r="S3917" t="s">
        <v>8328</v>
      </c>
      <c r="T3917" s="9">
        <f t="shared" si="308"/>
        <v>42492.98505787037</v>
      </c>
      <c r="U3917" s="9">
        <f t="shared" si="309"/>
        <v>42522.98505787037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 t="str">
        <f t="shared" si="305"/>
        <v/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>
        <f t="shared" si="306"/>
        <v>-2000</v>
      </c>
      <c r="Q3918" t="e">
        <f t="shared" si="307"/>
        <v>#DIV/0!</v>
      </c>
      <c r="R3918" t="s">
        <v>8327</v>
      </c>
      <c r="S3918" t="s">
        <v>8328</v>
      </c>
      <c r="T3918" s="9">
        <f t="shared" si="308"/>
        <v>42494.471666666665</v>
      </c>
      <c r="U3918" s="9">
        <f t="shared" si="309"/>
        <v>42524.471666666665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 t="str">
        <f t="shared" si="305"/>
        <v/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306"/>
        <v>-3490</v>
      </c>
      <c r="Q3919">
        <f t="shared" si="307"/>
        <v>10</v>
      </c>
      <c r="R3919" t="s">
        <v>8327</v>
      </c>
      <c r="S3919" t="s">
        <v>8328</v>
      </c>
      <c r="T3919" s="9">
        <f t="shared" si="308"/>
        <v>41863.527326388888</v>
      </c>
      <c r="U3919" s="9">
        <f t="shared" si="309"/>
        <v>41893.527326388888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 t="str">
        <f t="shared" si="305"/>
        <v/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306"/>
        <v>-59880</v>
      </c>
      <c r="Q3920">
        <f t="shared" si="307"/>
        <v>40</v>
      </c>
      <c r="R3920" t="s">
        <v>8327</v>
      </c>
      <c r="S3920" t="s">
        <v>8328</v>
      </c>
      <c r="T3920" s="9">
        <f t="shared" si="308"/>
        <v>41843.664618055554</v>
      </c>
      <c r="U3920" s="9">
        <f t="shared" si="309"/>
        <v>41855.666666666664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 t="str">
        <f t="shared" si="305"/>
        <v/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306"/>
        <v>-4910</v>
      </c>
      <c r="Q3921">
        <f t="shared" si="307"/>
        <v>30</v>
      </c>
      <c r="R3921" t="s">
        <v>8327</v>
      </c>
      <c r="S3921" t="s">
        <v>8328</v>
      </c>
      <c r="T3921" s="9">
        <f t="shared" si="308"/>
        <v>42358.684872685189</v>
      </c>
      <c r="U3921" s="9">
        <f t="shared" si="309"/>
        <v>42387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 t="str">
        <f t="shared" si="305"/>
        <v/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306"/>
        <v>-2365</v>
      </c>
      <c r="Q3922">
        <f t="shared" si="307"/>
        <v>45</v>
      </c>
      <c r="R3922" t="s">
        <v>8327</v>
      </c>
      <c r="S3922" t="s">
        <v>8328</v>
      </c>
      <c r="T3922" s="9">
        <f t="shared" si="308"/>
        <v>42657.38726851852</v>
      </c>
      <c r="U3922" s="9">
        <f t="shared" si="309"/>
        <v>42687.428935185191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 t="str">
        <f t="shared" si="305"/>
        <v/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>
        <f t="shared" si="306"/>
        <v>-3000</v>
      </c>
      <c r="Q3923" t="e">
        <f t="shared" si="307"/>
        <v>#DIV/0!</v>
      </c>
      <c r="R3923" t="s">
        <v>8327</v>
      </c>
      <c r="S3923" t="s">
        <v>8328</v>
      </c>
      <c r="T3923" s="9">
        <f t="shared" si="308"/>
        <v>41926.542303240742</v>
      </c>
      <c r="U3923" s="9">
        <f t="shared" si="309"/>
        <v>41938.75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 t="str">
        <f t="shared" si="305"/>
        <v/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306"/>
        <v>-689</v>
      </c>
      <c r="Q3924">
        <f t="shared" si="307"/>
        <v>10.166666666666666</v>
      </c>
      <c r="R3924" t="s">
        <v>8327</v>
      </c>
      <c r="S3924" t="s">
        <v>8328</v>
      </c>
      <c r="T3924" s="9">
        <f t="shared" si="308"/>
        <v>42020.768634259264</v>
      </c>
      <c r="U3924" s="9">
        <f t="shared" si="309"/>
        <v>42065.958333333328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 t="str">
        <f t="shared" si="305"/>
        <v/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306"/>
        <v>-10116</v>
      </c>
      <c r="Q3925">
        <f t="shared" si="307"/>
        <v>81.411764705882348</v>
      </c>
      <c r="R3925" t="s">
        <v>8327</v>
      </c>
      <c r="S3925" t="s">
        <v>8328</v>
      </c>
      <c r="T3925" s="9">
        <f t="shared" si="308"/>
        <v>42075.979988425926</v>
      </c>
      <c r="U3925" s="9">
        <f t="shared" si="309"/>
        <v>42103.979988425926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 t="str">
        <f t="shared" si="305"/>
        <v/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306"/>
        <v>-12710</v>
      </c>
      <c r="Q3926">
        <f t="shared" si="307"/>
        <v>57.25</v>
      </c>
      <c r="R3926" t="s">
        <v>8327</v>
      </c>
      <c r="S3926" t="s">
        <v>8328</v>
      </c>
      <c r="T3926" s="9">
        <f t="shared" si="308"/>
        <v>41786.959745370368</v>
      </c>
      <c r="U3926" s="9">
        <f t="shared" si="309"/>
        <v>41816.959745370368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 t="str">
        <f t="shared" si="305"/>
        <v/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306"/>
        <v>-135</v>
      </c>
      <c r="Q3927">
        <f t="shared" si="307"/>
        <v>5</v>
      </c>
      <c r="R3927" t="s">
        <v>8327</v>
      </c>
      <c r="S3927" t="s">
        <v>8328</v>
      </c>
      <c r="T3927" s="9">
        <f t="shared" si="308"/>
        <v>41820.870821759258</v>
      </c>
      <c r="U3927" s="9">
        <f t="shared" si="309"/>
        <v>41850.870821759258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 t="str">
        <f t="shared" si="305"/>
        <v/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306"/>
        <v>-4985</v>
      </c>
      <c r="Q3928">
        <f t="shared" si="307"/>
        <v>15</v>
      </c>
      <c r="R3928" t="s">
        <v>8327</v>
      </c>
      <c r="S3928" t="s">
        <v>8328</v>
      </c>
      <c r="T3928" s="9">
        <f t="shared" si="308"/>
        <v>41970.085046296299</v>
      </c>
      <c r="U3928" s="9">
        <f t="shared" si="309"/>
        <v>42000.085046296299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 t="str">
        <f t="shared" si="305"/>
        <v/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306"/>
        <v>-2475</v>
      </c>
      <c r="Q3929">
        <f t="shared" si="307"/>
        <v>12.5</v>
      </c>
      <c r="R3929" t="s">
        <v>8327</v>
      </c>
      <c r="S3929" t="s">
        <v>8328</v>
      </c>
      <c r="T3929" s="9">
        <f t="shared" si="308"/>
        <v>41830.267407407409</v>
      </c>
      <c r="U3929" s="9">
        <f t="shared" si="309"/>
        <v>41860.267407407409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 t="str">
        <f t="shared" si="305"/>
        <v/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306"/>
        <v>-4349</v>
      </c>
      <c r="Q3930">
        <f t="shared" si="307"/>
        <v>93</v>
      </c>
      <c r="R3930" t="s">
        <v>8327</v>
      </c>
      <c r="S3930" t="s">
        <v>8328</v>
      </c>
      <c r="T3930" s="9">
        <f t="shared" si="308"/>
        <v>42265.683182870373</v>
      </c>
      <c r="U3930" s="9">
        <f t="shared" si="309"/>
        <v>42293.207638888889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 t="str">
        <f t="shared" si="305"/>
        <v/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306"/>
        <v>-19547</v>
      </c>
      <c r="Q3931">
        <f t="shared" si="307"/>
        <v>32.357142857142854</v>
      </c>
      <c r="R3931" t="s">
        <v>8327</v>
      </c>
      <c r="S3931" t="s">
        <v>8328</v>
      </c>
      <c r="T3931" s="9">
        <f t="shared" si="308"/>
        <v>42601.827141203699</v>
      </c>
      <c r="U3931" s="9">
        <f t="shared" si="309"/>
        <v>42631.827141203699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 t="str">
        <f t="shared" si="305"/>
        <v/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>
        <f t="shared" si="306"/>
        <v>-10000</v>
      </c>
      <c r="Q3932" t="e">
        <f t="shared" si="307"/>
        <v>#DIV/0!</v>
      </c>
      <c r="R3932" t="s">
        <v>8327</v>
      </c>
      <c r="S3932" t="s">
        <v>8328</v>
      </c>
      <c r="T3932" s="9">
        <f t="shared" si="308"/>
        <v>42433.338749999995</v>
      </c>
      <c r="U3932" s="9">
        <f t="shared" si="309"/>
        <v>42461.25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 t="str">
        <f t="shared" si="305"/>
        <v/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>
        <f t="shared" si="306"/>
        <v>-8000</v>
      </c>
      <c r="Q3933" t="e">
        <f t="shared" si="307"/>
        <v>#DIV/0!</v>
      </c>
      <c r="R3933" t="s">
        <v>8327</v>
      </c>
      <c r="S3933" t="s">
        <v>8328</v>
      </c>
      <c r="T3933" s="9">
        <f t="shared" si="308"/>
        <v>42228.151701388888</v>
      </c>
      <c r="U3933" s="9">
        <f t="shared" si="309"/>
        <v>42253.151701388888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 t="str">
        <f t="shared" si="305"/>
        <v/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306"/>
        <v>-11999</v>
      </c>
      <c r="Q3934">
        <f t="shared" si="307"/>
        <v>1</v>
      </c>
      <c r="R3934" t="s">
        <v>8327</v>
      </c>
      <c r="S3934" t="s">
        <v>8328</v>
      </c>
      <c r="T3934" s="9">
        <f t="shared" si="308"/>
        <v>42415.168564814812</v>
      </c>
      <c r="U3934" s="9">
        <f t="shared" si="309"/>
        <v>42445.126898148148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 t="str">
        <f t="shared" si="305"/>
        <v/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306"/>
        <v>-5898</v>
      </c>
      <c r="Q3935">
        <f t="shared" si="307"/>
        <v>91.833333333333329</v>
      </c>
      <c r="R3935" t="s">
        <v>8327</v>
      </c>
      <c r="S3935" t="s">
        <v>8328</v>
      </c>
      <c r="T3935" s="9">
        <f t="shared" si="308"/>
        <v>42538.968310185184</v>
      </c>
      <c r="U3935" s="9">
        <f t="shared" si="309"/>
        <v>42568.029861111107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 t="str">
        <f t="shared" si="305"/>
        <v/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306"/>
        <v>-4450</v>
      </c>
      <c r="Q3936">
        <f t="shared" si="307"/>
        <v>45.833333333333336</v>
      </c>
      <c r="R3936" t="s">
        <v>8327</v>
      </c>
      <c r="S3936" t="s">
        <v>8328</v>
      </c>
      <c r="T3936" s="9">
        <f t="shared" si="308"/>
        <v>42233.671747685185</v>
      </c>
      <c r="U3936" s="9">
        <f t="shared" si="309"/>
        <v>42278.541666666672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 t="str">
        <f t="shared" si="305"/>
        <v/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306"/>
        <v>-1685</v>
      </c>
      <c r="Q3937">
        <f t="shared" si="307"/>
        <v>57.173913043478258</v>
      </c>
      <c r="R3937" t="s">
        <v>8327</v>
      </c>
      <c r="S3937" t="s">
        <v>8328</v>
      </c>
      <c r="T3937" s="9">
        <f t="shared" si="308"/>
        <v>42221.656782407401</v>
      </c>
      <c r="U3937" s="9">
        <f t="shared" si="309"/>
        <v>42281.656782407401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 t="str">
        <f t="shared" si="305"/>
        <v/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>
        <f t="shared" si="306"/>
        <v>-20000</v>
      </c>
      <c r="Q3938" t="e">
        <f t="shared" si="307"/>
        <v>#DIV/0!</v>
      </c>
      <c r="R3938" t="s">
        <v>8327</v>
      </c>
      <c r="S3938" t="s">
        <v>8328</v>
      </c>
      <c r="T3938" s="9">
        <f t="shared" si="308"/>
        <v>42675.262962962966</v>
      </c>
      <c r="U3938" s="9">
        <f t="shared" si="309"/>
        <v>42705.304629629631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 t="str">
        <f t="shared" si="305"/>
        <v/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306"/>
        <v>-400</v>
      </c>
      <c r="Q3939">
        <f t="shared" si="307"/>
        <v>248.5</v>
      </c>
      <c r="R3939" t="s">
        <v>8327</v>
      </c>
      <c r="S3939" t="s">
        <v>8328</v>
      </c>
      <c r="T3939" s="9">
        <f t="shared" si="308"/>
        <v>42534.631481481483</v>
      </c>
      <c r="U3939" s="9">
        <f t="shared" si="309"/>
        <v>42562.631481481483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 t="str">
        <f t="shared" si="305"/>
        <v/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306"/>
        <v>-2858</v>
      </c>
      <c r="Q3940">
        <f t="shared" si="307"/>
        <v>79.400000000000006</v>
      </c>
      <c r="R3940" t="s">
        <v>8327</v>
      </c>
      <c r="S3940" t="s">
        <v>8328</v>
      </c>
      <c r="T3940" s="9">
        <f t="shared" si="308"/>
        <v>42151.905717592599</v>
      </c>
      <c r="U3940" s="9">
        <f t="shared" si="309"/>
        <v>42182.905717592599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 t="str">
        <f t="shared" si="305"/>
        <v/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306"/>
        <v>-4995</v>
      </c>
      <c r="Q3941">
        <f t="shared" si="307"/>
        <v>5</v>
      </c>
      <c r="R3941" t="s">
        <v>8327</v>
      </c>
      <c r="S3941" t="s">
        <v>8328</v>
      </c>
      <c r="T3941" s="9">
        <f t="shared" si="308"/>
        <v>41915.400219907409</v>
      </c>
      <c r="U3941" s="9">
        <f t="shared" si="309"/>
        <v>41919.1875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 t="str">
        <f t="shared" si="305"/>
        <v/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306"/>
        <v>-4989</v>
      </c>
      <c r="Q3942">
        <f t="shared" si="307"/>
        <v>5.5</v>
      </c>
      <c r="R3942" t="s">
        <v>8327</v>
      </c>
      <c r="S3942" t="s">
        <v>8328</v>
      </c>
      <c r="T3942" s="9">
        <f t="shared" si="308"/>
        <v>41961.492488425924</v>
      </c>
      <c r="U3942" s="9">
        <f t="shared" si="309"/>
        <v>42006.492488425924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 t="str">
        <f t="shared" si="305"/>
        <v/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306"/>
        <v>-5450</v>
      </c>
      <c r="Q3943">
        <f t="shared" si="307"/>
        <v>25</v>
      </c>
      <c r="R3943" t="s">
        <v>8327</v>
      </c>
      <c r="S3943" t="s">
        <v>8328</v>
      </c>
      <c r="T3943" s="9">
        <f t="shared" si="308"/>
        <v>41940.587233796294</v>
      </c>
      <c r="U3943" s="9">
        <f t="shared" si="309"/>
        <v>41968.041666666672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 t="str">
        <f t="shared" si="305"/>
        <v/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>
        <f t="shared" si="306"/>
        <v>-1200</v>
      </c>
      <c r="Q3944" t="e">
        <f t="shared" si="307"/>
        <v>#DIV/0!</v>
      </c>
      <c r="R3944" t="s">
        <v>8327</v>
      </c>
      <c r="S3944" t="s">
        <v>8328</v>
      </c>
      <c r="T3944" s="9">
        <f t="shared" si="308"/>
        <v>42111.904097222221</v>
      </c>
      <c r="U3944" s="9">
        <f t="shared" si="309"/>
        <v>42171.904097222221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 t="str">
        <f t="shared" si="305"/>
        <v/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306"/>
        <v>-3218</v>
      </c>
      <c r="Q3945">
        <f t="shared" si="307"/>
        <v>137.07692307692307</v>
      </c>
      <c r="R3945" t="s">
        <v>8327</v>
      </c>
      <c r="S3945" t="s">
        <v>8328</v>
      </c>
      <c r="T3945" s="9">
        <f t="shared" si="308"/>
        <v>42279.778564814813</v>
      </c>
      <c r="U3945" s="9">
        <f t="shared" si="309"/>
        <v>42310.701388888891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 t="str">
        <f t="shared" si="305"/>
        <v/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>
        <f t="shared" si="306"/>
        <v>-5000</v>
      </c>
      <c r="Q3946" t="e">
        <f t="shared" si="307"/>
        <v>#DIV/0!</v>
      </c>
      <c r="R3946" t="s">
        <v>8327</v>
      </c>
      <c r="S3946" t="s">
        <v>8328</v>
      </c>
      <c r="T3946" s="9">
        <f t="shared" si="308"/>
        <v>42213.662905092591</v>
      </c>
      <c r="U3946" s="9">
        <f t="shared" si="309"/>
        <v>42243.662905092591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 t="str">
        <f t="shared" si="305"/>
        <v/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306"/>
        <v>-1995</v>
      </c>
      <c r="Q3947">
        <f t="shared" si="307"/>
        <v>5</v>
      </c>
      <c r="R3947" t="s">
        <v>8327</v>
      </c>
      <c r="S3947" t="s">
        <v>8328</v>
      </c>
      <c r="T3947" s="9">
        <f t="shared" si="308"/>
        <v>42109.801712962959</v>
      </c>
      <c r="U3947" s="9">
        <f t="shared" si="309"/>
        <v>42139.801712962959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 t="str">
        <f t="shared" si="305"/>
        <v/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306"/>
        <v>-5805</v>
      </c>
      <c r="Q3948">
        <f t="shared" si="307"/>
        <v>39</v>
      </c>
      <c r="R3948" t="s">
        <v>8327</v>
      </c>
      <c r="S3948" t="s">
        <v>8328</v>
      </c>
      <c r="T3948" s="9">
        <f t="shared" si="308"/>
        <v>42031.833587962959</v>
      </c>
      <c r="U3948" s="9">
        <f t="shared" si="309"/>
        <v>42063.333333333328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 t="str">
        <f t="shared" si="305"/>
        <v/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306"/>
        <v>-2899</v>
      </c>
      <c r="Q3949">
        <f t="shared" si="307"/>
        <v>50.5</v>
      </c>
      <c r="R3949" t="s">
        <v>8327</v>
      </c>
      <c r="S3949" t="s">
        <v>8328</v>
      </c>
      <c r="T3949" s="9">
        <f t="shared" si="308"/>
        <v>42615.142870370371</v>
      </c>
      <c r="U3949" s="9">
        <f t="shared" si="309"/>
        <v>42645.142870370371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 t="str">
        <f t="shared" si="305"/>
        <v/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>
        <f t="shared" si="306"/>
        <v>-30000</v>
      </c>
      <c r="Q3950" t="e">
        <f t="shared" si="307"/>
        <v>#DIV/0!</v>
      </c>
      <c r="R3950" t="s">
        <v>8327</v>
      </c>
      <c r="S3950" t="s">
        <v>8328</v>
      </c>
      <c r="T3950" s="9">
        <f t="shared" si="308"/>
        <v>41829.325497685182</v>
      </c>
      <c r="U3950" s="9">
        <f t="shared" si="309"/>
        <v>41889.325497685182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 t="str">
        <f t="shared" si="305"/>
        <v/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306"/>
        <v>-8423</v>
      </c>
      <c r="Q3951">
        <f t="shared" si="307"/>
        <v>49.28125</v>
      </c>
      <c r="R3951" t="s">
        <v>8327</v>
      </c>
      <c r="S3951" t="s">
        <v>8328</v>
      </c>
      <c r="T3951" s="9">
        <f t="shared" si="308"/>
        <v>42016.120613425926</v>
      </c>
      <c r="U3951" s="9">
        <f t="shared" si="309"/>
        <v>42046.120613425926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 t="str">
        <f t="shared" si="305"/>
        <v/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306"/>
        <v>-3975</v>
      </c>
      <c r="Q3952">
        <f t="shared" si="307"/>
        <v>25</v>
      </c>
      <c r="R3952" t="s">
        <v>8327</v>
      </c>
      <c r="S3952" t="s">
        <v>8328</v>
      </c>
      <c r="T3952" s="9">
        <f t="shared" si="308"/>
        <v>42439.702314814815</v>
      </c>
      <c r="U3952" s="9">
        <f t="shared" si="309"/>
        <v>42468.774305555555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 t="str">
        <f t="shared" si="305"/>
        <v/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306"/>
        <v>-199999</v>
      </c>
      <c r="Q3953">
        <f t="shared" si="307"/>
        <v>1</v>
      </c>
      <c r="R3953" t="s">
        <v>8327</v>
      </c>
      <c r="S3953" t="s">
        <v>8328</v>
      </c>
      <c r="T3953" s="9">
        <f t="shared" si="308"/>
        <v>42433.825717592597</v>
      </c>
      <c r="U3953" s="9">
        <f t="shared" si="309"/>
        <v>42493.784050925926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 t="str">
        <f t="shared" si="305"/>
        <v/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306"/>
        <v>-25975</v>
      </c>
      <c r="Q3954">
        <f t="shared" si="307"/>
        <v>25</v>
      </c>
      <c r="R3954" t="s">
        <v>8327</v>
      </c>
      <c r="S3954" t="s">
        <v>8328</v>
      </c>
      <c r="T3954" s="9">
        <f t="shared" si="308"/>
        <v>42243.790393518517</v>
      </c>
      <c r="U3954" s="9">
        <f t="shared" si="309"/>
        <v>42303.790393518517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 t="str">
        <f t="shared" si="305"/>
        <v/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>
        <f t="shared" si="306"/>
        <v>-17600</v>
      </c>
      <c r="Q3955" t="e">
        <f t="shared" si="307"/>
        <v>#DIV/0!</v>
      </c>
      <c r="R3955" t="s">
        <v>8327</v>
      </c>
      <c r="S3955" t="s">
        <v>8328</v>
      </c>
      <c r="T3955" s="9">
        <f t="shared" si="308"/>
        <v>42550.048449074078</v>
      </c>
      <c r="U3955" s="9">
        <f t="shared" si="309"/>
        <v>42580.978472222225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 t="str">
        <f t="shared" si="305"/>
        <v/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>
        <f t="shared" si="306"/>
        <v>-25000</v>
      </c>
      <c r="Q3956" t="e">
        <f t="shared" si="307"/>
        <v>#DIV/0!</v>
      </c>
      <c r="R3956" t="s">
        <v>8327</v>
      </c>
      <c r="S3956" t="s">
        <v>8328</v>
      </c>
      <c r="T3956" s="9">
        <f t="shared" si="308"/>
        <v>41774.651203703703</v>
      </c>
      <c r="U3956" s="9">
        <f t="shared" si="309"/>
        <v>41834.651203703703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 t="str">
        <f t="shared" si="305"/>
        <v/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306"/>
        <v>-1325</v>
      </c>
      <c r="Q3957">
        <f t="shared" si="307"/>
        <v>53.125</v>
      </c>
      <c r="R3957" t="s">
        <v>8327</v>
      </c>
      <c r="S3957" t="s">
        <v>8328</v>
      </c>
      <c r="T3957" s="9">
        <f t="shared" si="308"/>
        <v>42306.848854166667</v>
      </c>
      <c r="U3957" s="9">
        <f t="shared" si="309"/>
        <v>42336.890520833331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 t="str">
        <f t="shared" si="305"/>
        <v/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>
        <f t="shared" si="306"/>
        <v>-5500</v>
      </c>
      <c r="Q3958" t="e">
        <f t="shared" si="307"/>
        <v>#DIV/0!</v>
      </c>
      <c r="R3958" t="s">
        <v>8327</v>
      </c>
      <c r="S3958" t="s">
        <v>8328</v>
      </c>
      <c r="T3958" s="9">
        <f t="shared" si="308"/>
        <v>42457.932025462964</v>
      </c>
      <c r="U3958" s="9">
        <f t="shared" si="309"/>
        <v>42485.013888888891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 t="str">
        <f t="shared" si="305"/>
        <v/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306"/>
        <v>-27993</v>
      </c>
      <c r="Q3959">
        <f t="shared" si="307"/>
        <v>7</v>
      </c>
      <c r="R3959" t="s">
        <v>8327</v>
      </c>
      <c r="S3959" t="s">
        <v>8328</v>
      </c>
      <c r="T3959" s="9">
        <f t="shared" si="308"/>
        <v>42513.976319444439</v>
      </c>
      <c r="U3959" s="9">
        <f t="shared" si="309"/>
        <v>42559.976319444439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 t="str">
        <f t="shared" si="305"/>
        <v/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306"/>
        <v>-1359</v>
      </c>
      <c r="Q3960">
        <f t="shared" si="307"/>
        <v>40.0625</v>
      </c>
      <c r="R3960" t="s">
        <v>8327</v>
      </c>
      <c r="S3960" t="s">
        <v>8328</v>
      </c>
      <c r="T3960" s="9">
        <f t="shared" si="308"/>
        <v>41816.950370370374</v>
      </c>
      <c r="U3960" s="9">
        <f t="shared" si="309"/>
        <v>41853.583333333336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 t="str">
        <f t="shared" si="305"/>
        <v/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306"/>
        <v>-908</v>
      </c>
      <c r="Q3961">
        <f t="shared" si="307"/>
        <v>24.333333333333332</v>
      </c>
      <c r="R3961" t="s">
        <v>8327</v>
      </c>
      <c r="S3961" t="s">
        <v>8328</v>
      </c>
      <c r="T3961" s="9">
        <f t="shared" si="308"/>
        <v>41880.788842592592</v>
      </c>
      <c r="U3961" s="9">
        <f t="shared" si="309"/>
        <v>41910.788842592592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 t="str">
        <f t="shared" si="305"/>
        <v/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306"/>
        <v>-2955</v>
      </c>
      <c r="Q3962">
        <f t="shared" si="307"/>
        <v>11.25</v>
      </c>
      <c r="R3962" t="s">
        <v>8327</v>
      </c>
      <c r="S3962" t="s">
        <v>8328</v>
      </c>
      <c r="T3962" s="9">
        <f t="shared" si="308"/>
        <v>42342.845555555556</v>
      </c>
      <c r="U3962" s="9">
        <f t="shared" si="309"/>
        <v>42372.845555555556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 t="str">
        <f t="shared" si="305"/>
        <v/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306"/>
        <v>-4979</v>
      </c>
      <c r="Q3963">
        <f t="shared" si="307"/>
        <v>10.5</v>
      </c>
      <c r="R3963" t="s">
        <v>8327</v>
      </c>
      <c r="S3963" t="s">
        <v>8328</v>
      </c>
      <c r="T3963" s="9">
        <f t="shared" si="308"/>
        <v>41745.891319444447</v>
      </c>
      <c r="U3963" s="9">
        <f t="shared" si="309"/>
        <v>41767.891319444447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 t="str">
        <f t="shared" si="305"/>
        <v/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306"/>
        <v>-1355</v>
      </c>
      <c r="Q3964">
        <f t="shared" si="307"/>
        <v>15</v>
      </c>
      <c r="R3964" t="s">
        <v>8327</v>
      </c>
      <c r="S3964" t="s">
        <v>8328</v>
      </c>
      <c r="T3964" s="9">
        <f t="shared" si="308"/>
        <v>42311.621458333335</v>
      </c>
      <c r="U3964" s="9">
        <f t="shared" si="309"/>
        <v>42336.621458333335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 t="str">
        <f t="shared" si="305"/>
        <v/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>
        <f t="shared" si="306"/>
        <v>-10000</v>
      </c>
      <c r="Q3965" t="e">
        <f t="shared" si="307"/>
        <v>#DIV/0!</v>
      </c>
      <c r="R3965" t="s">
        <v>8327</v>
      </c>
      <c r="S3965" t="s">
        <v>8328</v>
      </c>
      <c r="T3965" s="9">
        <f t="shared" si="308"/>
        <v>42296.154131944444</v>
      </c>
      <c r="U3965" s="9">
        <f t="shared" si="309"/>
        <v>42326.195798611108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 t="str">
        <f t="shared" si="305"/>
        <v/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306"/>
        <v>-1874</v>
      </c>
      <c r="Q3966">
        <f t="shared" si="307"/>
        <v>42</v>
      </c>
      <c r="R3966" t="s">
        <v>8327</v>
      </c>
      <c r="S3966" t="s">
        <v>8328</v>
      </c>
      <c r="T3966" s="9">
        <f t="shared" si="308"/>
        <v>42053.722060185188</v>
      </c>
      <c r="U3966" s="9">
        <f t="shared" si="309"/>
        <v>42113.680393518516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 t="str">
        <f t="shared" si="305"/>
        <v/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306"/>
        <v>-1715</v>
      </c>
      <c r="Q3967">
        <f t="shared" si="307"/>
        <v>71.25</v>
      </c>
      <c r="R3967" t="s">
        <v>8327</v>
      </c>
      <c r="S3967" t="s">
        <v>8328</v>
      </c>
      <c r="T3967" s="9">
        <f t="shared" si="308"/>
        <v>42414.235879629632</v>
      </c>
      <c r="U3967" s="9">
        <f t="shared" si="309"/>
        <v>42474.194212962961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 t="str">
        <f t="shared" si="305"/>
        <v/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306"/>
        <v>-7455</v>
      </c>
      <c r="Q3968">
        <f t="shared" si="307"/>
        <v>22.5</v>
      </c>
      <c r="R3968" t="s">
        <v>8327</v>
      </c>
      <c r="S3968" t="s">
        <v>8328</v>
      </c>
      <c r="T3968" s="9">
        <f t="shared" si="308"/>
        <v>41801.711550925924</v>
      </c>
      <c r="U3968" s="9">
        <f t="shared" si="309"/>
        <v>41844.124305555553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 t="str">
        <f t="shared" si="305"/>
        <v/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306"/>
        <v>-1290</v>
      </c>
      <c r="Q3969">
        <f t="shared" si="307"/>
        <v>41</v>
      </c>
      <c r="R3969" t="s">
        <v>8327</v>
      </c>
      <c r="S3969" t="s">
        <v>8328</v>
      </c>
      <c r="T3969" s="9">
        <f t="shared" si="308"/>
        <v>42770.290590277778</v>
      </c>
      <c r="U3969" s="9">
        <f t="shared" si="309"/>
        <v>42800.290590277778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 t="str">
        <f t="shared" si="305"/>
        <v/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306"/>
        <v>-4473</v>
      </c>
      <c r="Q3970">
        <f t="shared" si="307"/>
        <v>47.909090909090907</v>
      </c>
      <c r="R3970" t="s">
        <v>8327</v>
      </c>
      <c r="S3970" t="s">
        <v>8328</v>
      </c>
      <c r="T3970" s="9">
        <f t="shared" si="308"/>
        <v>42452.815659722226</v>
      </c>
      <c r="U3970" s="9">
        <f t="shared" si="309"/>
        <v>42512.815659722226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 t="str">
        <f t="shared" ref="E3971:E4034" si="310">IF(G3971="successful",D3971,"")</f>
        <v/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311">F3971-D3971</f>
        <v>-2614</v>
      </c>
      <c r="Q3971">
        <f t="shared" ref="Q3971:Q4034" si="312">F3971/M3971</f>
        <v>35.166666666666664</v>
      </c>
      <c r="R3971" t="s">
        <v>8327</v>
      </c>
      <c r="S3971" t="s">
        <v>8328</v>
      </c>
      <c r="T3971" s="9">
        <f t="shared" ref="T3971:T4034" si="313">(((K3971/60)/60)/24)+DATE(1970,1,1)</f>
        <v>42601.854699074072</v>
      </c>
      <c r="U3971" s="9">
        <f t="shared" ref="U3971:U4034" si="314">(((J3971/60)/60)/24)+DATE(1970,1,1)</f>
        <v>42611.163194444445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 t="str">
        <f t="shared" si="310"/>
        <v/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311"/>
        <v>-14989</v>
      </c>
      <c r="Q3972">
        <f t="shared" si="312"/>
        <v>5.5</v>
      </c>
      <c r="R3972" t="s">
        <v>8327</v>
      </c>
      <c r="S3972" t="s">
        <v>8328</v>
      </c>
      <c r="T3972" s="9">
        <f t="shared" si="313"/>
        <v>42447.863553240735</v>
      </c>
      <c r="U3972" s="9">
        <f t="shared" si="314"/>
        <v>42477.863553240735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 t="str">
        <f t="shared" si="310"/>
        <v/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311"/>
        <v>-13864</v>
      </c>
      <c r="Q3973">
        <f t="shared" si="312"/>
        <v>22.666666666666668</v>
      </c>
      <c r="R3973" t="s">
        <v>8327</v>
      </c>
      <c r="S3973" t="s">
        <v>8328</v>
      </c>
      <c r="T3973" s="9">
        <f t="shared" si="313"/>
        <v>41811.536180555559</v>
      </c>
      <c r="U3973" s="9">
        <f t="shared" si="314"/>
        <v>41841.536180555559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 t="str">
        <f t="shared" si="310"/>
        <v/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311"/>
        <v>-789</v>
      </c>
      <c r="Q3974">
        <f t="shared" si="312"/>
        <v>26.375</v>
      </c>
      <c r="R3974" t="s">
        <v>8327</v>
      </c>
      <c r="S3974" t="s">
        <v>8328</v>
      </c>
      <c r="T3974" s="9">
        <f t="shared" si="313"/>
        <v>41981.067523148144</v>
      </c>
      <c r="U3974" s="9">
        <f t="shared" si="314"/>
        <v>42041.067523148144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 t="str">
        <f t="shared" si="310"/>
        <v/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311"/>
        <v>-1095</v>
      </c>
      <c r="Q3975">
        <f t="shared" si="312"/>
        <v>105.54054054054055</v>
      </c>
      <c r="R3975" t="s">
        <v>8327</v>
      </c>
      <c r="S3975" t="s">
        <v>8328</v>
      </c>
      <c r="T3975" s="9">
        <f t="shared" si="313"/>
        <v>42469.68414351852</v>
      </c>
      <c r="U3975" s="9">
        <f t="shared" si="314"/>
        <v>42499.166666666672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 t="str">
        <f t="shared" si="310"/>
        <v/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311"/>
        <v>-680</v>
      </c>
      <c r="Q3976">
        <f t="shared" si="312"/>
        <v>29.09090909090909</v>
      </c>
      <c r="R3976" t="s">
        <v>8327</v>
      </c>
      <c r="S3976" t="s">
        <v>8328</v>
      </c>
      <c r="T3976" s="9">
        <f t="shared" si="313"/>
        <v>42493.546851851846</v>
      </c>
      <c r="U3976" s="9">
        <f t="shared" si="314"/>
        <v>42523.546851851846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 t="str">
        <f t="shared" si="310"/>
        <v/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>
        <f t="shared" si="311"/>
        <v>-678</v>
      </c>
      <c r="Q3977" t="e">
        <f t="shared" si="312"/>
        <v>#DIV/0!</v>
      </c>
      <c r="R3977" t="s">
        <v>8327</v>
      </c>
      <c r="S3977" t="s">
        <v>8328</v>
      </c>
      <c r="T3977" s="9">
        <f t="shared" si="313"/>
        <v>42534.866875</v>
      </c>
      <c r="U3977" s="9">
        <f t="shared" si="314"/>
        <v>42564.866875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 t="str">
        <f t="shared" si="310"/>
        <v/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311"/>
        <v>-680</v>
      </c>
      <c r="Q3978">
        <f t="shared" si="312"/>
        <v>62</v>
      </c>
      <c r="R3978" t="s">
        <v>8327</v>
      </c>
      <c r="S3978" t="s">
        <v>8328</v>
      </c>
      <c r="T3978" s="9">
        <f t="shared" si="313"/>
        <v>41830.858344907407</v>
      </c>
      <c r="U3978" s="9">
        <f t="shared" si="314"/>
        <v>41852.291666666664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 t="str">
        <f t="shared" si="310"/>
        <v/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311"/>
        <v>-88695</v>
      </c>
      <c r="Q3979">
        <f t="shared" si="312"/>
        <v>217.5</v>
      </c>
      <c r="R3979" t="s">
        <v>8327</v>
      </c>
      <c r="S3979" t="s">
        <v>8328</v>
      </c>
      <c r="T3979" s="9">
        <f t="shared" si="313"/>
        <v>42543.788564814815</v>
      </c>
      <c r="U3979" s="9">
        <f t="shared" si="314"/>
        <v>42573.788564814815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 t="str">
        <f t="shared" si="310"/>
        <v/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311"/>
        <v>-1786</v>
      </c>
      <c r="Q3980">
        <f t="shared" si="312"/>
        <v>26.75</v>
      </c>
      <c r="R3980" t="s">
        <v>8327</v>
      </c>
      <c r="S3980" t="s">
        <v>8328</v>
      </c>
      <c r="T3980" s="9">
        <f t="shared" si="313"/>
        <v>41975.642974537041</v>
      </c>
      <c r="U3980" s="9">
        <f t="shared" si="314"/>
        <v>42035.642974537041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 t="str">
        <f t="shared" si="310"/>
        <v/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311"/>
        <v>-5890</v>
      </c>
      <c r="Q3981">
        <f t="shared" si="312"/>
        <v>18.333333333333332</v>
      </c>
      <c r="R3981" t="s">
        <v>8327</v>
      </c>
      <c r="S3981" t="s">
        <v>8328</v>
      </c>
      <c r="T3981" s="9">
        <f t="shared" si="313"/>
        <v>42069.903437500005</v>
      </c>
      <c r="U3981" s="9">
        <f t="shared" si="314"/>
        <v>42092.833333333328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 t="str">
        <f t="shared" si="310"/>
        <v/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311"/>
        <v>-2050</v>
      </c>
      <c r="Q3982">
        <f t="shared" si="312"/>
        <v>64.285714285714292</v>
      </c>
      <c r="R3982" t="s">
        <v>8327</v>
      </c>
      <c r="S3982" t="s">
        <v>8328</v>
      </c>
      <c r="T3982" s="9">
        <f t="shared" si="313"/>
        <v>41795.598923611113</v>
      </c>
      <c r="U3982" s="9">
        <f t="shared" si="314"/>
        <v>41825.598923611113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 t="str">
        <f t="shared" si="310"/>
        <v/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311"/>
        <v>-28775</v>
      </c>
      <c r="Q3983">
        <f t="shared" si="312"/>
        <v>175</v>
      </c>
      <c r="R3983" t="s">
        <v>8327</v>
      </c>
      <c r="S3983" t="s">
        <v>8328</v>
      </c>
      <c r="T3983" s="9">
        <f t="shared" si="313"/>
        <v>42508.179965277777</v>
      </c>
      <c r="U3983" s="9">
        <f t="shared" si="314"/>
        <v>42568.179965277777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 t="str">
        <f t="shared" si="310"/>
        <v/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311"/>
        <v>-680</v>
      </c>
      <c r="Q3984">
        <f t="shared" si="312"/>
        <v>34</v>
      </c>
      <c r="R3984" t="s">
        <v>8327</v>
      </c>
      <c r="S3984" t="s">
        <v>8328</v>
      </c>
      <c r="T3984" s="9">
        <f t="shared" si="313"/>
        <v>42132.809953703705</v>
      </c>
      <c r="U3984" s="9">
        <f t="shared" si="314"/>
        <v>42192.809953703705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 t="str">
        <f t="shared" si="310"/>
        <v/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311"/>
        <v>-7263</v>
      </c>
      <c r="Q3985">
        <f t="shared" si="312"/>
        <v>84.282608695652172</v>
      </c>
      <c r="R3985" t="s">
        <v>8327</v>
      </c>
      <c r="S3985" t="s">
        <v>8328</v>
      </c>
      <c r="T3985" s="9">
        <f t="shared" si="313"/>
        <v>41747.86986111111</v>
      </c>
      <c r="U3985" s="9">
        <f t="shared" si="314"/>
        <v>41779.290972222225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 t="str">
        <f t="shared" si="310"/>
        <v/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311"/>
        <v>-1405</v>
      </c>
      <c r="Q3986">
        <f t="shared" si="312"/>
        <v>9.5</v>
      </c>
      <c r="R3986" t="s">
        <v>8327</v>
      </c>
      <c r="S3986" t="s">
        <v>8328</v>
      </c>
      <c r="T3986" s="9">
        <f t="shared" si="313"/>
        <v>41920.963472222218</v>
      </c>
      <c r="U3986" s="9">
        <f t="shared" si="314"/>
        <v>41951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 t="str">
        <f t="shared" si="310"/>
        <v/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311"/>
        <v>-1359</v>
      </c>
      <c r="Q3987">
        <f t="shared" si="312"/>
        <v>33.736842105263158</v>
      </c>
      <c r="R3987" t="s">
        <v>8327</v>
      </c>
      <c r="S3987" t="s">
        <v>8328</v>
      </c>
      <c r="T3987" s="9">
        <f t="shared" si="313"/>
        <v>42399.707407407404</v>
      </c>
      <c r="U3987" s="9">
        <f t="shared" si="314"/>
        <v>42420.878472222219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 t="str">
        <f t="shared" si="310"/>
        <v/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311"/>
        <v>-4512</v>
      </c>
      <c r="Q3988">
        <f t="shared" si="312"/>
        <v>37.53846153846154</v>
      </c>
      <c r="R3988" t="s">
        <v>8327</v>
      </c>
      <c r="S3988" t="s">
        <v>8328</v>
      </c>
      <c r="T3988" s="9">
        <f t="shared" si="313"/>
        <v>42467.548541666663</v>
      </c>
      <c r="U3988" s="9">
        <f t="shared" si="314"/>
        <v>42496.544444444444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 t="str">
        <f t="shared" si="310"/>
        <v/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311"/>
        <v>-249</v>
      </c>
      <c r="Q3989">
        <f t="shared" si="312"/>
        <v>11.615384615384615</v>
      </c>
      <c r="R3989" t="s">
        <v>8327</v>
      </c>
      <c r="S3989" t="s">
        <v>8328</v>
      </c>
      <c r="T3989" s="9">
        <f t="shared" si="313"/>
        <v>41765.92465277778</v>
      </c>
      <c r="U3989" s="9">
        <f t="shared" si="314"/>
        <v>41775.92465277778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 t="str">
        <f t="shared" si="310"/>
        <v/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311"/>
        <v>-1468</v>
      </c>
      <c r="Q3990">
        <f t="shared" si="312"/>
        <v>8</v>
      </c>
      <c r="R3990" t="s">
        <v>8327</v>
      </c>
      <c r="S3990" t="s">
        <v>8328</v>
      </c>
      <c r="T3990" s="9">
        <f t="shared" si="313"/>
        <v>42230.08116898148</v>
      </c>
      <c r="U3990" s="9">
        <f t="shared" si="314"/>
        <v>42245.08116898148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 t="str">
        <f t="shared" si="310"/>
        <v/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>
        <f t="shared" si="311"/>
        <v>-3000</v>
      </c>
      <c r="Q3991" t="e">
        <f t="shared" si="312"/>
        <v>#DIV/0!</v>
      </c>
      <c r="R3991" t="s">
        <v>8327</v>
      </c>
      <c r="S3991" t="s">
        <v>8328</v>
      </c>
      <c r="T3991" s="9">
        <f t="shared" si="313"/>
        <v>42286.749780092592</v>
      </c>
      <c r="U3991" s="9">
        <f t="shared" si="314"/>
        <v>42316.791446759264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 t="str">
        <f t="shared" si="310"/>
        <v/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311"/>
        <v>-1581</v>
      </c>
      <c r="Q3992">
        <f t="shared" si="312"/>
        <v>23</v>
      </c>
      <c r="R3992" t="s">
        <v>8327</v>
      </c>
      <c r="S3992" t="s">
        <v>8328</v>
      </c>
      <c r="T3992" s="9">
        <f t="shared" si="313"/>
        <v>42401.672372685185</v>
      </c>
      <c r="U3992" s="9">
        <f t="shared" si="314"/>
        <v>42431.672372685185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 t="str">
        <f t="shared" si="310"/>
        <v/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311"/>
        <v>-400</v>
      </c>
      <c r="Q3993">
        <f t="shared" si="312"/>
        <v>100</v>
      </c>
      <c r="R3993" t="s">
        <v>8327</v>
      </c>
      <c r="S3993" t="s">
        <v>8328</v>
      </c>
      <c r="T3993" s="9">
        <f t="shared" si="313"/>
        <v>42125.644467592589</v>
      </c>
      <c r="U3993" s="9">
        <f t="shared" si="314"/>
        <v>42155.644467592589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 t="str">
        <f t="shared" si="310"/>
        <v/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311"/>
        <v>-9459</v>
      </c>
      <c r="Q3994">
        <f t="shared" si="312"/>
        <v>60.111111111111114</v>
      </c>
      <c r="R3994" t="s">
        <v>8327</v>
      </c>
      <c r="S3994" t="s">
        <v>8328</v>
      </c>
      <c r="T3994" s="9">
        <f t="shared" si="313"/>
        <v>42289.94049768518</v>
      </c>
      <c r="U3994" s="9">
        <f t="shared" si="314"/>
        <v>42349.982164351852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 t="str">
        <f t="shared" si="310"/>
        <v/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311"/>
        <v>-49997</v>
      </c>
      <c r="Q3995">
        <f t="shared" si="312"/>
        <v>3</v>
      </c>
      <c r="R3995" t="s">
        <v>8327</v>
      </c>
      <c r="S3995" t="s">
        <v>8328</v>
      </c>
      <c r="T3995" s="9">
        <f t="shared" si="313"/>
        <v>42107.864722222221</v>
      </c>
      <c r="U3995" s="9">
        <f t="shared" si="314"/>
        <v>42137.864722222221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 t="str">
        <f t="shared" si="310"/>
        <v/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311"/>
        <v>-1995</v>
      </c>
      <c r="Q3996">
        <f t="shared" si="312"/>
        <v>5</v>
      </c>
      <c r="R3996" t="s">
        <v>8327</v>
      </c>
      <c r="S3996" t="s">
        <v>8328</v>
      </c>
      <c r="T3996" s="9">
        <f t="shared" si="313"/>
        <v>41809.389930555553</v>
      </c>
      <c r="U3996" s="9">
        <f t="shared" si="314"/>
        <v>41839.389930555553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 t="str">
        <f t="shared" si="310"/>
        <v/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311"/>
        <v>-130</v>
      </c>
      <c r="Q3997">
        <f t="shared" si="312"/>
        <v>17.5</v>
      </c>
      <c r="R3997" t="s">
        <v>8327</v>
      </c>
      <c r="S3997" t="s">
        <v>8328</v>
      </c>
      <c r="T3997" s="9">
        <f t="shared" si="313"/>
        <v>42019.683761574073</v>
      </c>
      <c r="U3997" s="9">
        <f t="shared" si="314"/>
        <v>42049.477083333331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 t="str">
        <f t="shared" si="310"/>
        <v/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311"/>
        <v>-2503</v>
      </c>
      <c r="Q3998">
        <f t="shared" si="312"/>
        <v>29.235294117647058</v>
      </c>
      <c r="R3998" t="s">
        <v>8327</v>
      </c>
      <c r="S3998" t="s">
        <v>8328</v>
      </c>
      <c r="T3998" s="9">
        <f t="shared" si="313"/>
        <v>41950.26694444444</v>
      </c>
      <c r="U3998" s="9">
        <f t="shared" si="314"/>
        <v>41963.669444444444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 t="str">
        <f t="shared" si="310"/>
        <v/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>
        <f t="shared" si="311"/>
        <v>-3000</v>
      </c>
      <c r="Q3999" t="e">
        <f t="shared" si="312"/>
        <v>#DIV/0!</v>
      </c>
      <c r="R3999" t="s">
        <v>8327</v>
      </c>
      <c r="S3999" t="s">
        <v>8328</v>
      </c>
      <c r="T3999" s="9">
        <f t="shared" si="313"/>
        <v>42069.391446759255</v>
      </c>
      <c r="U3999" s="9">
        <f t="shared" si="314"/>
        <v>42099.349780092598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 t="str">
        <f t="shared" si="310"/>
        <v/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311"/>
        <v>-535</v>
      </c>
      <c r="Q4000">
        <f t="shared" si="312"/>
        <v>59.583333333333336</v>
      </c>
      <c r="R4000" t="s">
        <v>8327</v>
      </c>
      <c r="S4000" t="s">
        <v>8328</v>
      </c>
      <c r="T4000" s="9">
        <f t="shared" si="313"/>
        <v>42061.963263888887</v>
      </c>
      <c r="U4000" s="9">
        <f t="shared" si="314"/>
        <v>42091.921597222223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 t="str">
        <f t="shared" si="310"/>
        <v/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311"/>
        <v>-5844</v>
      </c>
      <c r="Q4001">
        <f t="shared" si="312"/>
        <v>82.571428571428569</v>
      </c>
      <c r="R4001" t="s">
        <v>8327</v>
      </c>
      <c r="S4001" t="s">
        <v>8328</v>
      </c>
      <c r="T4001" s="9">
        <f t="shared" si="313"/>
        <v>41842.828680555554</v>
      </c>
      <c r="U4001" s="9">
        <f t="shared" si="314"/>
        <v>41882.827650462961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 t="str">
        <f t="shared" si="310"/>
        <v/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311"/>
        <v>-7990</v>
      </c>
      <c r="Q4002">
        <f t="shared" si="312"/>
        <v>10</v>
      </c>
      <c r="R4002" t="s">
        <v>8327</v>
      </c>
      <c r="S4002" t="s">
        <v>8328</v>
      </c>
      <c r="T4002" s="9">
        <f t="shared" si="313"/>
        <v>42437.64534722222</v>
      </c>
      <c r="U4002" s="9">
        <f t="shared" si="314"/>
        <v>42497.603680555556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 t="str">
        <f t="shared" si="310"/>
        <v/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311"/>
        <v>-747</v>
      </c>
      <c r="Q4003">
        <f t="shared" si="312"/>
        <v>32.357142857142854</v>
      </c>
      <c r="R4003" t="s">
        <v>8327</v>
      </c>
      <c r="S4003" t="s">
        <v>8328</v>
      </c>
      <c r="T4003" s="9">
        <f t="shared" si="313"/>
        <v>42775.964212962965</v>
      </c>
      <c r="U4003" s="9">
        <f t="shared" si="314"/>
        <v>42795.791666666672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 t="str">
        <f t="shared" si="310"/>
        <v/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311"/>
        <v>-1227</v>
      </c>
      <c r="Q4004">
        <f t="shared" si="312"/>
        <v>5.75</v>
      </c>
      <c r="R4004" t="s">
        <v>8327</v>
      </c>
      <c r="S4004" t="s">
        <v>8328</v>
      </c>
      <c r="T4004" s="9">
        <f t="shared" si="313"/>
        <v>41879.043530092589</v>
      </c>
      <c r="U4004" s="9">
        <f t="shared" si="314"/>
        <v>41909.043530092589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 t="str">
        <f t="shared" si="310"/>
        <v/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311"/>
        <v>-1799</v>
      </c>
      <c r="Q4005">
        <f t="shared" si="312"/>
        <v>100.5</v>
      </c>
      <c r="R4005" t="s">
        <v>8327</v>
      </c>
      <c r="S4005" t="s">
        <v>8328</v>
      </c>
      <c r="T4005" s="9">
        <f t="shared" si="313"/>
        <v>42020.587349537032</v>
      </c>
      <c r="U4005" s="9">
        <f t="shared" si="314"/>
        <v>42050.587349537032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 t="str">
        <f t="shared" si="310"/>
        <v/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311"/>
        <v>-499</v>
      </c>
      <c r="Q4006">
        <f t="shared" si="312"/>
        <v>1</v>
      </c>
      <c r="R4006" t="s">
        <v>8327</v>
      </c>
      <c r="S4006" t="s">
        <v>8328</v>
      </c>
      <c r="T4006" s="9">
        <f t="shared" si="313"/>
        <v>41890.16269675926</v>
      </c>
      <c r="U4006" s="9">
        <f t="shared" si="314"/>
        <v>41920.16269675926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 t="str">
        <f t="shared" si="310"/>
        <v/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311"/>
        <v>-2960</v>
      </c>
      <c r="Q4007">
        <f t="shared" si="312"/>
        <v>20</v>
      </c>
      <c r="R4007" t="s">
        <v>8327</v>
      </c>
      <c r="S4007" t="s">
        <v>8328</v>
      </c>
      <c r="T4007" s="9">
        <f t="shared" si="313"/>
        <v>41872.807696759257</v>
      </c>
      <c r="U4007" s="9">
        <f t="shared" si="314"/>
        <v>41932.807696759257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 t="str">
        <f t="shared" si="310"/>
        <v/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311"/>
        <v>-29998</v>
      </c>
      <c r="Q4008">
        <f t="shared" si="312"/>
        <v>2</v>
      </c>
      <c r="R4008" t="s">
        <v>8327</v>
      </c>
      <c r="S4008" t="s">
        <v>8328</v>
      </c>
      <c r="T4008" s="9">
        <f t="shared" si="313"/>
        <v>42391.772997685184</v>
      </c>
      <c r="U4008" s="9">
        <f t="shared" si="314"/>
        <v>42416.772997685184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 t="str">
        <f t="shared" si="310"/>
        <v/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311"/>
        <v>-1995</v>
      </c>
      <c r="Q4009">
        <f t="shared" si="312"/>
        <v>5</v>
      </c>
      <c r="R4009" t="s">
        <v>8327</v>
      </c>
      <c r="S4009" t="s">
        <v>8328</v>
      </c>
      <c r="T4009" s="9">
        <f t="shared" si="313"/>
        <v>41848.772928240738</v>
      </c>
      <c r="U4009" s="9">
        <f t="shared" si="314"/>
        <v>41877.686111111114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 t="str">
        <f t="shared" si="310"/>
        <v/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311"/>
        <v>-940</v>
      </c>
      <c r="Q4010">
        <f t="shared" si="312"/>
        <v>15</v>
      </c>
      <c r="R4010" t="s">
        <v>8327</v>
      </c>
      <c r="S4010" t="s">
        <v>8328</v>
      </c>
      <c r="T4010" s="9">
        <f t="shared" si="313"/>
        <v>42177.964201388888</v>
      </c>
      <c r="U4010" s="9">
        <f t="shared" si="314"/>
        <v>42207.964201388888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 t="str">
        <f t="shared" si="310"/>
        <v/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311"/>
        <v>-1855</v>
      </c>
      <c r="Q4011">
        <f t="shared" si="312"/>
        <v>25</v>
      </c>
      <c r="R4011" t="s">
        <v>8327</v>
      </c>
      <c r="S4011" t="s">
        <v>8328</v>
      </c>
      <c r="T4011" s="9">
        <f t="shared" si="313"/>
        <v>41851.700925925928</v>
      </c>
      <c r="U4011" s="9">
        <f t="shared" si="314"/>
        <v>41891.700925925928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 t="str">
        <f t="shared" si="310"/>
        <v/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311"/>
        <v>-5458</v>
      </c>
      <c r="Q4012">
        <f t="shared" si="312"/>
        <v>45.842105263157897</v>
      </c>
      <c r="R4012" t="s">
        <v>8327</v>
      </c>
      <c r="S4012" t="s">
        <v>8328</v>
      </c>
      <c r="T4012" s="9">
        <f t="shared" si="313"/>
        <v>41921.770439814813</v>
      </c>
      <c r="U4012" s="9">
        <f t="shared" si="314"/>
        <v>41938.770439814813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 t="str">
        <f t="shared" si="310"/>
        <v/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311"/>
        <v>-231</v>
      </c>
      <c r="Q4013">
        <f t="shared" si="312"/>
        <v>4.75</v>
      </c>
      <c r="R4013" t="s">
        <v>8327</v>
      </c>
      <c r="S4013" t="s">
        <v>8328</v>
      </c>
      <c r="T4013" s="9">
        <f t="shared" si="313"/>
        <v>42002.54488425926</v>
      </c>
      <c r="U4013" s="9">
        <f t="shared" si="314"/>
        <v>42032.54488425926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 t="str">
        <f t="shared" si="310"/>
        <v/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>
        <f t="shared" si="311"/>
        <v>-575</v>
      </c>
      <c r="Q4014" t="e">
        <f t="shared" si="312"/>
        <v>#DIV/0!</v>
      </c>
      <c r="R4014" t="s">
        <v>8327</v>
      </c>
      <c r="S4014" t="s">
        <v>8328</v>
      </c>
      <c r="T4014" s="9">
        <f t="shared" si="313"/>
        <v>42096.544548611113</v>
      </c>
      <c r="U4014" s="9">
        <f t="shared" si="314"/>
        <v>42126.544548611113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 t="str">
        <f t="shared" si="310"/>
        <v/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311"/>
        <v>-1974</v>
      </c>
      <c r="Q4015">
        <f t="shared" si="312"/>
        <v>13</v>
      </c>
      <c r="R4015" t="s">
        <v>8327</v>
      </c>
      <c r="S4015" t="s">
        <v>8328</v>
      </c>
      <c r="T4015" s="9">
        <f t="shared" si="313"/>
        <v>42021.301192129627</v>
      </c>
      <c r="U4015" s="9">
        <f t="shared" si="314"/>
        <v>42051.301192129627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 t="str">
        <f t="shared" si="310"/>
        <v/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>
        <f t="shared" si="311"/>
        <v>-9000</v>
      </c>
      <c r="Q4016" t="e">
        <f t="shared" si="312"/>
        <v>#DIV/0!</v>
      </c>
      <c r="R4016" t="s">
        <v>8327</v>
      </c>
      <c r="S4016" t="s">
        <v>8328</v>
      </c>
      <c r="T4016" s="9">
        <f t="shared" si="313"/>
        <v>42419.246168981481</v>
      </c>
      <c r="U4016" s="9">
        <f t="shared" si="314"/>
        <v>42434.246168981481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 t="str">
        <f t="shared" si="310"/>
        <v/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311"/>
        <v>-6999</v>
      </c>
      <c r="Q4017">
        <f t="shared" si="312"/>
        <v>1</v>
      </c>
      <c r="R4017" t="s">
        <v>8327</v>
      </c>
      <c r="S4017" t="s">
        <v>8328</v>
      </c>
      <c r="T4017" s="9">
        <f t="shared" si="313"/>
        <v>42174.780821759254</v>
      </c>
      <c r="U4017" s="9">
        <f t="shared" si="314"/>
        <v>42204.780821759254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 t="str">
        <f t="shared" si="310"/>
        <v/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311"/>
        <v>-430</v>
      </c>
      <c r="Q4018">
        <f t="shared" si="312"/>
        <v>10</v>
      </c>
      <c r="R4018" t="s">
        <v>8327</v>
      </c>
      <c r="S4018" t="s">
        <v>8328</v>
      </c>
      <c r="T4018" s="9">
        <f t="shared" si="313"/>
        <v>41869.872685185182</v>
      </c>
      <c r="U4018" s="9">
        <f t="shared" si="314"/>
        <v>41899.872685185182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 t="str">
        <f t="shared" si="310"/>
        <v/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311"/>
        <v>-9895</v>
      </c>
      <c r="Q4019">
        <f t="shared" si="312"/>
        <v>52.5</v>
      </c>
      <c r="R4019" t="s">
        <v>8327</v>
      </c>
      <c r="S4019" t="s">
        <v>8328</v>
      </c>
      <c r="T4019" s="9">
        <f t="shared" si="313"/>
        <v>41856.672152777777</v>
      </c>
      <c r="U4019" s="9">
        <f t="shared" si="314"/>
        <v>41886.672152777777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 t="str">
        <f t="shared" si="310"/>
        <v/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311"/>
        <v>-1370</v>
      </c>
      <c r="Q4020">
        <f t="shared" si="312"/>
        <v>32.5</v>
      </c>
      <c r="R4020" t="s">
        <v>8327</v>
      </c>
      <c r="S4020" t="s">
        <v>8328</v>
      </c>
      <c r="T4020" s="9">
        <f t="shared" si="313"/>
        <v>42620.91097222222</v>
      </c>
      <c r="U4020" s="9">
        <f t="shared" si="314"/>
        <v>42650.91097222222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 t="str">
        <f t="shared" si="310"/>
        <v/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311"/>
        <v>-3471</v>
      </c>
      <c r="Q4021">
        <f t="shared" si="312"/>
        <v>7.25</v>
      </c>
      <c r="R4021" t="s">
        <v>8327</v>
      </c>
      <c r="S4021" t="s">
        <v>8328</v>
      </c>
      <c r="T4021" s="9">
        <f t="shared" si="313"/>
        <v>42417.675879629634</v>
      </c>
      <c r="U4021" s="9">
        <f t="shared" si="314"/>
        <v>42475.686111111107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 t="str">
        <f t="shared" si="310"/>
        <v/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311"/>
        <v>-500</v>
      </c>
      <c r="Q4022">
        <f t="shared" si="312"/>
        <v>33.333333333333336</v>
      </c>
      <c r="R4022" t="s">
        <v>8327</v>
      </c>
      <c r="S4022" t="s">
        <v>8328</v>
      </c>
      <c r="T4022" s="9">
        <f t="shared" si="313"/>
        <v>42057.190960648149</v>
      </c>
      <c r="U4022" s="9">
        <f t="shared" si="314"/>
        <v>42087.149293981478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 t="str">
        <f t="shared" si="310"/>
        <v/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311"/>
        <v>-14875</v>
      </c>
      <c r="Q4023">
        <f t="shared" si="312"/>
        <v>62.5</v>
      </c>
      <c r="R4023" t="s">
        <v>8327</v>
      </c>
      <c r="S4023" t="s">
        <v>8328</v>
      </c>
      <c r="T4023" s="9">
        <f t="shared" si="313"/>
        <v>41878.911550925928</v>
      </c>
      <c r="U4023" s="9">
        <f t="shared" si="314"/>
        <v>41938.911550925928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 t="str">
        <f t="shared" si="310"/>
        <v/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311"/>
        <v>-5479</v>
      </c>
      <c r="Q4024">
        <f t="shared" si="312"/>
        <v>63.558375634517766</v>
      </c>
      <c r="R4024" t="s">
        <v>8327</v>
      </c>
      <c r="S4024" t="s">
        <v>8328</v>
      </c>
      <c r="T4024" s="9">
        <f t="shared" si="313"/>
        <v>41990.584108796291</v>
      </c>
      <c r="U4024" s="9">
        <f t="shared" si="314"/>
        <v>42036.120833333334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 t="str">
        <f t="shared" si="310"/>
        <v/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>
        <f t="shared" si="311"/>
        <v>-7000</v>
      </c>
      <c r="Q4025" t="e">
        <f t="shared" si="312"/>
        <v>#DIV/0!</v>
      </c>
      <c r="R4025" t="s">
        <v>8327</v>
      </c>
      <c r="S4025" t="s">
        <v>8328</v>
      </c>
      <c r="T4025" s="9">
        <f t="shared" si="313"/>
        <v>42408.999571759254</v>
      </c>
      <c r="U4025" s="9">
        <f t="shared" si="314"/>
        <v>42453.957905092597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 t="str">
        <f t="shared" si="310"/>
        <v/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311"/>
        <v>-790</v>
      </c>
      <c r="Q4026">
        <f t="shared" si="312"/>
        <v>10</v>
      </c>
      <c r="R4026" t="s">
        <v>8327</v>
      </c>
      <c r="S4026" t="s">
        <v>8328</v>
      </c>
      <c r="T4026" s="9">
        <f t="shared" si="313"/>
        <v>42217.670104166667</v>
      </c>
      <c r="U4026" s="9">
        <f t="shared" si="314"/>
        <v>42247.670104166667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 t="str">
        <f t="shared" si="310"/>
        <v/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311"/>
        <v>-4750</v>
      </c>
      <c r="Q4027">
        <f t="shared" si="312"/>
        <v>62.5</v>
      </c>
      <c r="R4027" t="s">
        <v>8327</v>
      </c>
      <c r="S4027" t="s">
        <v>8328</v>
      </c>
      <c r="T4027" s="9">
        <f t="shared" si="313"/>
        <v>42151.237685185188</v>
      </c>
      <c r="U4027" s="9">
        <f t="shared" si="314"/>
        <v>42211.237685185188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 t="str">
        <f t="shared" si="310"/>
        <v/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>
        <f t="shared" si="311"/>
        <v>-4000</v>
      </c>
      <c r="Q4028" t="e">
        <f t="shared" si="312"/>
        <v>#DIV/0!</v>
      </c>
      <c r="R4028" t="s">
        <v>8327</v>
      </c>
      <c r="S4028" t="s">
        <v>8328</v>
      </c>
      <c r="T4028" s="9">
        <f t="shared" si="313"/>
        <v>42282.655543981484</v>
      </c>
      <c r="U4028" s="9">
        <f t="shared" si="314"/>
        <v>42342.697210648148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 t="str">
        <f t="shared" si="310"/>
        <v/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311"/>
        <v>-2785</v>
      </c>
      <c r="Q4029">
        <f t="shared" si="312"/>
        <v>30.714285714285715</v>
      </c>
      <c r="R4029" t="s">
        <v>8327</v>
      </c>
      <c r="S4029" t="s">
        <v>8328</v>
      </c>
      <c r="T4029" s="9">
        <f t="shared" si="313"/>
        <v>42768.97084490741</v>
      </c>
      <c r="U4029" s="9">
        <f t="shared" si="314"/>
        <v>42789.041666666672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 t="str">
        <f t="shared" si="310"/>
        <v/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311"/>
        <v>-1439</v>
      </c>
      <c r="Q4030">
        <f t="shared" si="312"/>
        <v>51</v>
      </c>
      <c r="R4030" t="s">
        <v>8327</v>
      </c>
      <c r="S4030" t="s">
        <v>8328</v>
      </c>
      <c r="T4030" s="9">
        <f t="shared" si="313"/>
        <v>41765.938657407409</v>
      </c>
      <c r="U4030" s="9">
        <f t="shared" si="314"/>
        <v>41795.938657407409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 t="str">
        <f t="shared" si="310"/>
        <v/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>
        <f t="shared" si="311"/>
        <v>-20000</v>
      </c>
      <c r="Q4031" t="e">
        <f t="shared" si="312"/>
        <v>#DIV/0!</v>
      </c>
      <c r="R4031" t="s">
        <v>8327</v>
      </c>
      <c r="S4031" t="s">
        <v>8328</v>
      </c>
      <c r="T4031" s="9">
        <f t="shared" si="313"/>
        <v>42322.025115740747</v>
      </c>
      <c r="U4031" s="9">
        <f t="shared" si="314"/>
        <v>42352.025115740747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 t="str">
        <f t="shared" si="310"/>
        <v/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311"/>
        <v>-2100</v>
      </c>
      <c r="Q4032">
        <f t="shared" si="312"/>
        <v>66.666666666666671</v>
      </c>
      <c r="R4032" t="s">
        <v>8327</v>
      </c>
      <c r="S4032" t="s">
        <v>8328</v>
      </c>
      <c r="T4032" s="9">
        <f t="shared" si="313"/>
        <v>42374.655081018514</v>
      </c>
      <c r="U4032" s="9">
        <f t="shared" si="314"/>
        <v>42403.784027777772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 t="str">
        <f t="shared" si="310"/>
        <v/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>
        <f t="shared" si="311"/>
        <v>-5000</v>
      </c>
      <c r="Q4033" t="e">
        <f t="shared" si="312"/>
        <v>#DIV/0!</v>
      </c>
      <c r="R4033" t="s">
        <v>8327</v>
      </c>
      <c r="S4033" t="s">
        <v>8328</v>
      </c>
      <c r="T4033" s="9">
        <f t="shared" si="313"/>
        <v>41941.585231481484</v>
      </c>
      <c r="U4033" s="9">
        <f t="shared" si="314"/>
        <v>41991.626898148148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 t="str">
        <f t="shared" si="310"/>
        <v/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311"/>
        <v>-5635</v>
      </c>
      <c r="Q4034">
        <f t="shared" si="312"/>
        <v>59</v>
      </c>
      <c r="R4034" t="s">
        <v>8327</v>
      </c>
      <c r="S4034" t="s">
        <v>8328</v>
      </c>
      <c r="T4034" s="9">
        <f t="shared" si="313"/>
        <v>42293.809212962966</v>
      </c>
      <c r="U4034" s="9">
        <f t="shared" si="314"/>
        <v>42353.85087962963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 t="str">
        <f t="shared" ref="E4035:E4098" si="315">IF(G4035="successful",D4035,"")</f>
        <v/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316">F4035-D4035</f>
        <v>-17758.010000000002</v>
      </c>
      <c r="Q4035">
        <f t="shared" ref="Q4035:Q4098" si="317">F4035/M4035</f>
        <v>65.340319148936175</v>
      </c>
      <c r="R4035" t="s">
        <v>8327</v>
      </c>
      <c r="S4035" t="s">
        <v>8328</v>
      </c>
      <c r="T4035" s="9">
        <f t="shared" ref="T4035:T4098" si="318">(((K4035/60)/60)/24)+DATE(1970,1,1)</f>
        <v>42614.268796296295</v>
      </c>
      <c r="U4035" s="9">
        <f t="shared" ref="U4035:U4098" si="319">(((J4035/60)/60)/24)+DATE(1970,1,1)</f>
        <v>42645.375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 t="str">
        <f t="shared" si="315"/>
        <v/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316"/>
        <v>-13300</v>
      </c>
      <c r="Q4036">
        <f t="shared" si="317"/>
        <v>100</v>
      </c>
      <c r="R4036" t="s">
        <v>8327</v>
      </c>
      <c r="S4036" t="s">
        <v>8328</v>
      </c>
      <c r="T4036" s="9">
        <f t="shared" si="318"/>
        <v>42067.947337962964</v>
      </c>
      <c r="U4036" s="9">
        <f t="shared" si="319"/>
        <v>42097.905671296292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 t="str">
        <f t="shared" si="315"/>
        <v/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316"/>
        <v>-6315</v>
      </c>
      <c r="Q4037">
        <f t="shared" si="317"/>
        <v>147.4</v>
      </c>
      <c r="R4037" t="s">
        <v>8327</v>
      </c>
      <c r="S4037" t="s">
        <v>8328</v>
      </c>
      <c r="T4037" s="9">
        <f t="shared" si="318"/>
        <v>41903.882951388885</v>
      </c>
      <c r="U4037" s="9">
        <f t="shared" si="319"/>
        <v>41933.882951388885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 t="str">
        <f t="shared" si="315"/>
        <v/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316"/>
        <v>-3177</v>
      </c>
      <c r="Q4038">
        <f t="shared" si="317"/>
        <v>166.05882352941177</v>
      </c>
      <c r="R4038" t="s">
        <v>8327</v>
      </c>
      <c r="S4038" t="s">
        <v>8328</v>
      </c>
      <c r="T4038" s="9">
        <f t="shared" si="318"/>
        <v>41804.937083333331</v>
      </c>
      <c r="U4038" s="9">
        <f t="shared" si="319"/>
        <v>41821.9375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 t="str">
        <f t="shared" si="315"/>
        <v/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316"/>
        <v>-620</v>
      </c>
      <c r="Q4039">
        <f t="shared" si="317"/>
        <v>40</v>
      </c>
      <c r="R4039" t="s">
        <v>8327</v>
      </c>
      <c r="S4039" t="s">
        <v>8328</v>
      </c>
      <c r="T4039" s="9">
        <f t="shared" si="318"/>
        <v>42497.070775462969</v>
      </c>
      <c r="U4039" s="9">
        <f t="shared" si="319"/>
        <v>42514.600694444445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 t="str">
        <f t="shared" si="315"/>
        <v/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316"/>
        <v>-2199</v>
      </c>
      <c r="Q4040">
        <f t="shared" si="317"/>
        <v>75.25</v>
      </c>
      <c r="R4040" t="s">
        <v>8327</v>
      </c>
      <c r="S4040" t="s">
        <v>8328</v>
      </c>
      <c r="T4040" s="9">
        <f t="shared" si="318"/>
        <v>41869.798726851855</v>
      </c>
      <c r="U4040" s="9">
        <f t="shared" si="319"/>
        <v>41929.798726851855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 t="str">
        <f t="shared" si="315"/>
        <v/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316"/>
        <v>-200</v>
      </c>
      <c r="Q4041">
        <f t="shared" si="317"/>
        <v>60</v>
      </c>
      <c r="R4041" t="s">
        <v>8327</v>
      </c>
      <c r="S4041" t="s">
        <v>8328</v>
      </c>
      <c r="T4041" s="9">
        <f t="shared" si="318"/>
        <v>42305.670914351853</v>
      </c>
      <c r="U4041" s="9">
        <f t="shared" si="319"/>
        <v>42339.249305555553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 t="str">
        <f t="shared" si="315"/>
        <v/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316"/>
        <v>-5500</v>
      </c>
      <c r="Q4042">
        <f t="shared" si="317"/>
        <v>1250</v>
      </c>
      <c r="R4042" t="s">
        <v>8327</v>
      </c>
      <c r="S4042" t="s">
        <v>8328</v>
      </c>
      <c r="T4042" s="9">
        <f t="shared" si="318"/>
        <v>42144.231527777782</v>
      </c>
      <c r="U4042" s="9">
        <f t="shared" si="319"/>
        <v>42203.125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 t="str">
        <f t="shared" si="315"/>
        <v/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316"/>
        <v>-4979</v>
      </c>
      <c r="Q4043">
        <f t="shared" si="317"/>
        <v>10.5</v>
      </c>
      <c r="R4043" t="s">
        <v>8327</v>
      </c>
      <c r="S4043" t="s">
        <v>8328</v>
      </c>
      <c r="T4043" s="9">
        <f t="shared" si="318"/>
        <v>42559.474004629628</v>
      </c>
      <c r="U4043" s="9">
        <f t="shared" si="319"/>
        <v>42619.474004629628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 t="str">
        <f t="shared" si="315"/>
        <v/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316"/>
        <v>-9979</v>
      </c>
      <c r="Q4044">
        <f t="shared" si="317"/>
        <v>7</v>
      </c>
      <c r="R4044" t="s">
        <v>8327</v>
      </c>
      <c r="S4044" t="s">
        <v>8328</v>
      </c>
      <c r="T4044" s="9">
        <f t="shared" si="318"/>
        <v>41995.084074074075</v>
      </c>
      <c r="U4044" s="9">
        <f t="shared" si="319"/>
        <v>42024.802777777775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 t="str">
        <f t="shared" si="315"/>
        <v/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>
        <f t="shared" si="316"/>
        <v>-300</v>
      </c>
      <c r="Q4045" t="e">
        <f t="shared" si="317"/>
        <v>#DIV/0!</v>
      </c>
      <c r="R4045" t="s">
        <v>8327</v>
      </c>
      <c r="S4045" t="s">
        <v>8328</v>
      </c>
      <c r="T4045" s="9">
        <f t="shared" si="318"/>
        <v>41948.957465277781</v>
      </c>
      <c r="U4045" s="9">
        <f t="shared" si="319"/>
        <v>41963.957465277781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 t="str">
        <f t="shared" si="315"/>
        <v/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316"/>
        <v>-375</v>
      </c>
      <c r="Q4046">
        <f t="shared" si="317"/>
        <v>56.25</v>
      </c>
      <c r="R4046" t="s">
        <v>8327</v>
      </c>
      <c r="S4046" t="s">
        <v>8328</v>
      </c>
      <c r="T4046" s="9">
        <f t="shared" si="318"/>
        <v>42074.219699074078</v>
      </c>
      <c r="U4046" s="9">
        <f t="shared" si="319"/>
        <v>42104.208333333328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 t="str">
        <f t="shared" si="315"/>
        <v/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316"/>
        <v>-4999</v>
      </c>
      <c r="Q4047">
        <f t="shared" si="317"/>
        <v>1</v>
      </c>
      <c r="R4047" t="s">
        <v>8327</v>
      </c>
      <c r="S4047" t="s">
        <v>8328</v>
      </c>
      <c r="T4047" s="9">
        <f t="shared" si="318"/>
        <v>41842.201261574075</v>
      </c>
      <c r="U4047" s="9">
        <f t="shared" si="319"/>
        <v>41872.201261574075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 t="str">
        <f t="shared" si="315"/>
        <v/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316"/>
        <v>-5140</v>
      </c>
      <c r="Q4048">
        <f t="shared" si="317"/>
        <v>38.333333333333336</v>
      </c>
      <c r="R4048" t="s">
        <v>8327</v>
      </c>
      <c r="S4048" t="s">
        <v>8328</v>
      </c>
      <c r="T4048" s="9">
        <f t="shared" si="318"/>
        <v>41904.650578703702</v>
      </c>
      <c r="U4048" s="9">
        <f t="shared" si="319"/>
        <v>41934.650578703702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 t="str">
        <f t="shared" si="315"/>
        <v/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316"/>
        <v>-4890</v>
      </c>
      <c r="Q4049">
        <f t="shared" si="317"/>
        <v>27.5</v>
      </c>
      <c r="R4049" t="s">
        <v>8327</v>
      </c>
      <c r="S4049" t="s">
        <v>8328</v>
      </c>
      <c r="T4049" s="9">
        <f t="shared" si="318"/>
        <v>41991.022488425922</v>
      </c>
      <c r="U4049" s="9">
        <f t="shared" si="319"/>
        <v>42015.041666666672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 t="str">
        <f t="shared" si="315"/>
        <v/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316"/>
        <v>-13999</v>
      </c>
      <c r="Q4050">
        <f t="shared" si="317"/>
        <v>32.978021978021978</v>
      </c>
      <c r="R4050" t="s">
        <v>8327</v>
      </c>
      <c r="S4050" t="s">
        <v>8328</v>
      </c>
      <c r="T4050" s="9">
        <f t="shared" si="318"/>
        <v>42436.509108796294</v>
      </c>
      <c r="U4050" s="9">
        <f t="shared" si="319"/>
        <v>42471.467442129629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 t="str">
        <f t="shared" si="315"/>
        <v/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316"/>
        <v>-19984</v>
      </c>
      <c r="Q4051">
        <f t="shared" si="317"/>
        <v>16</v>
      </c>
      <c r="R4051" t="s">
        <v>8327</v>
      </c>
      <c r="S4051" t="s">
        <v>8328</v>
      </c>
      <c r="T4051" s="9">
        <f t="shared" si="318"/>
        <v>42169.958506944444</v>
      </c>
      <c r="U4051" s="9">
        <f t="shared" si="319"/>
        <v>42199.958506944444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 t="str">
        <f t="shared" si="315"/>
        <v/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316"/>
        <v>-1499</v>
      </c>
      <c r="Q4052">
        <f t="shared" si="317"/>
        <v>1</v>
      </c>
      <c r="R4052" t="s">
        <v>8327</v>
      </c>
      <c r="S4052" t="s">
        <v>8328</v>
      </c>
      <c r="T4052" s="9">
        <f t="shared" si="318"/>
        <v>41905.636469907404</v>
      </c>
      <c r="U4052" s="9">
        <f t="shared" si="319"/>
        <v>41935.636469907404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 t="str">
        <f t="shared" si="315"/>
        <v/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>
        <f t="shared" si="316"/>
        <v>-500</v>
      </c>
      <c r="Q4053" t="e">
        <f t="shared" si="317"/>
        <v>#DIV/0!</v>
      </c>
      <c r="R4053" t="s">
        <v>8327</v>
      </c>
      <c r="S4053" t="s">
        <v>8328</v>
      </c>
      <c r="T4053" s="9">
        <f t="shared" si="318"/>
        <v>41761.810150462967</v>
      </c>
      <c r="U4053" s="9">
        <f t="shared" si="319"/>
        <v>41768.286805555559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 t="str">
        <f t="shared" si="315"/>
        <v/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316"/>
        <v>-1874</v>
      </c>
      <c r="Q4054">
        <f t="shared" si="317"/>
        <v>86.615384615384613</v>
      </c>
      <c r="R4054" t="s">
        <v>8327</v>
      </c>
      <c r="S4054" t="s">
        <v>8328</v>
      </c>
      <c r="T4054" s="9">
        <f t="shared" si="318"/>
        <v>41865.878657407404</v>
      </c>
      <c r="U4054" s="9">
        <f t="shared" si="319"/>
        <v>41925.878657407404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 t="str">
        <f t="shared" si="315"/>
        <v/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316"/>
        <v>-390</v>
      </c>
      <c r="Q4055">
        <f t="shared" si="317"/>
        <v>55</v>
      </c>
      <c r="R4055" t="s">
        <v>8327</v>
      </c>
      <c r="S4055" t="s">
        <v>8328</v>
      </c>
      <c r="T4055" s="9">
        <f t="shared" si="318"/>
        <v>41928.690138888887</v>
      </c>
      <c r="U4055" s="9">
        <f t="shared" si="319"/>
        <v>41958.833333333328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 t="str">
        <f t="shared" si="315"/>
        <v/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>
        <f t="shared" si="316"/>
        <v>-8880</v>
      </c>
      <c r="Q4056" t="e">
        <f t="shared" si="317"/>
        <v>#DIV/0!</v>
      </c>
      <c r="R4056" t="s">
        <v>8327</v>
      </c>
      <c r="S4056" t="s">
        <v>8328</v>
      </c>
      <c r="T4056" s="9">
        <f t="shared" si="318"/>
        <v>42613.841261574074</v>
      </c>
      <c r="U4056" s="9">
        <f t="shared" si="319"/>
        <v>42644.166666666672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 t="str">
        <f t="shared" si="315"/>
        <v/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316"/>
        <v>-4119</v>
      </c>
      <c r="Q4057">
        <f t="shared" si="317"/>
        <v>41.952380952380949</v>
      </c>
      <c r="R4057" t="s">
        <v>8327</v>
      </c>
      <c r="S4057" t="s">
        <v>8328</v>
      </c>
      <c r="T4057" s="9">
        <f t="shared" si="318"/>
        <v>41779.648506944446</v>
      </c>
      <c r="U4057" s="9">
        <f t="shared" si="319"/>
        <v>41809.648506944446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 t="str">
        <f t="shared" si="315"/>
        <v/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316"/>
        <v>-705</v>
      </c>
      <c r="Q4058">
        <f t="shared" si="317"/>
        <v>88.333333333333329</v>
      </c>
      <c r="R4058" t="s">
        <v>8327</v>
      </c>
      <c r="S4058" t="s">
        <v>8328</v>
      </c>
      <c r="T4058" s="9">
        <f t="shared" si="318"/>
        <v>42534.933321759265</v>
      </c>
      <c r="U4058" s="9">
        <f t="shared" si="319"/>
        <v>42554.832638888889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 t="str">
        <f t="shared" si="315"/>
        <v/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316"/>
        <v>-2725</v>
      </c>
      <c r="Q4059">
        <f t="shared" si="317"/>
        <v>129.16666666666666</v>
      </c>
      <c r="R4059" t="s">
        <v>8327</v>
      </c>
      <c r="S4059" t="s">
        <v>8328</v>
      </c>
      <c r="T4059" s="9">
        <f t="shared" si="318"/>
        <v>42310.968518518523</v>
      </c>
      <c r="U4059" s="9">
        <f t="shared" si="319"/>
        <v>42333.958333333328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 t="str">
        <f t="shared" si="315"/>
        <v/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316"/>
        <v>-3655</v>
      </c>
      <c r="Q4060">
        <f t="shared" si="317"/>
        <v>23.75</v>
      </c>
      <c r="R4060" t="s">
        <v>8327</v>
      </c>
      <c r="S4060" t="s">
        <v>8328</v>
      </c>
      <c r="T4060" s="9">
        <f t="shared" si="318"/>
        <v>42446.060694444444</v>
      </c>
      <c r="U4060" s="9">
        <f t="shared" si="319"/>
        <v>42461.165972222225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 t="str">
        <f t="shared" si="315"/>
        <v/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316"/>
        <v>-9750</v>
      </c>
      <c r="Q4061">
        <f t="shared" si="317"/>
        <v>35.714285714285715</v>
      </c>
      <c r="R4061" t="s">
        <v>8327</v>
      </c>
      <c r="S4061" t="s">
        <v>8328</v>
      </c>
      <c r="T4061" s="9">
        <f t="shared" si="318"/>
        <v>41866.640648148146</v>
      </c>
      <c r="U4061" s="9">
        <f t="shared" si="319"/>
        <v>41898.125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 t="str">
        <f t="shared" si="315"/>
        <v/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316"/>
        <v>-9715</v>
      </c>
      <c r="Q4062">
        <f t="shared" si="317"/>
        <v>57</v>
      </c>
      <c r="R4062" t="s">
        <v>8327</v>
      </c>
      <c r="S4062" t="s">
        <v>8328</v>
      </c>
      <c r="T4062" s="9">
        <f t="shared" si="318"/>
        <v>41779.695092592592</v>
      </c>
      <c r="U4062" s="9">
        <f t="shared" si="319"/>
        <v>41813.666666666664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 t="str">
        <f t="shared" si="315"/>
        <v/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>
        <f t="shared" si="316"/>
        <v>-525</v>
      </c>
      <c r="Q4063" t="e">
        <f t="shared" si="317"/>
        <v>#DIV/0!</v>
      </c>
      <c r="R4063" t="s">
        <v>8327</v>
      </c>
      <c r="S4063" t="s">
        <v>8328</v>
      </c>
      <c r="T4063" s="9">
        <f t="shared" si="318"/>
        <v>42421.141469907408</v>
      </c>
      <c r="U4063" s="9">
        <f t="shared" si="319"/>
        <v>42481.099803240737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 t="str">
        <f t="shared" si="315"/>
        <v/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316"/>
        <v>-19510</v>
      </c>
      <c r="Q4064">
        <f t="shared" si="317"/>
        <v>163.33333333333334</v>
      </c>
      <c r="R4064" t="s">
        <v>8327</v>
      </c>
      <c r="S4064" t="s">
        <v>8328</v>
      </c>
      <c r="T4064" s="9">
        <f t="shared" si="318"/>
        <v>42523.739212962959</v>
      </c>
      <c r="U4064" s="9">
        <f t="shared" si="319"/>
        <v>42553.739212962959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 t="str">
        <f t="shared" si="315"/>
        <v/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316"/>
        <v>-9365</v>
      </c>
      <c r="Q4065">
        <f t="shared" si="317"/>
        <v>15</v>
      </c>
      <c r="R4065" t="s">
        <v>8327</v>
      </c>
      <c r="S4065" t="s">
        <v>8328</v>
      </c>
      <c r="T4065" s="9">
        <f t="shared" si="318"/>
        <v>41787.681527777779</v>
      </c>
      <c r="U4065" s="9">
        <f t="shared" si="319"/>
        <v>41817.681527777779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 t="str">
        <f t="shared" si="315"/>
        <v/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316"/>
        <v>-1615</v>
      </c>
      <c r="Q4066">
        <f t="shared" si="317"/>
        <v>64.166666666666671</v>
      </c>
      <c r="R4066" t="s">
        <v>8327</v>
      </c>
      <c r="S4066" t="s">
        <v>8328</v>
      </c>
      <c r="T4066" s="9">
        <f t="shared" si="318"/>
        <v>42093.588263888887</v>
      </c>
      <c r="U4066" s="9">
        <f t="shared" si="319"/>
        <v>42123.588263888887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 t="str">
        <f t="shared" si="315"/>
        <v/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316"/>
        <v>-3973</v>
      </c>
      <c r="Q4067">
        <f t="shared" si="317"/>
        <v>6.75</v>
      </c>
      <c r="R4067" t="s">
        <v>8327</v>
      </c>
      <c r="S4067" t="s">
        <v>8328</v>
      </c>
      <c r="T4067" s="9">
        <f t="shared" si="318"/>
        <v>41833.951516203706</v>
      </c>
      <c r="U4067" s="9">
        <f t="shared" si="319"/>
        <v>41863.951516203706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 t="str">
        <f t="shared" si="315"/>
        <v/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316"/>
        <v>-14975</v>
      </c>
      <c r="Q4068">
        <f t="shared" si="317"/>
        <v>25</v>
      </c>
      <c r="R4068" t="s">
        <v>8327</v>
      </c>
      <c r="S4068" t="s">
        <v>8328</v>
      </c>
      <c r="T4068" s="9">
        <f t="shared" si="318"/>
        <v>42479.039212962962</v>
      </c>
      <c r="U4068" s="9">
        <f t="shared" si="319"/>
        <v>42509.039212962962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 t="str">
        <f t="shared" si="315"/>
        <v/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316"/>
        <v>-1955</v>
      </c>
      <c r="Q4069">
        <f t="shared" si="317"/>
        <v>179.11764705882354</v>
      </c>
      <c r="R4069" t="s">
        <v>8327</v>
      </c>
      <c r="S4069" t="s">
        <v>8328</v>
      </c>
      <c r="T4069" s="9">
        <f t="shared" si="318"/>
        <v>42235.117476851854</v>
      </c>
      <c r="U4069" s="9">
        <f t="shared" si="319"/>
        <v>42275.117476851854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 t="str">
        <f t="shared" si="315"/>
        <v/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316"/>
        <v>-3460.05</v>
      </c>
      <c r="Q4070">
        <f t="shared" si="317"/>
        <v>34.950000000000003</v>
      </c>
      <c r="R4070" t="s">
        <v>8327</v>
      </c>
      <c r="S4070" t="s">
        <v>8328</v>
      </c>
      <c r="T4070" s="9">
        <f t="shared" si="318"/>
        <v>42718.963599537034</v>
      </c>
      <c r="U4070" s="9">
        <f t="shared" si="319"/>
        <v>42748.961805555555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 t="str">
        <f t="shared" si="315"/>
        <v/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316"/>
        <v>-820</v>
      </c>
      <c r="Q4071">
        <f t="shared" si="317"/>
        <v>33.07692307692308</v>
      </c>
      <c r="R4071" t="s">
        <v>8327</v>
      </c>
      <c r="S4071" t="s">
        <v>8328</v>
      </c>
      <c r="T4071" s="9">
        <f t="shared" si="318"/>
        <v>42022.661527777775</v>
      </c>
      <c r="U4071" s="9">
        <f t="shared" si="319"/>
        <v>42063.5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 t="str">
        <f t="shared" si="315"/>
        <v/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316"/>
        <v>-835</v>
      </c>
      <c r="Q4072">
        <f t="shared" si="317"/>
        <v>27.5</v>
      </c>
      <c r="R4072" t="s">
        <v>8327</v>
      </c>
      <c r="S4072" t="s">
        <v>8328</v>
      </c>
      <c r="T4072" s="9">
        <f t="shared" si="318"/>
        <v>42031.666898148149</v>
      </c>
      <c r="U4072" s="9">
        <f t="shared" si="319"/>
        <v>42064.125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 t="str">
        <f t="shared" si="315"/>
        <v/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>
        <f t="shared" si="316"/>
        <v>-20000</v>
      </c>
      <c r="Q4073" t="e">
        <f t="shared" si="317"/>
        <v>#DIV/0!</v>
      </c>
      <c r="R4073" t="s">
        <v>8327</v>
      </c>
      <c r="S4073" t="s">
        <v>8328</v>
      </c>
      <c r="T4073" s="9">
        <f t="shared" si="318"/>
        <v>42700.804756944446</v>
      </c>
      <c r="U4073" s="9">
        <f t="shared" si="319"/>
        <v>42730.804756944446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 t="str">
        <f t="shared" si="315"/>
        <v/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316"/>
        <v>-996</v>
      </c>
      <c r="Q4074">
        <f t="shared" si="317"/>
        <v>2</v>
      </c>
      <c r="R4074" t="s">
        <v>8327</v>
      </c>
      <c r="S4074" t="s">
        <v>8328</v>
      </c>
      <c r="T4074" s="9">
        <f t="shared" si="318"/>
        <v>41812.77443287037</v>
      </c>
      <c r="U4074" s="9">
        <f t="shared" si="319"/>
        <v>41872.77443287037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 t="str">
        <f t="shared" si="315"/>
        <v/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316"/>
        <v>-3463</v>
      </c>
      <c r="Q4075">
        <f t="shared" si="317"/>
        <v>18.5</v>
      </c>
      <c r="R4075" t="s">
        <v>8327</v>
      </c>
      <c r="S4075" t="s">
        <v>8328</v>
      </c>
      <c r="T4075" s="9">
        <f t="shared" si="318"/>
        <v>42078.34520833334</v>
      </c>
      <c r="U4075" s="9">
        <f t="shared" si="319"/>
        <v>42133.166666666672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 t="str">
        <f t="shared" si="315"/>
        <v/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316"/>
        <v>-2015</v>
      </c>
      <c r="Q4076">
        <f t="shared" si="317"/>
        <v>35</v>
      </c>
      <c r="R4076" t="s">
        <v>8327</v>
      </c>
      <c r="S4076" t="s">
        <v>8328</v>
      </c>
      <c r="T4076" s="9">
        <f t="shared" si="318"/>
        <v>42283.552951388891</v>
      </c>
      <c r="U4076" s="9">
        <f t="shared" si="319"/>
        <v>42313.594618055555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 t="str">
        <f t="shared" si="315"/>
        <v/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316"/>
        <v>-1424</v>
      </c>
      <c r="Q4077">
        <f t="shared" si="317"/>
        <v>44.307692307692307</v>
      </c>
      <c r="R4077" t="s">
        <v>8327</v>
      </c>
      <c r="S4077" t="s">
        <v>8328</v>
      </c>
      <c r="T4077" s="9">
        <f t="shared" si="318"/>
        <v>41779.045937499999</v>
      </c>
      <c r="U4077" s="9">
        <f t="shared" si="319"/>
        <v>41820.727777777778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 t="str">
        <f t="shared" si="315"/>
        <v/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>
        <f t="shared" si="316"/>
        <v>-700</v>
      </c>
      <c r="Q4078" t="e">
        <f t="shared" si="317"/>
        <v>#DIV/0!</v>
      </c>
      <c r="R4078" t="s">
        <v>8327</v>
      </c>
      <c r="S4078" t="s">
        <v>8328</v>
      </c>
      <c r="T4078" s="9">
        <f t="shared" si="318"/>
        <v>41905.795706018522</v>
      </c>
      <c r="U4078" s="9">
        <f t="shared" si="319"/>
        <v>41933.82708333333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 t="str">
        <f t="shared" si="315"/>
        <v/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316"/>
        <v>-13665</v>
      </c>
      <c r="Q4079">
        <f t="shared" si="317"/>
        <v>222.5</v>
      </c>
      <c r="R4079" t="s">
        <v>8327</v>
      </c>
      <c r="S4079" t="s">
        <v>8328</v>
      </c>
      <c r="T4079" s="9">
        <f t="shared" si="318"/>
        <v>42695.7105787037</v>
      </c>
      <c r="U4079" s="9">
        <f t="shared" si="319"/>
        <v>42725.7105787037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 t="str">
        <f t="shared" si="315"/>
        <v/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>
        <f t="shared" si="316"/>
        <v>-250</v>
      </c>
      <c r="Q4080" t="e">
        <f t="shared" si="317"/>
        <v>#DIV/0!</v>
      </c>
      <c r="R4080" t="s">
        <v>8327</v>
      </c>
      <c r="S4080" t="s">
        <v>8328</v>
      </c>
      <c r="T4080" s="9">
        <f t="shared" si="318"/>
        <v>42732.787523148145</v>
      </c>
      <c r="U4080" s="9">
        <f t="shared" si="319"/>
        <v>42762.787523148145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 t="str">
        <f t="shared" si="315"/>
        <v/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316"/>
        <v>-2995</v>
      </c>
      <c r="Q4081">
        <f t="shared" si="317"/>
        <v>5</v>
      </c>
      <c r="R4081" t="s">
        <v>8327</v>
      </c>
      <c r="S4081" t="s">
        <v>8328</v>
      </c>
      <c r="T4081" s="9">
        <f t="shared" si="318"/>
        <v>42510.938900462963</v>
      </c>
      <c r="U4081" s="9">
        <f t="shared" si="319"/>
        <v>42540.938900462963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 t="str">
        <f t="shared" si="315"/>
        <v/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>
        <f t="shared" si="316"/>
        <v>-3000</v>
      </c>
      <c r="Q4082" t="e">
        <f t="shared" si="317"/>
        <v>#DIV/0!</v>
      </c>
      <c r="R4082" t="s">
        <v>8327</v>
      </c>
      <c r="S4082" t="s">
        <v>8328</v>
      </c>
      <c r="T4082" s="9">
        <f t="shared" si="318"/>
        <v>42511.698101851856</v>
      </c>
      <c r="U4082" s="9">
        <f t="shared" si="319"/>
        <v>42535.787500000006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 t="str">
        <f t="shared" si="315"/>
        <v/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316"/>
        <v>-1874</v>
      </c>
      <c r="Q4083">
        <f t="shared" si="317"/>
        <v>29.166666666666668</v>
      </c>
      <c r="R4083" t="s">
        <v>8327</v>
      </c>
      <c r="S4083" t="s">
        <v>8328</v>
      </c>
      <c r="T4083" s="9">
        <f t="shared" si="318"/>
        <v>42041.581307870365</v>
      </c>
      <c r="U4083" s="9">
        <f t="shared" si="319"/>
        <v>42071.539641203708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 t="str">
        <f t="shared" si="315"/>
        <v/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316"/>
        <v>-147</v>
      </c>
      <c r="Q4084">
        <f t="shared" si="317"/>
        <v>1.5</v>
      </c>
      <c r="R4084" t="s">
        <v>8327</v>
      </c>
      <c r="S4084" t="s">
        <v>8328</v>
      </c>
      <c r="T4084" s="9">
        <f t="shared" si="318"/>
        <v>42307.189270833333</v>
      </c>
      <c r="U4084" s="9">
        <f t="shared" si="319"/>
        <v>42322.958333333328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 t="str">
        <f t="shared" si="315"/>
        <v/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316"/>
        <v>-2741</v>
      </c>
      <c r="Q4085">
        <f t="shared" si="317"/>
        <v>126.5</v>
      </c>
      <c r="R4085" t="s">
        <v>8327</v>
      </c>
      <c r="S4085" t="s">
        <v>8328</v>
      </c>
      <c r="T4085" s="9">
        <f t="shared" si="318"/>
        <v>42353.761759259258</v>
      </c>
      <c r="U4085" s="9">
        <f t="shared" si="319"/>
        <v>42383.761759259258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 t="str">
        <f t="shared" si="315"/>
        <v/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316"/>
        <v>-2990</v>
      </c>
      <c r="Q4086">
        <f t="shared" si="317"/>
        <v>10</v>
      </c>
      <c r="R4086" t="s">
        <v>8327</v>
      </c>
      <c r="S4086" t="s">
        <v>8328</v>
      </c>
      <c r="T4086" s="9">
        <f t="shared" si="318"/>
        <v>42622.436412037037</v>
      </c>
      <c r="U4086" s="9">
        <f t="shared" si="319"/>
        <v>42652.436412037037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 t="str">
        <f t="shared" si="315"/>
        <v/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316"/>
        <v>-3490</v>
      </c>
      <c r="Q4087">
        <f t="shared" si="317"/>
        <v>10</v>
      </c>
      <c r="R4087" t="s">
        <v>8327</v>
      </c>
      <c r="S4087" t="s">
        <v>8328</v>
      </c>
      <c r="T4087" s="9">
        <f t="shared" si="318"/>
        <v>42058.603877314818</v>
      </c>
      <c r="U4087" s="9">
        <f t="shared" si="319"/>
        <v>42087.165972222225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 t="str">
        <f t="shared" si="315"/>
        <v/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316"/>
        <v>-953</v>
      </c>
      <c r="Q4088">
        <f t="shared" si="317"/>
        <v>9.4</v>
      </c>
      <c r="R4088" t="s">
        <v>8327</v>
      </c>
      <c r="S4088" t="s">
        <v>8328</v>
      </c>
      <c r="T4088" s="9">
        <f t="shared" si="318"/>
        <v>42304.940960648149</v>
      </c>
      <c r="U4088" s="9">
        <f t="shared" si="319"/>
        <v>42329.166666666672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 t="str">
        <f t="shared" si="315"/>
        <v/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>
        <f t="shared" si="316"/>
        <v>-9600</v>
      </c>
      <c r="Q4089" t="e">
        <f t="shared" si="317"/>
        <v>#DIV/0!</v>
      </c>
      <c r="R4089" t="s">
        <v>8327</v>
      </c>
      <c r="S4089" t="s">
        <v>8328</v>
      </c>
      <c r="T4089" s="9">
        <f t="shared" si="318"/>
        <v>42538.742893518516</v>
      </c>
      <c r="U4089" s="9">
        <f t="shared" si="319"/>
        <v>42568.742893518516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 t="str">
        <f t="shared" si="315"/>
        <v/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316"/>
        <v>-1784</v>
      </c>
      <c r="Q4090">
        <f t="shared" si="317"/>
        <v>72</v>
      </c>
      <c r="R4090" t="s">
        <v>8327</v>
      </c>
      <c r="S4090" t="s">
        <v>8328</v>
      </c>
      <c r="T4090" s="9">
        <f t="shared" si="318"/>
        <v>41990.612546296295</v>
      </c>
      <c r="U4090" s="9">
        <f t="shared" si="319"/>
        <v>42020.434722222228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 t="str">
        <f t="shared" si="315"/>
        <v/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316"/>
        <v>-4760</v>
      </c>
      <c r="Q4091">
        <f t="shared" si="317"/>
        <v>30</v>
      </c>
      <c r="R4091" t="s">
        <v>8327</v>
      </c>
      <c r="S4091" t="s">
        <v>8328</v>
      </c>
      <c r="T4091" s="9">
        <f t="shared" si="318"/>
        <v>42122.732499999998</v>
      </c>
      <c r="U4091" s="9">
        <f t="shared" si="319"/>
        <v>42155.732638888891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 t="str">
        <f t="shared" si="315"/>
        <v/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316"/>
        <v>-968</v>
      </c>
      <c r="Q4092">
        <f t="shared" si="317"/>
        <v>10.666666666666666</v>
      </c>
      <c r="R4092" t="s">
        <v>8327</v>
      </c>
      <c r="S4092" t="s">
        <v>8328</v>
      </c>
      <c r="T4092" s="9">
        <f t="shared" si="318"/>
        <v>42209.67288194444</v>
      </c>
      <c r="U4092" s="9">
        <f t="shared" si="319"/>
        <v>42223.625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 t="str">
        <f t="shared" si="315"/>
        <v/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316"/>
        <v>-1396</v>
      </c>
      <c r="Q4093">
        <f t="shared" si="317"/>
        <v>25.5</v>
      </c>
      <c r="R4093" t="s">
        <v>8327</v>
      </c>
      <c r="S4093" t="s">
        <v>8328</v>
      </c>
      <c r="T4093" s="9">
        <f t="shared" si="318"/>
        <v>41990.506377314814</v>
      </c>
      <c r="U4093" s="9">
        <f t="shared" si="319"/>
        <v>42020.506377314814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 t="str">
        <f t="shared" si="315"/>
        <v/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316"/>
        <v>-109980</v>
      </c>
      <c r="Q4094">
        <f t="shared" si="317"/>
        <v>20</v>
      </c>
      <c r="R4094" t="s">
        <v>8327</v>
      </c>
      <c r="S4094" t="s">
        <v>8328</v>
      </c>
      <c r="T4094" s="9">
        <f t="shared" si="318"/>
        <v>42039.194988425923</v>
      </c>
      <c r="U4094" s="9">
        <f t="shared" si="319"/>
        <v>42099.153321759266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 t="str">
        <f t="shared" si="315"/>
        <v/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316"/>
        <v>-2440</v>
      </c>
      <c r="Q4095">
        <f t="shared" si="317"/>
        <v>15</v>
      </c>
      <c r="R4095" t="s">
        <v>8327</v>
      </c>
      <c r="S4095" t="s">
        <v>8328</v>
      </c>
      <c r="T4095" s="9">
        <f t="shared" si="318"/>
        <v>42178.815891203703</v>
      </c>
      <c r="U4095" s="9">
        <f t="shared" si="319"/>
        <v>42238.815891203703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 t="str">
        <f t="shared" si="315"/>
        <v/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316"/>
        <v>-1270</v>
      </c>
      <c r="Q4096">
        <f t="shared" si="317"/>
        <v>91.25</v>
      </c>
      <c r="R4096" t="s">
        <v>8327</v>
      </c>
      <c r="S4096" t="s">
        <v>8328</v>
      </c>
      <c r="T4096" s="9">
        <f t="shared" si="318"/>
        <v>41890.086805555555</v>
      </c>
      <c r="U4096" s="9">
        <f t="shared" si="319"/>
        <v>41934.207638888889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 t="str">
        <f t="shared" si="315"/>
        <v/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316"/>
        <v>-29200</v>
      </c>
      <c r="Q4097">
        <f t="shared" si="317"/>
        <v>800</v>
      </c>
      <c r="R4097" t="s">
        <v>8327</v>
      </c>
      <c r="S4097" t="s">
        <v>8328</v>
      </c>
      <c r="T4097" s="9">
        <f t="shared" si="318"/>
        <v>42693.031828703708</v>
      </c>
      <c r="U4097" s="9">
        <f t="shared" si="319"/>
        <v>42723.031828703708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 t="str">
        <f t="shared" si="315"/>
        <v/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316"/>
        <v>-3100</v>
      </c>
      <c r="Q4098">
        <f t="shared" si="317"/>
        <v>80</v>
      </c>
      <c r="R4098" t="s">
        <v>8327</v>
      </c>
      <c r="S4098" t="s">
        <v>8328</v>
      </c>
      <c r="T4098" s="9">
        <f t="shared" si="318"/>
        <v>42750.530312499999</v>
      </c>
      <c r="U4098" s="9">
        <f t="shared" si="319"/>
        <v>42794.368749999994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 t="str">
        <f t="shared" ref="E4099:E4115" si="320">IF(G4099="successful",D4099,"")</f>
        <v/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>
        <f t="shared" ref="P4099:P4115" si="321">F4099-D4099</f>
        <v>-10000</v>
      </c>
      <c r="Q4099" t="e">
        <f t="shared" ref="Q4099:Q4115" si="322">F4099/M4099</f>
        <v>#DIV/0!</v>
      </c>
      <c r="R4099" t="s">
        <v>8327</v>
      </c>
      <c r="S4099" t="s">
        <v>8328</v>
      </c>
      <c r="T4099" s="9">
        <f t="shared" ref="T4099:T4115" si="323">(((K4099/60)/60)/24)+DATE(1970,1,1)</f>
        <v>42344.824502314819</v>
      </c>
      <c r="U4099" s="9">
        <f t="shared" ref="U4099:U4115" si="324">(((J4099/60)/60)/24)+DATE(1970,1,1)</f>
        <v>42400.996527777781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 t="str">
        <f t="shared" si="320"/>
        <v/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>
        <f t="shared" si="321"/>
        <v>-75000</v>
      </c>
      <c r="Q4100" t="e">
        <f t="shared" si="322"/>
        <v>#DIV/0!</v>
      </c>
      <c r="R4100" t="s">
        <v>8327</v>
      </c>
      <c r="S4100" t="s">
        <v>8328</v>
      </c>
      <c r="T4100" s="9">
        <f t="shared" si="323"/>
        <v>42495.722187499996</v>
      </c>
      <c r="U4100" s="9">
        <f t="shared" si="324"/>
        <v>42525.722187499996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 t="str">
        <f t="shared" si="320"/>
        <v/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321"/>
        <v>-4450</v>
      </c>
      <c r="Q4101">
        <f t="shared" si="322"/>
        <v>50</v>
      </c>
      <c r="R4101" t="s">
        <v>8327</v>
      </c>
      <c r="S4101" t="s">
        <v>8328</v>
      </c>
      <c r="T4101" s="9">
        <f t="shared" si="323"/>
        <v>42570.850381944445</v>
      </c>
      <c r="U4101" s="9">
        <f t="shared" si="324"/>
        <v>42615.850381944445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 t="str">
        <f t="shared" si="320"/>
        <v/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>
        <f t="shared" si="321"/>
        <v>-270</v>
      </c>
      <c r="Q4102" t="e">
        <f t="shared" si="322"/>
        <v>#DIV/0!</v>
      </c>
      <c r="R4102" t="s">
        <v>8327</v>
      </c>
      <c r="S4102" t="s">
        <v>8328</v>
      </c>
      <c r="T4102" s="9">
        <f t="shared" si="323"/>
        <v>41927.124884259261</v>
      </c>
      <c r="U4102" s="9">
        <f t="shared" si="324"/>
        <v>41937.124884259261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 t="str">
        <f t="shared" si="320"/>
        <v/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>
        <f t="shared" si="321"/>
        <v>-600</v>
      </c>
      <c r="Q4103" t="e">
        <f t="shared" si="322"/>
        <v>#DIV/0!</v>
      </c>
      <c r="R4103" t="s">
        <v>8327</v>
      </c>
      <c r="S4103" t="s">
        <v>8328</v>
      </c>
      <c r="T4103" s="9">
        <f t="shared" si="323"/>
        <v>42730.903726851851</v>
      </c>
      <c r="U4103" s="9">
        <f t="shared" si="324"/>
        <v>42760.903726851851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 t="str">
        <f t="shared" si="320"/>
        <v/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321"/>
        <v>-363</v>
      </c>
      <c r="Q4104">
        <f t="shared" si="322"/>
        <v>22.833333333333332</v>
      </c>
      <c r="R4104" t="s">
        <v>8327</v>
      </c>
      <c r="S4104" t="s">
        <v>8328</v>
      </c>
      <c r="T4104" s="9">
        <f t="shared" si="323"/>
        <v>42475.848067129627</v>
      </c>
      <c r="U4104" s="9">
        <f t="shared" si="324"/>
        <v>42505.848067129627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 t="str">
        <f t="shared" si="320"/>
        <v/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321"/>
        <v>-900</v>
      </c>
      <c r="Q4105">
        <f t="shared" si="322"/>
        <v>16.666666666666668</v>
      </c>
      <c r="R4105" t="s">
        <v>8327</v>
      </c>
      <c r="S4105" t="s">
        <v>8328</v>
      </c>
      <c r="T4105" s="9">
        <f t="shared" si="323"/>
        <v>42188.83293981482</v>
      </c>
      <c r="U4105" s="9">
        <f t="shared" si="324"/>
        <v>42242.772222222222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 t="str">
        <f t="shared" si="320"/>
        <v/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321"/>
        <v>-2359</v>
      </c>
      <c r="Q4106">
        <f t="shared" si="322"/>
        <v>45.785714285714285</v>
      </c>
      <c r="R4106" t="s">
        <v>8327</v>
      </c>
      <c r="S4106" t="s">
        <v>8328</v>
      </c>
      <c r="T4106" s="9">
        <f t="shared" si="323"/>
        <v>42640.278171296297</v>
      </c>
      <c r="U4106" s="9">
        <f t="shared" si="324"/>
        <v>42670.278171296297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 t="str">
        <f t="shared" si="320"/>
        <v/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321"/>
        <v>-30700</v>
      </c>
      <c r="Q4107">
        <f t="shared" si="322"/>
        <v>383.33333333333331</v>
      </c>
      <c r="R4107" t="s">
        <v>8327</v>
      </c>
      <c r="S4107" t="s">
        <v>8328</v>
      </c>
      <c r="T4107" s="9">
        <f t="shared" si="323"/>
        <v>42697.010520833333</v>
      </c>
      <c r="U4107" s="9">
        <f t="shared" si="324"/>
        <v>42730.010520833333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 t="str">
        <f t="shared" si="320"/>
        <v/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321"/>
        <v>-1470</v>
      </c>
      <c r="Q4108">
        <f t="shared" si="322"/>
        <v>106.96969696969697</v>
      </c>
      <c r="R4108" t="s">
        <v>8327</v>
      </c>
      <c r="S4108" t="s">
        <v>8328</v>
      </c>
      <c r="T4108" s="9">
        <f t="shared" si="323"/>
        <v>42053.049375000002</v>
      </c>
      <c r="U4108" s="9">
        <f t="shared" si="324"/>
        <v>42096.041666666672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 t="str">
        <f t="shared" si="320"/>
        <v/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321"/>
        <v>-1959</v>
      </c>
      <c r="Q4109">
        <f t="shared" si="322"/>
        <v>10.25</v>
      </c>
      <c r="R4109" t="s">
        <v>8327</v>
      </c>
      <c r="S4109" t="s">
        <v>8328</v>
      </c>
      <c r="T4109" s="9">
        <f t="shared" si="323"/>
        <v>41883.916678240741</v>
      </c>
      <c r="U4109" s="9">
        <f t="shared" si="324"/>
        <v>41906.916678240741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 t="str">
        <f t="shared" si="320"/>
        <v/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321"/>
        <v>-2941</v>
      </c>
      <c r="Q4110">
        <f t="shared" si="322"/>
        <v>59</v>
      </c>
      <c r="R4110" t="s">
        <v>8327</v>
      </c>
      <c r="S4110" t="s">
        <v>8328</v>
      </c>
      <c r="T4110" s="9">
        <f t="shared" si="323"/>
        <v>42767.031678240746</v>
      </c>
      <c r="U4110" s="9">
        <f t="shared" si="324"/>
        <v>42797.208333333328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 t="str">
        <f t="shared" si="320"/>
        <v/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>
        <f t="shared" si="321"/>
        <v>-500</v>
      </c>
      <c r="Q4111" t="e">
        <f t="shared" si="322"/>
        <v>#DIV/0!</v>
      </c>
      <c r="R4111" t="s">
        <v>8327</v>
      </c>
      <c r="S4111" t="s">
        <v>8328</v>
      </c>
      <c r="T4111" s="9">
        <f t="shared" si="323"/>
        <v>42307.539398148147</v>
      </c>
      <c r="U4111" s="9">
        <f t="shared" si="324"/>
        <v>42337.581064814818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 t="str">
        <f t="shared" si="320"/>
        <v/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321"/>
        <v>-214</v>
      </c>
      <c r="Q4112">
        <f t="shared" si="322"/>
        <v>14.333333333333334</v>
      </c>
      <c r="R4112" t="s">
        <v>8327</v>
      </c>
      <c r="S4112" t="s">
        <v>8328</v>
      </c>
      <c r="T4112" s="9">
        <f t="shared" si="323"/>
        <v>42512.626747685179</v>
      </c>
      <c r="U4112" s="9">
        <f t="shared" si="324"/>
        <v>42572.626747685179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 t="str">
        <f t="shared" si="320"/>
        <v/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321"/>
        <v>-2906</v>
      </c>
      <c r="Q4113">
        <f t="shared" si="322"/>
        <v>15.666666666666666</v>
      </c>
      <c r="R4113" t="s">
        <v>8327</v>
      </c>
      <c r="S4113" t="s">
        <v>8328</v>
      </c>
      <c r="T4113" s="9">
        <f t="shared" si="323"/>
        <v>42029.135879629626</v>
      </c>
      <c r="U4113" s="9">
        <f t="shared" si="324"/>
        <v>42059.135879629626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 t="str">
        <f t="shared" si="320"/>
        <v/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321"/>
        <v>-2499</v>
      </c>
      <c r="Q4114">
        <f t="shared" si="322"/>
        <v>1</v>
      </c>
      <c r="R4114" t="s">
        <v>8327</v>
      </c>
      <c r="S4114" t="s">
        <v>8328</v>
      </c>
      <c r="T4114" s="9">
        <f t="shared" si="323"/>
        <v>42400.946597222224</v>
      </c>
      <c r="U4114" s="9">
        <f t="shared" si="324"/>
        <v>42428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 t="str">
        <f t="shared" si="320"/>
        <v/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321"/>
        <v>-1497</v>
      </c>
      <c r="Q4115">
        <f t="shared" si="322"/>
        <v>1</v>
      </c>
      <c r="R4115" t="s">
        <v>8327</v>
      </c>
      <c r="S4115" t="s">
        <v>8328</v>
      </c>
      <c r="T4115" s="9">
        <f t="shared" si="323"/>
        <v>42358.573182870372</v>
      </c>
      <c r="U4115" s="9">
        <f t="shared" si="324"/>
        <v>42377.273611111115</v>
      </c>
    </row>
    <row r="4116" spans="1:21" hidden="1" x14ac:dyDescent="0.3">
      <c r="Q4116" t="e">
        <f>SUM(Q2:Q4115)</f>
        <v>#DIV/0!</v>
      </c>
    </row>
  </sheetData>
  <autoFilter ref="A1:U4116" xr:uid="{00000000-0009-0000-0000-000003000000}">
    <filterColumn colId="6">
      <filters>
        <filter val="live"/>
      </filters>
    </filterColumn>
  </autoFilter>
  <conditionalFormatting sqref="G1:G1048576">
    <cfRule type="containsText" dxfId="5" priority="2" operator="containsText" text="canceled">
      <formula>NOT(ISERROR(SEARCH("canceled",G1)))</formula>
    </cfRule>
    <cfRule type="containsText" dxfId="4" priority="3" operator="containsText" text="live">
      <formula>NOT(ISERROR(SEARCH("live",G1)))</formula>
    </cfRule>
    <cfRule type="containsText" dxfId="3" priority="4" operator="containsText" text="successful">
      <formula>NOT(ISERROR(SEARCH("successful",G1)))</formula>
    </cfRule>
    <cfRule type="containsText" dxfId="2" priority="5" operator="containsText" text="cancelled">
      <formula>NOT(ISERROR(SEARCH("cancelled",G1)))</formula>
    </cfRule>
    <cfRule type="containsText" dxfId="1" priority="6" operator="containsText" text="failed">
      <formula>NOT(ISERROR(SEARCH("failed",G1)))</formula>
    </cfRule>
    <cfRule type="containsText" dxfId="0" priority="7" operator="containsText" text="successful">
      <formula>NOT(ISERROR(SEARCH("successful",G1)))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"/>
  <sheetViews>
    <sheetView tabSelected="1" topLeftCell="A16" zoomScale="110" zoomScaleNormal="110" workbookViewId="0">
      <selection activeCell="G40" sqref="G40"/>
    </sheetView>
  </sheetViews>
  <sheetFormatPr defaultRowHeight="14.4" x14ac:dyDescent="0.3"/>
  <cols>
    <col min="1" max="1" width="30.33203125" customWidth="1"/>
    <col min="2" max="2" width="14.44140625" customWidth="1"/>
    <col min="3" max="3" width="14.77734375" customWidth="1"/>
    <col min="4" max="4" width="17.33203125" customWidth="1"/>
    <col min="5" max="5" width="12.5546875" hidden="1" customWidth="1"/>
    <col min="6" max="6" width="20.44140625" customWidth="1"/>
    <col min="7" max="7" width="15.21875" customWidth="1"/>
    <col min="8" max="8" width="14.77734375" customWidth="1"/>
    <col min="9" max="9" width="18.88671875" customWidth="1"/>
  </cols>
  <sheetData>
    <row r="1" spans="1:9" x14ac:dyDescent="0.3">
      <c r="A1" t="s">
        <v>8381</v>
      </c>
      <c r="B1" t="s">
        <v>8386</v>
      </c>
      <c r="C1" t="s">
        <v>8382</v>
      </c>
      <c r="D1" t="s">
        <v>8383</v>
      </c>
      <c r="E1" t="s">
        <v>8401</v>
      </c>
      <c r="F1" t="s">
        <v>8384</v>
      </c>
      <c r="G1" t="s">
        <v>8385</v>
      </c>
      <c r="H1" t="s">
        <v>8387</v>
      </c>
      <c r="I1" t="s">
        <v>8388</v>
      </c>
    </row>
    <row r="2" spans="1:9" x14ac:dyDescent="0.3">
      <c r="A2" t="s">
        <v>8389</v>
      </c>
      <c r="B2">
        <f>COUNTIFS(Raw!$G$2:$G$4115,"successful",Raw!$D$2:$D$4115, "&lt; 1000")</f>
        <v>322</v>
      </c>
      <c r="C2">
        <f>COUNTIFS(Raw!$G$2:$G$4115,"failed",Raw!$D$2:$D$4115, "&lt; 1000")</f>
        <v>113</v>
      </c>
      <c r="D2">
        <f>COUNTIFS(Raw!$G$2:$G$4115,"canceled",Raw!$D$2:$D$4115, "&lt; 1000")</f>
        <v>18</v>
      </c>
      <c r="E2">
        <f>COUNTIFS(Raw!$G$2:$G$4115,"live",Raw!$D$2:$D$4115, "&lt; 1000")</f>
        <v>8</v>
      </c>
      <c r="F2">
        <f>SUM(B2:D2)</f>
        <v>453</v>
      </c>
      <c r="G2" s="10">
        <f>B2/F2</f>
        <v>0.71081677704194257</v>
      </c>
      <c r="H2" s="10">
        <f>C2/F2</f>
        <v>0.24944812362030905</v>
      </c>
      <c r="I2" s="10">
        <f>D2/F2</f>
        <v>3.9735099337748346E-2</v>
      </c>
    </row>
    <row r="3" spans="1:9" x14ac:dyDescent="0.3">
      <c r="A3" t="s">
        <v>8390</v>
      </c>
      <c r="B3">
        <f>COUNTIFS(Raw!$G$2:$G$4115,"successful",Raw!$D$2:$D$4115, "&lt; 5000")-B2</f>
        <v>932</v>
      </c>
      <c r="C3">
        <f>COUNTIFS(Raw!$G$2:$G$4115,"failed",Raw!$D$2:$D$4115, "&lt; 5000")-C2</f>
        <v>420</v>
      </c>
      <c r="D3">
        <f>COUNTIFS(Raw!$G$2:$G$4115,"canceled",Raw!$D$2:$D$4115, "&lt;5000")-D2</f>
        <v>60</v>
      </c>
      <c r="E3">
        <f>COUNTIFS(Raw!$G$2:$G$4115,"live",Raw!$D$2:$D$4115, "&lt; 5000")-E2</f>
        <v>13</v>
      </c>
      <c r="F3">
        <f t="shared" ref="F3:F13" si="0">SUM(B3:D3)</f>
        <v>1412</v>
      </c>
      <c r="G3" s="10">
        <f t="shared" ref="G3:G13" si="1">B3/F3</f>
        <v>0.66005665722379603</v>
      </c>
      <c r="H3" s="10">
        <f t="shared" ref="H3:H13" si="2">C3/F3</f>
        <v>0.29745042492917845</v>
      </c>
      <c r="I3" s="10">
        <f t="shared" ref="I3:I13" si="3">D3/F3</f>
        <v>4.2492917847025496E-2</v>
      </c>
    </row>
    <row r="4" spans="1:9" x14ac:dyDescent="0.3">
      <c r="A4" t="s">
        <v>8391</v>
      </c>
      <c r="B4">
        <f>COUNTIFS(Raw!$G$2:$G$4115,"successful",Raw!$D$2:$D$4115, "&lt; 10000")-B3-B2</f>
        <v>381</v>
      </c>
      <c r="C4">
        <f>COUNTIFS(Raw!$G$2:$G$4115,"failed",Raw!$D$2:$D$4115, "&lt; 10000")-C3-C2</f>
        <v>283</v>
      </c>
      <c r="D4">
        <f>COUNTIFS(Raw!$G$2:$G$4115,"canceled",Raw!$D$2:$D$4115, "&lt; 10000")-D2-D3</f>
        <v>52</v>
      </c>
      <c r="E4">
        <f>COUNTIFS(Raw!$G$2:$G$4115,"live",Raw!$D$2:$D$4115, "&lt; 10000")-SUM(E2:E3)</f>
        <v>6</v>
      </c>
      <c r="F4">
        <f t="shared" si="0"/>
        <v>716</v>
      </c>
      <c r="G4" s="10">
        <f t="shared" si="1"/>
        <v>0.53212290502793291</v>
      </c>
      <c r="H4" s="10">
        <f t="shared" si="2"/>
        <v>0.39525139664804471</v>
      </c>
      <c r="I4" s="10">
        <f t="shared" si="3"/>
        <v>7.2625698324022353E-2</v>
      </c>
    </row>
    <row r="5" spans="1:9" x14ac:dyDescent="0.3">
      <c r="A5" t="s">
        <v>8392</v>
      </c>
      <c r="B5">
        <f>COUNTIFS(Raw!$G$2:$G$4115,"successful",Raw!$D$2:$D$4115, "&lt; 15000")-B4-B2-B3</f>
        <v>168</v>
      </c>
      <c r="C5">
        <f>COUNTIFS(Raw!$G$2:$G$4115,"failed",Raw!$D$2:$D$4115, "&lt; 15000")-C4-C3-C2</f>
        <v>144</v>
      </c>
      <c r="D5">
        <f>COUNTIFS(Raw!$G$2:$G$4115,"canceled",Raw!$D$2:$D$4115, "&lt; 15000")-D2-D3-D4</f>
        <v>40</v>
      </c>
      <c r="E5">
        <f>COUNTIFS(Raw!$G$2:$G$4115,"live",Raw!$D$2:$D$4115, "&lt; 15000")-SUM(E2:E4)</f>
        <v>9</v>
      </c>
      <c r="F5">
        <f t="shared" si="0"/>
        <v>352</v>
      </c>
      <c r="G5" s="10">
        <f t="shared" si="1"/>
        <v>0.47727272727272729</v>
      </c>
      <c r="H5" s="10">
        <f t="shared" si="2"/>
        <v>0.40909090909090912</v>
      </c>
      <c r="I5" s="10">
        <f t="shared" si="3"/>
        <v>0.11363636363636363</v>
      </c>
    </row>
    <row r="6" spans="1:9" x14ac:dyDescent="0.3">
      <c r="A6" t="s">
        <v>8393</v>
      </c>
      <c r="B6">
        <f>COUNTIFS(Raw!$G$2:$G$4115,"successful",Raw!$D$2:$D$4115, "&lt; 20000")-B5-B2-B3-B4</f>
        <v>94</v>
      </c>
      <c r="C6">
        <f>COUNTIFS(Raw!$G$2:$G$4115,"failed",Raw!$D$2:$D$4115, "&lt; 20000")-C5-C4-C3-C2</f>
        <v>90</v>
      </c>
      <c r="D6">
        <f>COUNTIFS(Raw!$G$2:$G$4115,"canceled",Raw!$D$2:$D$4115, "&lt; 20000")-D2-D3-D4-D5</f>
        <v>17</v>
      </c>
      <c r="E6">
        <f>COUNTIFS(Raw!$G$2:$G$4115,"live",Raw!$D$2:$D$4115, "&lt; 20000")-SUM(E2:E5)</f>
        <v>4</v>
      </c>
      <c r="F6">
        <f t="shared" si="0"/>
        <v>201</v>
      </c>
      <c r="G6" s="10">
        <f t="shared" si="1"/>
        <v>0.46766169154228854</v>
      </c>
      <c r="H6" s="10">
        <f t="shared" si="2"/>
        <v>0.44776119402985076</v>
      </c>
      <c r="I6" s="10">
        <f t="shared" si="3"/>
        <v>8.45771144278607E-2</v>
      </c>
    </row>
    <row r="7" spans="1:9" x14ac:dyDescent="0.3">
      <c r="A7" t="s">
        <v>8394</v>
      </c>
      <c r="B7">
        <f>COUNTIFS(Raw!$G$2:$G$4115,"successful",Raw!$D$2:$D$4115, "&lt; 25000")-B6-B2-B3-B4-B5</f>
        <v>62</v>
      </c>
      <c r="C7">
        <f>COUNTIFS(Raw!$G$2:$G$4115,"failed",Raw!$D$2:$D$4115, "&lt; 25000")-C6-C5-C4-C2-C3</f>
        <v>72</v>
      </c>
      <c r="D7">
        <f>COUNTIFS(Raw!$G$2:$G$4115,"canceled",Raw!$D$2:$D$4115, "&lt; 25000")-SUM(D2:D6)</f>
        <v>14</v>
      </c>
      <c r="E7">
        <f>COUNTIFS(Raw!$G$2:$G$4115,"live",Raw!$D$2:$D$4115,"&lt; 25000")-SUM(E2:E6)</f>
        <v>1</v>
      </c>
      <c r="F7">
        <f t="shared" si="0"/>
        <v>148</v>
      </c>
      <c r="G7" s="10">
        <f t="shared" si="1"/>
        <v>0.41891891891891891</v>
      </c>
      <c r="H7" s="10">
        <f t="shared" si="2"/>
        <v>0.48648648648648651</v>
      </c>
      <c r="I7" s="10">
        <f t="shared" si="3"/>
        <v>9.45945945945946E-2</v>
      </c>
    </row>
    <row r="8" spans="1:9" x14ac:dyDescent="0.3">
      <c r="A8" t="s">
        <v>8395</v>
      </c>
      <c r="B8">
        <f>COUNTIFS(Raw!$G$2:$G$4115,"successful",Raw!$D$2:$D$4115, "&lt; 30000")-B7-B2-B3-B4-B5-B6</f>
        <v>55</v>
      </c>
      <c r="C8">
        <f>COUNTIFS(Raw!$G$2:$G$4115,"failed",Raw!$D$2:$D$4115, "&lt; 30000")-C7-C6-C5-C2-C3-C4</f>
        <v>64</v>
      </c>
      <c r="D8">
        <f>COUNTIFS(Raw!$G$2:$G$4115,"canceled",Raw!$D$2:$D$4115, "&lt;30000")-SUM(D2:D7)</f>
        <v>18</v>
      </c>
      <c r="E8">
        <f>COUNTIFS(Raw!$G$2:$G$4115,"live",Raw!$D$2:$D$4115, "&lt; 30000")-SUM(E2:E7)</f>
        <v>1</v>
      </c>
      <c r="F8">
        <f t="shared" si="0"/>
        <v>137</v>
      </c>
      <c r="G8" s="10">
        <f t="shared" si="1"/>
        <v>0.40145985401459855</v>
      </c>
      <c r="H8" s="10">
        <f t="shared" si="2"/>
        <v>0.46715328467153283</v>
      </c>
      <c r="I8" s="10">
        <f t="shared" si="3"/>
        <v>0.13138686131386862</v>
      </c>
    </row>
    <row r="9" spans="1:9" x14ac:dyDescent="0.3">
      <c r="A9" t="s">
        <v>8396</v>
      </c>
      <c r="B9">
        <f>COUNTIFS(Raw!$G$2:$G$4115,"successful",Raw!$D$2:$D$4115, "&lt; 35000")-B8-B2-B3-B4-B5-B6-B7</f>
        <v>32</v>
      </c>
      <c r="C9">
        <f>COUNTIFS(Raw!$G$2:$G$4115,"failed",Raw!$D$2:$D$4115, "&lt; 35000")-C8-C7-C6-C2-C3-C4-C5</f>
        <v>37</v>
      </c>
      <c r="D9">
        <f>COUNTIFS(Raw!$G$2:$G$4115,"canceled",Raw!$D$2:$D$4115, "&lt;35000")-SUM(D2:D8)</f>
        <v>13</v>
      </c>
      <c r="E9">
        <f>COUNTIFS(Raw!$G$2:$G$4115,"live",Raw!$D$2:$D$4115, "&lt; 35000")-SUM(E2:E8)</f>
        <v>2</v>
      </c>
      <c r="F9">
        <f t="shared" si="0"/>
        <v>82</v>
      </c>
      <c r="G9" s="10">
        <f t="shared" si="1"/>
        <v>0.3902439024390244</v>
      </c>
      <c r="H9" s="10">
        <f t="shared" si="2"/>
        <v>0.45121951219512196</v>
      </c>
      <c r="I9" s="10">
        <f t="shared" si="3"/>
        <v>0.15853658536585366</v>
      </c>
    </row>
    <row r="10" spans="1:9" x14ac:dyDescent="0.3">
      <c r="A10" t="s">
        <v>8397</v>
      </c>
      <c r="B10">
        <f>COUNTIFS(Raw!$G$2:$G$4115,"successful",Raw!$D$2:$D$4115, "&lt; 40000")-B9-B2-B3-B4-B5-B6-B7-B8</f>
        <v>26</v>
      </c>
      <c r="C10">
        <f>COUNTIFS(Raw!$G$2:$G$4115,"failed",Raw!$D$2:$D$4115, "&lt; 40000")-C9-C8-C7-C2-C3-C4-C5-C6</f>
        <v>22</v>
      </c>
      <c r="D10">
        <f>COUNTIFS(Raw!$G$2:$G$4115,"canceled",Raw!$D$2:$D$4115, "&lt; 40000")-SUM(D2:D9)</f>
        <v>7</v>
      </c>
      <c r="E10">
        <f>COUNTIFS(Raw!$G$2:$G$4115,"live",Raw!$D$2:$D$4115, "&lt; 40000")-SUM(E2:E9)</f>
        <v>0</v>
      </c>
      <c r="F10">
        <f t="shared" si="0"/>
        <v>55</v>
      </c>
      <c r="G10" s="10">
        <f t="shared" si="1"/>
        <v>0.47272727272727272</v>
      </c>
      <c r="H10" s="10">
        <f t="shared" si="2"/>
        <v>0.4</v>
      </c>
      <c r="I10" s="10">
        <f t="shared" si="3"/>
        <v>0.12727272727272726</v>
      </c>
    </row>
    <row r="11" spans="1:9" x14ac:dyDescent="0.3">
      <c r="A11" t="s">
        <v>8398</v>
      </c>
      <c r="B11">
        <f>COUNTIFS(Raw!$G$2:$G$4115,"successful",Raw!$D$2:$D$4115, "&lt; 45000")-B10-B2-B3-B4-B5-B6-B7-B8-B9</f>
        <v>21</v>
      </c>
      <c r="C11">
        <f>COUNTIFS(Raw!$G$2:$G$4115,"failed",Raw!$D$2:$D$4115, "&lt; 45000")-C10-C9-C8-C2-C3-C4-C5-C6-C7</f>
        <v>16</v>
      </c>
      <c r="D11">
        <f>COUNTIFS(Raw!$G$2:$G$4115,"canceled",Raw!$D$2:$D$4115, "&lt;45000")-SUM(D2:D10)</f>
        <v>6</v>
      </c>
      <c r="E11">
        <f>COUNTIFS(Raw!$G$2:$G$4115,"live",Raw!$D$2:$D$4115, "&lt; 45000")-SUM(E2:E10)</f>
        <v>1</v>
      </c>
      <c r="F11">
        <f t="shared" si="0"/>
        <v>43</v>
      </c>
      <c r="G11" s="10">
        <f t="shared" si="1"/>
        <v>0.48837209302325579</v>
      </c>
      <c r="H11" s="10">
        <f t="shared" si="2"/>
        <v>0.37209302325581395</v>
      </c>
      <c r="I11" s="10">
        <f t="shared" si="3"/>
        <v>0.13953488372093023</v>
      </c>
    </row>
    <row r="12" spans="1:9" x14ac:dyDescent="0.3">
      <c r="A12" t="s">
        <v>8399</v>
      </c>
      <c r="B12">
        <f>COUNTIFS(Raw!$G$2:$G$4115,"successful",Raw!$D$2:$D$4115, "&lt; 50000")-B11-B2-B3-B4-B5-B6-B7-B8-B9-B10</f>
        <v>6</v>
      </c>
      <c r="C12">
        <f>COUNTIFS(Raw!$G$2:$G$4115,"failed",Raw!$D$2:$D$4115, "&lt; 50000")-C11-C10-C9-C2-C3-C4-C5-C6-C7-C8</f>
        <v>11</v>
      </c>
      <c r="D12">
        <f>COUNTIFS(Raw!$G$2:$G$4115,"canceled",Raw!$D$2:$D$4115, "&lt; 50000")-SUM(D2:D11)</f>
        <v>4</v>
      </c>
      <c r="E12">
        <f>COUNTIFS(Raw!$G$2:$G$4115,"live",Raw!$D$2:$D$4115, "&lt; 45000")-SUM(E2:E11)</f>
        <v>0</v>
      </c>
      <c r="F12">
        <f t="shared" si="0"/>
        <v>21</v>
      </c>
      <c r="G12" s="10">
        <f t="shared" si="1"/>
        <v>0.2857142857142857</v>
      </c>
      <c r="H12" s="10">
        <f t="shared" si="2"/>
        <v>0.52380952380952384</v>
      </c>
      <c r="I12" s="10">
        <f t="shared" si="3"/>
        <v>0.19047619047619047</v>
      </c>
    </row>
    <row r="13" spans="1:9" x14ac:dyDescent="0.3">
      <c r="A13" t="s">
        <v>8400</v>
      </c>
      <c r="B13">
        <f>COUNTIFS(Raw!$G$2:$G$4115,"successful",Raw!$D$2:$D$4115, "&gt;=50000")</f>
        <v>86</v>
      </c>
      <c r="C13">
        <f>COUNTIFS(Raw!$G$2:$G$4115,"failed",Raw!$D$2:$D$4115, "&gt;=50000")</f>
        <v>258</v>
      </c>
      <c r="D13">
        <f>COUNTIFS(Raw!$G$2:$G$4115,"canceled",Raw!$D$2:$D$4115, "&gt;=50000")</f>
        <v>100</v>
      </c>
      <c r="E13">
        <f>COUNTIFS(Raw!$G$2:$G$4115,"live",Raw!$D$2:$D$4115, "&gt;=50000")</f>
        <v>5</v>
      </c>
      <c r="F13">
        <f t="shared" si="0"/>
        <v>444</v>
      </c>
      <c r="G13" s="10">
        <f t="shared" si="1"/>
        <v>0.19369369369369369</v>
      </c>
      <c r="H13" s="10">
        <f t="shared" si="2"/>
        <v>0.58108108108108103</v>
      </c>
      <c r="I13" s="10">
        <f t="shared" si="3"/>
        <v>0.22522522522522523</v>
      </c>
    </row>
    <row r="15" spans="1:9" x14ac:dyDescent="0.3">
      <c r="B15">
        <f>SUM(B2:B13)</f>
        <v>2185</v>
      </c>
      <c r="C15">
        <f>SUM(C2:C13)</f>
        <v>1530</v>
      </c>
      <c r="D15">
        <f>SUM(D2:D13)</f>
        <v>349</v>
      </c>
      <c r="E15">
        <f>SUM(E2:E13)</f>
        <v>50</v>
      </c>
      <c r="F15">
        <f t="shared" ref="F3:F15" si="4">SUM(B15:E15)</f>
        <v>4114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F63F-BF1D-4C35-BAF0-1483C11DBF47}">
  <dimension ref="A1:D13"/>
  <sheetViews>
    <sheetView workbookViewId="0">
      <selection activeCell="K17" sqref="K17"/>
    </sheetView>
  </sheetViews>
  <sheetFormatPr defaultRowHeight="14.4" x14ac:dyDescent="0.3"/>
  <cols>
    <col min="1" max="1" width="23.21875" customWidth="1"/>
    <col min="2" max="2" width="19.109375" bestFit="1" customWidth="1"/>
    <col min="3" max="3" width="15.44140625" bestFit="1" customWidth="1"/>
    <col min="4" max="4" width="18.21875" bestFit="1" customWidth="1"/>
  </cols>
  <sheetData>
    <row r="1" spans="1:4" x14ac:dyDescent="0.3">
      <c r="A1" t="s">
        <v>8381</v>
      </c>
      <c r="B1" t="s">
        <v>8385</v>
      </c>
      <c r="C1" t="s">
        <v>8387</v>
      </c>
      <c r="D1" t="s">
        <v>8388</v>
      </c>
    </row>
    <row r="2" spans="1:4" x14ac:dyDescent="0.3">
      <c r="A2" t="s">
        <v>8389</v>
      </c>
      <c r="B2" s="10">
        <v>0.71081677704194257</v>
      </c>
      <c r="C2" s="10">
        <v>0.24944812362030905</v>
      </c>
      <c r="D2" s="10">
        <v>3.9735099337748346E-2</v>
      </c>
    </row>
    <row r="3" spans="1:4" x14ac:dyDescent="0.3">
      <c r="A3" t="s">
        <v>8390</v>
      </c>
      <c r="B3" s="10">
        <v>0.66005665722379603</v>
      </c>
      <c r="C3" s="10">
        <v>0.29745042492917845</v>
      </c>
      <c r="D3" s="10">
        <v>4.2492917847025496E-2</v>
      </c>
    </row>
    <row r="4" spans="1:4" x14ac:dyDescent="0.3">
      <c r="A4" t="s">
        <v>8391</v>
      </c>
      <c r="B4" s="10">
        <v>0.53212290502793291</v>
      </c>
      <c r="C4" s="10">
        <v>0.39525139664804471</v>
      </c>
      <c r="D4" s="10">
        <v>7.2625698324022353E-2</v>
      </c>
    </row>
    <row r="5" spans="1:4" x14ac:dyDescent="0.3">
      <c r="A5" t="s">
        <v>8392</v>
      </c>
      <c r="B5" s="10">
        <v>0.47727272727272729</v>
      </c>
      <c r="C5" s="10">
        <v>0.40909090909090912</v>
      </c>
      <c r="D5" s="10">
        <v>0.11363636363636363</v>
      </c>
    </row>
    <row r="6" spans="1:4" x14ac:dyDescent="0.3">
      <c r="A6" t="s">
        <v>8393</v>
      </c>
      <c r="B6" s="10">
        <v>0.46766169154228854</v>
      </c>
      <c r="C6" s="10">
        <v>0.44776119402985076</v>
      </c>
      <c r="D6" s="10">
        <v>8.45771144278607E-2</v>
      </c>
    </row>
    <row r="7" spans="1:4" x14ac:dyDescent="0.3">
      <c r="A7" t="s">
        <v>8394</v>
      </c>
      <c r="B7" s="10">
        <v>0.41891891891891891</v>
      </c>
      <c r="C7" s="10">
        <v>0.48648648648648651</v>
      </c>
      <c r="D7" s="10">
        <v>9.45945945945946E-2</v>
      </c>
    </row>
    <row r="8" spans="1:4" x14ac:dyDescent="0.3">
      <c r="A8" t="s">
        <v>8395</v>
      </c>
      <c r="B8" s="10">
        <v>0.40145985401459855</v>
      </c>
      <c r="C8" s="10">
        <v>0.46715328467153283</v>
      </c>
      <c r="D8" s="10">
        <v>0.13138686131386862</v>
      </c>
    </row>
    <row r="9" spans="1:4" x14ac:dyDescent="0.3">
      <c r="A9" t="s">
        <v>8396</v>
      </c>
      <c r="B9" s="10">
        <v>0.3902439024390244</v>
      </c>
      <c r="C9" s="10">
        <v>0.45121951219512196</v>
      </c>
      <c r="D9" s="10">
        <v>0.15853658536585366</v>
      </c>
    </row>
    <row r="10" spans="1:4" x14ac:dyDescent="0.3">
      <c r="A10" t="s">
        <v>8397</v>
      </c>
      <c r="B10" s="10">
        <v>0.47272727272727272</v>
      </c>
      <c r="C10" s="10">
        <v>0.4</v>
      </c>
      <c r="D10" s="10">
        <v>0.12727272727272726</v>
      </c>
    </row>
    <row r="11" spans="1:4" x14ac:dyDescent="0.3">
      <c r="A11" t="s">
        <v>8398</v>
      </c>
      <c r="B11" s="10">
        <v>0.48837209302325579</v>
      </c>
      <c r="C11" s="10">
        <v>0.37209302325581395</v>
      </c>
      <c r="D11" s="10">
        <v>0.13953488372093023</v>
      </c>
    </row>
    <row r="12" spans="1:4" x14ac:dyDescent="0.3">
      <c r="A12" t="s">
        <v>8399</v>
      </c>
      <c r="B12" s="10">
        <v>0.2857142857142857</v>
      </c>
      <c r="C12" s="10">
        <v>0.52380952380952384</v>
      </c>
      <c r="D12" s="10">
        <v>0.19047619047619047</v>
      </c>
    </row>
    <row r="13" spans="1:4" x14ac:dyDescent="0.3">
      <c r="A13" t="s">
        <v>8400</v>
      </c>
      <c r="B13" s="10">
        <v>0.19369369369369369</v>
      </c>
      <c r="C13" s="10">
        <v>0.58108108108108103</v>
      </c>
      <c r="D13" s="10"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7E3A9310-A82F-4821-B676-8D48CCAEBAF6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E2F58F39-8BE7-4EA9-97B4-F665D10B8D60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6DE80887-4AD3-43DC-B969-404A5B5FBC57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By Count_Cat</vt:lpstr>
      <vt:lpstr>By Count_Cat_SubCat</vt:lpstr>
      <vt:lpstr>By Date</vt:lpstr>
      <vt:lpstr>Raw</vt:lpstr>
      <vt:lpstr>Bonus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murth</cp:lastModifiedBy>
  <dcterms:created xsi:type="dcterms:W3CDTF">2017-04-20T15:17:24Z</dcterms:created>
  <dcterms:modified xsi:type="dcterms:W3CDTF">2019-08-17T14:01:38Z</dcterms:modified>
</cp:coreProperties>
</file>