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thmur\Desktop\Splunk Training Architecting Splunk Enterprise Deployments\"/>
    </mc:Choice>
  </mc:AlternateContent>
  <xr:revisionPtr revIDLastSave="0" documentId="13_ncr:1_{59E2E838-BB88-46F9-AD8F-667FEA123F3F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I13" i="1" s="1"/>
  <c r="J13" i="1" s="1"/>
  <c r="K13" i="1" l="1"/>
  <c r="F8" i="1" l="1"/>
  <c r="F15" i="1"/>
  <c r="I15" i="1" s="1"/>
  <c r="J15" i="1" s="1"/>
  <c r="G15" i="1"/>
  <c r="F14" i="1"/>
  <c r="I14" i="1" s="1"/>
  <c r="J14" i="1" s="1"/>
  <c r="G14" i="1"/>
  <c r="F12" i="1"/>
  <c r="G12" i="1"/>
  <c r="F11" i="1"/>
  <c r="I11" i="1" s="1"/>
  <c r="J11" i="1" s="1"/>
  <c r="G11" i="1"/>
  <c r="F10" i="1"/>
  <c r="G10" i="1"/>
  <c r="I10" i="1" s="1"/>
  <c r="F9" i="1"/>
  <c r="I9" i="1" s="1"/>
  <c r="J9" i="1" s="1"/>
  <c r="G9" i="1"/>
  <c r="G8" i="1"/>
  <c r="I8" i="1" s="1"/>
  <c r="B16" i="1"/>
  <c r="F16" i="1" l="1"/>
  <c r="G16" i="1"/>
  <c r="I12" i="1"/>
  <c r="J12" i="1" s="1"/>
  <c r="K14" i="1"/>
  <c r="K11" i="1"/>
  <c r="K9" i="1"/>
  <c r="K15" i="1"/>
  <c r="J8" i="1"/>
  <c r="J10" i="1"/>
  <c r="K10" i="1" s="1"/>
  <c r="K8" i="1" l="1"/>
  <c r="J16" i="1"/>
  <c r="J19" i="1" s="1"/>
  <c r="J20" i="1" s="1"/>
  <c r="J21" i="1" s="1"/>
  <c r="J22" i="1" s="1"/>
  <c r="I16" i="1"/>
  <c r="I19" i="1" s="1"/>
  <c r="I20" i="1" s="1"/>
  <c r="K12" i="1"/>
  <c r="K16" i="1" l="1"/>
  <c r="K20" i="1"/>
  <c r="K19" i="1"/>
  <c r="I21" i="1"/>
  <c r="I22" i="1" l="1"/>
  <c r="K22" i="1" s="1"/>
  <c r="K21" i="1"/>
</calcChain>
</file>

<file path=xl/sharedStrings.xml><?xml version="1.0" encoding="utf-8"?>
<sst xmlns="http://schemas.openxmlformats.org/spreadsheetml/2006/main" count="33" uniqueCount="33">
  <si>
    <t>Data Sizing Exercise</t>
  </si>
  <si>
    <t>Data Source</t>
  </si>
  <si>
    <t>GB per day</t>
  </si>
  <si>
    <t>Raw Compression Rate</t>
  </si>
  <si>
    <t>Index Compression Rate</t>
  </si>
  <si>
    <t>Replication Factor</t>
  </si>
  <si>
    <t>Search Factor</t>
  </si>
  <si>
    <t>Retention in Days</t>
  </si>
  <si>
    <t>Replicated Size on Disk</t>
  </si>
  <si>
    <t>Visible to</t>
  </si>
  <si>
    <t>Index</t>
  </si>
  <si>
    <t>Firewall</t>
  </si>
  <si>
    <t>Proxy</t>
  </si>
  <si>
    <t>Web logs</t>
  </si>
  <si>
    <t>Base Size of Raw</t>
  </si>
  <si>
    <t>Number of Indexers</t>
  </si>
  <si>
    <t>Recovery space</t>
  </si>
  <si>
    <t>Overhead</t>
  </si>
  <si>
    <t>Total Disk</t>
  </si>
  <si>
    <t>Totals</t>
  </si>
  <si>
    <t>if number of indexers lost=</t>
  </si>
  <si>
    <t>Splunk license</t>
  </si>
  <si>
    <t>Hot and Warm</t>
  </si>
  <si>
    <t>Cold</t>
  </si>
  <si>
    <t>Number of Days in Hot/Warm</t>
  </si>
  <si>
    <t>Disk Space per Indexer</t>
  </si>
  <si>
    <t>Badge Reader</t>
  </si>
  <si>
    <t>Linux logs</t>
  </si>
  <si>
    <t>Windows logs</t>
  </si>
  <si>
    <t>e-commerce</t>
  </si>
  <si>
    <t>Base Size of Index Files</t>
  </si>
  <si>
    <t>Replicate (Y or blank)</t>
  </si>
  <si>
    <t>Symantec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</si>
</sst>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right" wrapText="1"/>
    </xf>
    <xf numFmtId="164" fontId="2" fillId="0" borderId="1" xfId="1" applyNumberFormat="1" applyFont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6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25" zoomScaleNormal="125" zoomScalePageLayoutView="125" workbookViewId="0">
      <pane xSplit="1" ySplit="7" topLeftCell="B9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0.6640625" defaultRowHeight="15.5" x14ac:dyDescent="0.35"/>
  <cols>
    <col min="1" max="1" width="22.5" style="2" customWidth="1"/>
    <col min="3" max="3" width="12" customWidth="1"/>
    <col min="4" max="4" width="12.5" customWidth="1"/>
    <col min="5" max="5" width="9.33203125" customWidth="1"/>
    <col min="6" max="6" width="9.5" customWidth="1"/>
    <col min="7" max="7" width="9.6640625" customWidth="1"/>
    <col min="8" max="8" width="8.5" style="12" customWidth="1"/>
    <col min="10" max="10" width="8.5" customWidth="1"/>
    <col min="11" max="11" width="9.5" customWidth="1"/>
    <col min="12" max="12" width="26.33203125" customWidth="1"/>
    <col min="13" max="13" width="12.6640625" customWidth="1"/>
  </cols>
  <sheetData>
    <row r="1" spans="1:13" ht="18.5" x14ac:dyDescent="0.45">
      <c r="A1" s="8" t="s">
        <v>0</v>
      </c>
    </row>
    <row r="3" spans="1:13" x14ac:dyDescent="0.35">
      <c r="A3" s="2" t="s">
        <v>5</v>
      </c>
      <c r="B3">
        <v>3</v>
      </c>
    </row>
    <row r="4" spans="1:13" x14ac:dyDescent="0.35">
      <c r="A4" s="2" t="s">
        <v>6</v>
      </c>
      <c r="B4">
        <v>2</v>
      </c>
    </row>
    <row r="5" spans="1:13" ht="31" x14ac:dyDescent="0.35">
      <c r="A5" s="2" t="s">
        <v>24</v>
      </c>
      <c r="B5" s="10">
        <v>30</v>
      </c>
    </row>
    <row r="6" spans="1:13" ht="10" customHeight="1" x14ac:dyDescent="0.35"/>
    <row r="7" spans="1:13" s="2" customFormat="1" ht="48" customHeight="1" x14ac:dyDescent="0.35">
      <c r="A7" s="2" t="s">
        <v>1</v>
      </c>
      <c r="B7" s="2" t="s">
        <v>2</v>
      </c>
      <c r="C7" s="6" t="s">
        <v>3</v>
      </c>
      <c r="D7" s="6" t="s">
        <v>4</v>
      </c>
      <c r="E7" s="6" t="s">
        <v>7</v>
      </c>
      <c r="F7" s="6" t="s">
        <v>14</v>
      </c>
      <c r="G7" s="6" t="s">
        <v>30</v>
      </c>
      <c r="H7" s="13" t="s">
        <v>31</v>
      </c>
      <c r="I7" s="6" t="s">
        <v>8</v>
      </c>
      <c r="J7" s="6" t="s">
        <v>22</v>
      </c>
      <c r="K7" s="6" t="s">
        <v>23</v>
      </c>
      <c r="L7" s="2" t="s">
        <v>9</v>
      </c>
      <c r="M7" s="2" t="s">
        <v>10</v>
      </c>
    </row>
    <row r="8" spans="1:13" x14ac:dyDescent="0.35">
      <c r="A8" s="2" t="s">
        <v>11</v>
      </c>
      <c r="B8" s="1">
        <v>25</v>
      </c>
      <c r="C8">
        <v>0.15</v>
      </c>
      <c r="D8">
        <v>0.35</v>
      </c>
      <c r="E8" s="11">
        <v>90</v>
      </c>
      <c r="F8" s="1">
        <f>ROUND(B8*C8*E8,0)</f>
        <v>338</v>
      </c>
      <c r="G8" s="1">
        <f>ROUND(B8*D8*E8,0)</f>
        <v>788</v>
      </c>
      <c r="I8" s="1">
        <f>IF(H8="Y",($B$3*F8)+($B$4*G8),F8+G8)</f>
        <v>1126</v>
      </c>
      <c r="J8" s="1">
        <f>ROUNDUP(I8/E8*$B$5,0)</f>
        <v>376</v>
      </c>
      <c r="K8" s="1">
        <f>I8-J8</f>
        <v>750</v>
      </c>
      <c r="L8" s="11"/>
    </row>
    <row r="9" spans="1:13" x14ac:dyDescent="0.35">
      <c r="A9" s="2" t="s">
        <v>26</v>
      </c>
      <c r="B9" s="1">
        <v>15</v>
      </c>
      <c r="C9">
        <v>0.15</v>
      </c>
      <c r="D9">
        <v>0.35</v>
      </c>
      <c r="E9" s="11">
        <v>180</v>
      </c>
      <c r="F9" s="1">
        <f>ROUND(B9*C9*E9,0)</f>
        <v>405</v>
      </c>
      <c r="G9" s="1">
        <f>ROUND(B9*D9*E9,0)</f>
        <v>945</v>
      </c>
      <c r="I9" s="1">
        <f t="shared" ref="I9:I15" si="0">IF(H9="Y",($B$3*F9)+($B$4*G9),F9+G9)</f>
        <v>1350</v>
      </c>
      <c r="J9" s="1">
        <f>ROUNDUP(I9/E9*$B$5,0)</f>
        <v>225</v>
      </c>
      <c r="K9" s="1">
        <f>I9-J9</f>
        <v>1125</v>
      </c>
      <c r="L9" s="11"/>
    </row>
    <row r="10" spans="1:13" x14ac:dyDescent="0.35">
      <c r="A10" s="2" t="s">
        <v>12</v>
      </c>
      <c r="B10" s="1">
        <v>30</v>
      </c>
      <c r="C10">
        <v>0.15</v>
      </c>
      <c r="D10">
        <v>0.35</v>
      </c>
      <c r="E10" s="11">
        <v>30</v>
      </c>
      <c r="F10" s="1">
        <f t="shared" ref="F10:F15" si="1">ROUND(B10*C10*E10,0)</f>
        <v>135</v>
      </c>
      <c r="G10" s="1">
        <f t="shared" ref="G10:G15" si="2">ROUND(B10*D10*E10,0)</f>
        <v>315</v>
      </c>
      <c r="I10" s="1">
        <f t="shared" si="0"/>
        <v>450</v>
      </c>
      <c r="J10" s="1">
        <f t="shared" ref="J10:J15" si="3">ROUNDUP(I10/E10*$B$5,0)</f>
        <v>450</v>
      </c>
      <c r="K10" s="1">
        <f t="shared" ref="K10:K15" si="4">I10-J10</f>
        <v>0</v>
      </c>
      <c r="L10" s="11"/>
    </row>
    <row r="11" spans="1:13" x14ac:dyDescent="0.35">
      <c r="A11" s="2" t="s">
        <v>27</v>
      </c>
      <c r="B11" s="1">
        <v>20</v>
      </c>
      <c r="C11">
        <v>0.15</v>
      </c>
      <c r="D11">
        <v>0.35</v>
      </c>
      <c r="E11" s="11">
        <v>90</v>
      </c>
      <c r="F11" s="1">
        <f t="shared" si="1"/>
        <v>270</v>
      </c>
      <c r="G11" s="1">
        <f t="shared" si="2"/>
        <v>630</v>
      </c>
      <c r="I11" s="1">
        <f t="shared" si="0"/>
        <v>900</v>
      </c>
      <c r="J11" s="1">
        <f t="shared" si="3"/>
        <v>300</v>
      </c>
      <c r="K11" s="1">
        <f t="shared" si="4"/>
        <v>600</v>
      </c>
      <c r="L11" s="11"/>
    </row>
    <row r="12" spans="1:13" x14ac:dyDescent="0.35">
      <c r="A12" s="2" t="s">
        <v>28</v>
      </c>
      <c r="B12" s="1">
        <v>35</v>
      </c>
      <c r="C12">
        <v>0.15</v>
      </c>
      <c r="D12">
        <v>0.35</v>
      </c>
      <c r="E12" s="11">
        <v>90</v>
      </c>
      <c r="F12" s="1">
        <f t="shared" si="1"/>
        <v>473</v>
      </c>
      <c r="G12" s="1">
        <f t="shared" si="2"/>
        <v>1103</v>
      </c>
      <c r="I12" s="1">
        <f t="shared" si="0"/>
        <v>1576</v>
      </c>
      <c r="J12" s="1">
        <f t="shared" si="3"/>
        <v>526</v>
      </c>
      <c r="K12" s="1">
        <f t="shared" si="4"/>
        <v>1050</v>
      </c>
      <c r="L12" s="11"/>
    </row>
    <row r="13" spans="1:13" x14ac:dyDescent="0.35">
      <c r="A13" s="2" t="s">
        <v>32</v>
      </c>
      <c r="B13" s="1">
        <v>5</v>
      </c>
      <c r="C13">
        <v>0.15</v>
      </c>
      <c r="D13">
        <v>0.35</v>
      </c>
      <c r="E13" s="11">
        <v>90</v>
      </c>
      <c r="F13" s="1">
        <f>ROUND(B13*C13*E13,0)</f>
        <v>68</v>
      </c>
      <c r="G13" s="1">
        <f>ROUND(B13*D13*E13,0)</f>
        <v>158</v>
      </c>
      <c r="I13" s="1">
        <f t="shared" si="0"/>
        <v>226</v>
      </c>
      <c r="J13" s="1">
        <f>ROUNDUP(I13/E13*$B$5,0)</f>
        <v>76</v>
      </c>
      <c r="K13" s="1">
        <f t="shared" si="4"/>
        <v>150</v>
      </c>
      <c r="L13" s="11"/>
    </row>
    <row r="14" spans="1:13" x14ac:dyDescent="0.35">
      <c r="A14" s="2" t="s">
        <v>13</v>
      </c>
      <c r="B14" s="1">
        <v>110</v>
      </c>
      <c r="C14">
        <v>0.15</v>
      </c>
      <c r="D14">
        <v>0.35</v>
      </c>
      <c r="E14" s="11">
        <v>90</v>
      </c>
      <c r="F14" s="1">
        <f t="shared" si="1"/>
        <v>1485</v>
      </c>
      <c r="G14" s="1">
        <f t="shared" si="2"/>
        <v>3465</v>
      </c>
      <c r="I14" s="1">
        <f t="shared" si="0"/>
        <v>4950</v>
      </c>
      <c r="J14" s="1">
        <f>ROUNDUP(I14/E14*$B$5,0)</f>
        <v>1650</v>
      </c>
      <c r="K14" s="1">
        <f t="shared" si="4"/>
        <v>3300</v>
      </c>
      <c r="L14" s="11"/>
    </row>
    <row r="15" spans="1:13" x14ac:dyDescent="0.35">
      <c r="A15" s="2" t="s">
        <v>29</v>
      </c>
      <c r="B15" s="1">
        <v>75</v>
      </c>
      <c r="C15">
        <v>0.15</v>
      </c>
      <c r="D15">
        <v>0.35</v>
      </c>
      <c r="E15" s="11">
        <v>365</v>
      </c>
      <c r="F15" s="1">
        <f t="shared" si="1"/>
        <v>4106</v>
      </c>
      <c r="G15" s="1">
        <f t="shared" si="2"/>
        <v>9581</v>
      </c>
      <c r="I15" s="1">
        <f t="shared" si="0"/>
        <v>13687</v>
      </c>
      <c r="J15" s="1">
        <f t="shared" si="3"/>
        <v>1125</v>
      </c>
      <c r="K15" s="1">
        <f t="shared" si="4"/>
        <v>12562</v>
      </c>
      <c r="L15" s="11"/>
    </row>
    <row r="16" spans="1:13" s="4" customFormat="1" x14ac:dyDescent="0.35">
      <c r="A16" s="9" t="s">
        <v>19</v>
      </c>
      <c r="B16" s="7">
        <f>SUM(B8:B15)</f>
        <v>315</v>
      </c>
      <c r="F16" s="5">
        <f>SUM(F8:F15)</f>
        <v>7280</v>
      </c>
      <c r="G16" s="5">
        <f>SUM(G8:G15)</f>
        <v>16985</v>
      </c>
      <c r="H16" s="14"/>
      <c r="I16" s="5">
        <f>SUM(I8:I15)</f>
        <v>24265</v>
      </c>
      <c r="J16" s="5">
        <f>SUM(J8:J15)</f>
        <v>4728</v>
      </c>
      <c r="K16" s="5">
        <f>SUM(K8:K15)</f>
        <v>19537</v>
      </c>
    </row>
    <row r="17" spans="1:15" x14ac:dyDescent="0.35">
      <c r="B17" s="1"/>
      <c r="F17" s="1"/>
      <c r="G17" s="1"/>
      <c r="I17" s="1"/>
      <c r="J17" s="1"/>
      <c r="K17" s="1"/>
    </row>
    <row r="18" spans="1:15" x14ac:dyDescent="0.35">
      <c r="A18" s="2" t="s">
        <v>15</v>
      </c>
      <c r="B18" s="1">
        <v>3</v>
      </c>
      <c r="F18" s="1"/>
      <c r="G18" s="1"/>
      <c r="I18" s="1"/>
      <c r="J18" s="1"/>
      <c r="K18" s="1"/>
    </row>
    <row r="19" spans="1:15" x14ac:dyDescent="0.35">
      <c r="A19" s="2" t="s">
        <v>16</v>
      </c>
      <c r="B19" t="s">
        <v>20</v>
      </c>
      <c r="D19">
        <v>0</v>
      </c>
      <c r="I19" s="1">
        <f>ROUND($D$19*(I16/$B$18),0)</f>
        <v>0</v>
      </c>
      <c r="J19" s="1">
        <f>ROUND($D$19*(J16/$B$18),0)</f>
        <v>0</v>
      </c>
      <c r="K19" s="1">
        <f>I19-J19</f>
        <v>0</v>
      </c>
    </row>
    <row r="20" spans="1:15" x14ac:dyDescent="0.35">
      <c r="A20" s="2" t="s">
        <v>17</v>
      </c>
      <c r="B20" s="3">
        <v>0.1</v>
      </c>
      <c r="I20" s="1">
        <f>ROUND((I16+I19)*$B$20,0)</f>
        <v>2427</v>
      </c>
      <c r="J20" s="1">
        <f>ROUND((J16+J19)*$B$20,0)</f>
        <v>473</v>
      </c>
      <c r="K20" s="1">
        <f t="shared" ref="K20:K22" si="5">I20-J20</f>
        <v>1954</v>
      </c>
    </row>
    <row r="21" spans="1:15" x14ac:dyDescent="0.35">
      <c r="A21" s="2" t="s">
        <v>18</v>
      </c>
      <c r="I21" s="1">
        <f>I16+I19+I20</f>
        <v>26692</v>
      </c>
      <c r="J21" s="1">
        <f>J16+J19+J20</f>
        <v>5201</v>
      </c>
      <c r="K21" s="1">
        <f t="shared" si="5"/>
        <v>21491</v>
      </c>
    </row>
    <row r="22" spans="1:15" x14ac:dyDescent="0.35">
      <c r="A22" s="2" t="s">
        <v>25</v>
      </c>
      <c r="I22" s="1">
        <f>ROUNDUP(I21/$B$18,0)</f>
        <v>8898</v>
      </c>
      <c r="J22" s="1">
        <f>ROUNDUP(J21/$B$18,0)</f>
        <v>1734</v>
      </c>
      <c r="K22" s="1">
        <f t="shared" si="5"/>
        <v>7164</v>
      </c>
      <c r="M22">
        <v>26692</v>
      </c>
      <c r="N22">
        <v>5201</v>
      </c>
      <c r="O22">
        <v>21491</v>
      </c>
    </row>
    <row r="24" spans="1:15" x14ac:dyDescent="0.35">
      <c r="A24" s="2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Splunk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Guinn</dc:creator>
  <cp:lastModifiedBy>pothmur</cp:lastModifiedBy>
  <dcterms:created xsi:type="dcterms:W3CDTF">2014-03-05T19:27:47Z</dcterms:created>
  <dcterms:modified xsi:type="dcterms:W3CDTF">2022-09-14T19:46:08Z</dcterms:modified>
</cp:coreProperties>
</file>