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众臣副本" sheetId="8" r:id="rId1"/>
    <sheet name="众臣原件" sheetId="7" r:id="rId2"/>
    <sheet name="LFY副本1" sheetId="5" r:id="rId3"/>
    <sheet name="LFY原件" sheetId="1" r:id="rId4"/>
    <sheet name="大理石" sheetId="2" r:id="rId5"/>
    <sheet name="各项明细" sheetId="3" r:id="rId6"/>
    <sheet name="转众臣" sheetId="10" r:id="rId7"/>
    <sheet name="Sheet1" sheetId="11" r:id="rId8"/>
    <sheet name="来自众臣" sheetId="12" r:id="rId9"/>
  </sheets>
  <definedNames>
    <definedName name="_xlnm._FilterDatabase" localSheetId="0" hidden="1">众臣副本!$A$2:$L$86</definedName>
    <definedName name="_xlnm._FilterDatabase" localSheetId="1" hidden="1">众臣原件!$A$2:$L$82</definedName>
  </definedNames>
  <calcPr calcId="125725"/>
</workbook>
</file>

<file path=xl/calcChain.xml><?xml version="1.0" encoding="utf-8"?>
<calcChain xmlns="http://schemas.openxmlformats.org/spreadsheetml/2006/main">
  <c r="J3" i="12"/>
  <c r="J4"/>
  <c r="J22"/>
  <c r="G22"/>
  <c r="J19"/>
  <c r="G19"/>
  <c r="J16"/>
  <c r="G16"/>
  <c r="J15"/>
  <c r="G15"/>
  <c r="J14"/>
  <c r="G14"/>
  <c r="J20"/>
  <c r="G20"/>
  <c r="J18"/>
  <c r="G18"/>
  <c r="J23"/>
  <c r="G23"/>
  <c r="J17"/>
  <c r="G17"/>
  <c r="J12"/>
  <c r="G12"/>
  <c r="J11"/>
  <c r="G11"/>
  <c r="J10"/>
  <c r="G10"/>
  <c r="J13"/>
  <c r="G13"/>
  <c r="J21"/>
  <c r="G21"/>
  <c r="J9"/>
  <c r="G9"/>
  <c r="J8"/>
  <c r="G8"/>
  <c r="J7"/>
  <c r="G7"/>
  <c r="J6"/>
  <c r="G6"/>
  <c r="J5"/>
  <c r="G5"/>
  <c r="J2"/>
  <c r="G2"/>
  <c r="G4"/>
  <c r="G3"/>
  <c r="T24" i="3"/>
  <c r="T25" s="1"/>
  <c r="T26"/>
  <c r="V4"/>
  <c r="S4"/>
  <c r="S5"/>
  <c r="V5"/>
  <c r="S6"/>
  <c r="V6"/>
  <c r="S7"/>
  <c r="V7"/>
  <c r="S8"/>
  <c r="V8"/>
  <c r="S9"/>
  <c r="V9"/>
  <c r="S10"/>
  <c r="V10"/>
  <c r="S11"/>
  <c r="V11"/>
  <c r="S12"/>
  <c r="V12"/>
  <c r="S13"/>
  <c r="V13"/>
  <c r="S14"/>
  <c r="V14"/>
  <c r="S15"/>
  <c r="V15"/>
  <c r="S16"/>
  <c r="V16"/>
  <c r="S17"/>
  <c r="V17"/>
  <c r="S18"/>
  <c r="V18"/>
  <c r="S19"/>
  <c r="V19"/>
  <c r="S20"/>
  <c r="V20"/>
  <c r="S21"/>
  <c r="V21"/>
  <c r="S22"/>
  <c r="V22"/>
  <c r="S23"/>
  <c r="V23"/>
  <c r="J4" i="10"/>
  <c r="G4"/>
  <c r="H80" i="8"/>
  <c r="I80"/>
  <c r="J80"/>
  <c r="F80"/>
  <c r="J11" i="10"/>
  <c r="G11"/>
  <c r="H27" i="7"/>
  <c r="F27"/>
  <c r="H26"/>
  <c r="F66"/>
  <c r="H66"/>
  <c r="I66"/>
  <c r="J66" s="1"/>
  <c r="S3" i="3"/>
  <c r="S2"/>
  <c r="F44"/>
  <c r="F42"/>
  <c r="F43"/>
  <c r="F41"/>
  <c r="J21" i="10"/>
  <c r="G21"/>
  <c r="J20"/>
  <c r="G20"/>
  <c r="J19"/>
  <c r="G19"/>
  <c r="J18"/>
  <c r="G18"/>
  <c r="J17"/>
  <c r="G17"/>
  <c r="J16"/>
  <c r="G16"/>
  <c r="J15"/>
  <c r="G15"/>
  <c r="J14"/>
  <c r="G14"/>
  <c r="J13"/>
  <c r="G13"/>
  <c r="J12"/>
  <c r="G12"/>
  <c r="J9"/>
  <c r="G9"/>
  <c r="J8"/>
  <c r="G8"/>
  <c r="J7"/>
  <c r="G7"/>
  <c r="J10"/>
  <c r="G10"/>
  <c r="J6"/>
  <c r="G6"/>
  <c r="J5"/>
  <c r="G5"/>
  <c r="H22"/>
  <c r="G3"/>
  <c r="G2"/>
  <c r="K102" i="3"/>
  <c r="K101"/>
  <c r="K103"/>
  <c r="H102"/>
  <c r="H103"/>
  <c r="H101"/>
  <c r="K99"/>
  <c r="F99"/>
  <c r="H99" s="1"/>
  <c r="F98"/>
  <c r="H98" s="1"/>
  <c r="F97"/>
  <c r="H97" s="1"/>
  <c r="F96"/>
  <c r="H96" s="1"/>
  <c r="K95"/>
  <c r="H95"/>
  <c r="K94"/>
  <c r="H94"/>
  <c r="H93"/>
  <c r="H92"/>
  <c r="H91"/>
  <c r="K93"/>
  <c r="F93"/>
  <c r="F92"/>
  <c r="F91"/>
  <c r="K90"/>
  <c r="F88"/>
  <c r="F89"/>
  <c r="F90"/>
  <c r="F87"/>
  <c r="H87" s="1"/>
  <c r="H88"/>
  <c r="H89"/>
  <c r="H90"/>
  <c r="F81"/>
  <c r="H81" s="1"/>
  <c r="F86"/>
  <c r="H86" s="1"/>
  <c r="F82"/>
  <c r="H82" s="1"/>
  <c r="F83"/>
  <c r="H83" s="1"/>
  <c r="F84"/>
  <c r="H84" s="1"/>
  <c r="F85"/>
  <c r="H85" s="1"/>
  <c r="F80"/>
  <c r="H80" s="1"/>
  <c r="F79"/>
  <c r="H79" s="1"/>
  <c r="F77"/>
  <c r="H77" s="1"/>
  <c r="F75"/>
  <c r="H75" s="1"/>
  <c r="F73"/>
  <c r="H73" s="1"/>
  <c r="F71"/>
  <c r="H71" s="1"/>
  <c r="F78"/>
  <c r="H78" s="1"/>
  <c r="F76"/>
  <c r="H76" s="1"/>
  <c r="F74"/>
  <c r="H74" s="1"/>
  <c r="F72"/>
  <c r="H72" s="1"/>
  <c r="F70"/>
  <c r="H70" s="1"/>
  <c r="F69"/>
  <c r="H69" s="1"/>
  <c r="F65"/>
  <c r="H65" s="1"/>
  <c r="F66"/>
  <c r="H66" s="1"/>
  <c r="F67"/>
  <c r="H67" s="1"/>
  <c r="F68"/>
  <c r="H68" s="1"/>
  <c r="F64"/>
  <c r="H64" s="1"/>
  <c r="F63"/>
  <c r="H63" s="1"/>
  <c r="F62"/>
  <c r="H62" s="1"/>
  <c r="F49"/>
  <c r="H49" s="1"/>
  <c r="F61"/>
  <c r="H61" s="1"/>
  <c r="F57"/>
  <c r="F58"/>
  <c r="F59"/>
  <c r="F60"/>
  <c r="H60" s="1"/>
  <c r="H59"/>
  <c r="H58"/>
  <c r="H57"/>
  <c r="F55"/>
  <c r="H55" s="1"/>
  <c r="F56"/>
  <c r="H56" s="1"/>
  <c r="F54"/>
  <c r="H54" s="1"/>
  <c r="K61"/>
  <c r="F50"/>
  <c r="H50" s="1"/>
  <c r="F51"/>
  <c r="H51" s="1"/>
  <c r="F52"/>
  <c r="H52" s="1"/>
  <c r="F53"/>
  <c r="H53" s="1"/>
  <c r="F48"/>
  <c r="H48" s="1"/>
  <c r="F47"/>
  <c r="H47" s="1"/>
  <c r="F46"/>
  <c r="H46" s="1"/>
  <c r="F45"/>
  <c r="H45" s="1"/>
  <c r="K44"/>
  <c r="H43"/>
  <c r="H42"/>
  <c r="H41"/>
  <c r="H44"/>
  <c r="F40"/>
  <c r="H40" s="1"/>
  <c r="F39"/>
  <c r="H39" s="1"/>
  <c r="F38"/>
  <c r="H38" s="1"/>
  <c r="F37"/>
  <c r="H37" s="1"/>
  <c r="F34"/>
  <c r="H34" s="1"/>
  <c r="F35"/>
  <c r="H35" s="1"/>
  <c r="F36"/>
  <c r="H36" s="1"/>
  <c r="F33"/>
  <c r="H33" s="1"/>
  <c r="K32"/>
  <c r="K28"/>
  <c r="F4"/>
  <c r="H4" s="1"/>
  <c r="K4"/>
  <c r="K26"/>
  <c r="F3"/>
  <c r="H3" s="1"/>
  <c r="F2"/>
  <c r="H2" s="1"/>
  <c r="F31"/>
  <c r="H31" s="1"/>
  <c r="F32"/>
  <c r="H32" s="1"/>
  <c r="F30"/>
  <c r="H30" s="1"/>
  <c r="F29"/>
  <c r="H29" s="1"/>
  <c r="H28"/>
  <c r="H27"/>
  <c r="F26"/>
  <c r="H26" s="1"/>
  <c r="F25"/>
  <c r="H25" s="1"/>
  <c r="F20"/>
  <c r="H20" s="1"/>
  <c r="F21"/>
  <c r="H21" s="1"/>
  <c r="F22"/>
  <c r="H22" s="1"/>
  <c r="F23"/>
  <c r="H23" s="1"/>
  <c r="F24"/>
  <c r="H24" s="1"/>
  <c r="F18"/>
  <c r="F19"/>
  <c r="F17"/>
  <c r="H17" s="1"/>
  <c r="H19"/>
  <c r="H18"/>
  <c r="F6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5"/>
  <c r="H5" s="1"/>
  <c r="I29" i="2"/>
  <c r="I27"/>
  <c r="J26"/>
  <c r="J25"/>
  <c r="G24"/>
  <c r="H24" s="1"/>
  <c r="J24" s="1"/>
  <c r="G23"/>
  <c r="H23" s="1"/>
  <c r="J23" s="1"/>
  <c r="G22"/>
  <c r="H22" s="1"/>
  <c r="J22" s="1"/>
  <c r="G21"/>
  <c r="H21" s="1"/>
  <c r="J21" s="1"/>
  <c r="G20"/>
  <c r="H20" s="1"/>
  <c r="J20" s="1"/>
  <c r="G19"/>
  <c r="H19" s="1"/>
  <c r="J19" s="1"/>
  <c r="G18"/>
  <c r="H18" s="1"/>
  <c r="J18" s="1"/>
  <c r="G17"/>
  <c r="H17" s="1"/>
  <c r="J17" s="1"/>
  <c r="J16"/>
  <c r="G15"/>
  <c r="H15" s="1"/>
  <c r="J15" s="1"/>
  <c r="G14"/>
  <c r="H14" s="1"/>
  <c r="J14" s="1"/>
  <c r="G13"/>
  <c r="H13" s="1"/>
  <c r="J13" s="1"/>
  <c r="J12"/>
  <c r="G11"/>
  <c r="H11" s="1"/>
  <c r="J11" s="1"/>
  <c r="G10"/>
  <c r="H10" s="1"/>
  <c r="J10" s="1"/>
  <c r="G4"/>
  <c r="H4" s="1"/>
  <c r="J4" s="1"/>
  <c r="G7"/>
  <c r="H7" s="1"/>
  <c r="J7" s="1"/>
  <c r="G3"/>
  <c r="H3" s="1"/>
  <c r="J3" s="1"/>
  <c r="G5"/>
  <c r="H5" s="1"/>
  <c r="J5" s="1"/>
  <c r="G6"/>
  <c r="H6" s="1"/>
  <c r="J6" s="1"/>
  <c r="G8"/>
  <c r="H8" s="1"/>
  <c r="J8" s="1"/>
  <c r="G9"/>
  <c r="H9" s="1"/>
  <c r="J9" s="1"/>
  <c r="G2"/>
  <c r="H2" s="1"/>
  <c r="J2" s="1"/>
  <c r="I81" i="8"/>
  <c r="J81" s="1"/>
  <c r="H81"/>
  <c r="F81"/>
  <c r="I79"/>
  <c r="J79" s="1"/>
  <c r="H79"/>
  <c r="F79"/>
  <c r="I78"/>
  <c r="J78" s="1"/>
  <c r="H78"/>
  <c r="F78"/>
  <c r="I77"/>
  <c r="J77" s="1"/>
  <c r="H77"/>
  <c r="F77"/>
  <c r="I76"/>
  <c r="J76" s="1"/>
  <c r="H76"/>
  <c r="F76"/>
  <c r="I75"/>
  <c r="J75" s="1"/>
  <c r="H75"/>
  <c r="F75"/>
  <c r="I74"/>
  <c r="J74" s="1"/>
  <c r="H74"/>
  <c r="F74"/>
  <c r="I73"/>
  <c r="J73" s="1"/>
  <c r="H73"/>
  <c r="F73"/>
  <c r="I72"/>
  <c r="J72" s="1"/>
  <c r="H72"/>
  <c r="F72"/>
  <c r="I71"/>
  <c r="J71" s="1"/>
  <c r="H71"/>
  <c r="F71"/>
  <c r="I70"/>
  <c r="J70" s="1"/>
  <c r="H70"/>
  <c r="F70"/>
  <c r="I69"/>
  <c r="J69" s="1"/>
  <c r="H69"/>
  <c r="F69"/>
  <c r="I68"/>
  <c r="J68" s="1"/>
  <c r="H68"/>
  <c r="F68"/>
  <c r="I67"/>
  <c r="J67" s="1"/>
  <c r="H67"/>
  <c r="F67"/>
  <c r="I66"/>
  <c r="J66" s="1"/>
  <c r="H66"/>
  <c r="F66"/>
  <c r="I65"/>
  <c r="J65" s="1"/>
  <c r="H65"/>
  <c r="F65"/>
  <c r="I64"/>
  <c r="J64" s="1"/>
  <c r="H64"/>
  <c r="F64"/>
  <c r="I63"/>
  <c r="J63" s="1"/>
  <c r="H63"/>
  <c r="F63"/>
  <c r="I61"/>
  <c r="J61" s="1"/>
  <c r="H61"/>
  <c r="F61"/>
  <c r="I60"/>
  <c r="J60" s="1"/>
  <c r="H60"/>
  <c r="F60"/>
  <c r="I59"/>
  <c r="J59" s="1"/>
  <c r="H59"/>
  <c r="F59"/>
  <c r="I58"/>
  <c r="J58" s="1"/>
  <c r="H58"/>
  <c r="F58"/>
  <c r="I57"/>
  <c r="J57" s="1"/>
  <c r="H57"/>
  <c r="F57"/>
  <c r="I56"/>
  <c r="J56" s="1"/>
  <c r="H56"/>
  <c r="F56"/>
  <c r="I55"/>
  <c r="J55" s="1"/>
  <c r="H55"/>
  <c r="F55"/>
  <c r="I54"/>
  <c r="J54" s="1"/>
  <c r="H54"/>
  <c r="F54"/>
  <c r="I53"/>
  <c r="J53" s="1"/>
  <c r="H53"/>
  <c r="F53"/>
  <c r="I52"/>
  <c r="J52" s="1"/>
  <c r="H52"/>
  <c r="F52"/>
  <c r="I51"/>
  <c r="J51" s="1"/>
  <c r="H51"/>
  <c r="F51"/>
  <c r="I50"/>
  <c r="J50" s="1"/>
  <c r="H50"/>
  <c r="F50"/>
  <c r="I49"/>
  <c r="J49" s="1"/>
  <c r="H49"/>
  <c r="F49"/>
  <c r="I48"/>
  <c r="J48" s="1"/>
  <c r="H48"/>
  <c r="F48"/>
  <c r="I47"/>
  <c r="J47" s="1"/>
  <c r="H47"/>
  <c r="F47"/>
  <c r="I46"/>
  <c r="J46" s="1"/>
  <c r="H46"/>
  <c r="F46"/>
  <c r="I45"/>
  <c r="J45" s="1"/>
  <c r="H45"/>
  <c r="F45"/>
  <c r="I44"/>
  <c r="J44" s="1"/>
  <c r="H44"/>
  <c r="F44"/>
  <c r="I43"/>
  <c r="J43" s="1"/>
  <c r="H43"/>
  <c r="F43"/>
  <c r="I42"/>
  <c r="J42" s="1"/>
  <c r="H42"/>
  <c r="F42"/>
  <c r="I41"/>
  <c r="J41" s="1"/>
  <c r="H41"/>
  <c r="F41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31"/>
  <c r="J31" s="1"/>
  <c r="H31"/>
  <c r="F31"/>
  <c r="I30"/>
  <c r="J30" s="1"/>
  <c r="H30"/>
  <c r="F30"/>
  <c r="I29"/>
  <c r="J29" s="1"/>
  <c r="H29"/>
  <c r="F29"/>
  <c r="I28"/>
  <c r="J28" s="1"/>
  <c r="H28"/>
  <c r="F28"/>
  <c r="I27"/>
  <c r="J27" s="1"/>
  <c r="I26"/>
  <c r="J26" s="1"/>
  <c r="H26"/>
  <c r="J24"/>
  <c r="I24"/>
  <c r="H24"/>
  <c r="F24"/>
  <c r="J23"/>
  <c r="I23"/>
  <c r="H23"/>
  <c r="F23"/>
  <c r="J22"/>
  <c r="I22"/>
  <c r="H22"/>
  <c r="F22"/>
  <c r="J21"/>
  <c r="I21"/>
  <c r="H21"/>
  <c r="F21"/>
  <c r="J20"/>
  <c r="I20"/>
  <c r="H20"/>
  <c r="F20"/>
  <c r="J19"/>
  <c r="I19"/>
  <c r="H19"/>
  <c r="I17"/>
  <c r="J17" s="1"/>
  <c r="H17"/>
  <c r="F17"/>
  <c r="I16"/>
  <c r="J16" s="1"/>
  <c r="H16"/>
  <c r="F16"/>
  <c r="I15"/>
  <c r="J15" s="1"/>
  <c r="H15"/>
  <c r="F15"/>
  <c r="I14"/>
  <c r="J14" s="1"/>
  <c r="H14"/>
  <c r="F14"/>
  <c r="I13"/>
  <c r="J13" s="1"/>
  <c r="I12"/>
  <c r="J12" s="1"/>
  <c r="H12"/>
  <c r="J10"/>
  <c r="I10"/>
  <c r="H10"/>
  <c r="F10"/>
  <c r="J9"/>
  <c r="I9"/>
  <c r="H9"/>
  <c r="F9"/>
  <c r="J8"/>
  <c r="I8"/>
  <c r="H8"/>
  <c r="F8"/>
  <c r="J7"/>
  <c r="I7"/>
  <c r="H7"/>
  <c r="F7"/>
  <c r="I6"/>
  <c r="J6" s="1"/>
  <c r="H6"/>
  <c r="F6"/>
  <c r="I5"/>
  <c r="J5" s="1"/>
  <c r="H5"/>
  <c r="F5"/>
  <c r="I4"/>
  <c r="J4" s="1"/>
  <c r="H4"/>
  <c r="F4"/>
  <c r="H24" i="12" l="1"/>
  <c r="H26" s="1"/>
  <c r="H25"/>
  <c r="T27" i="3"/>
  <c r="H82" i="8"/>
  <c r="F82"/>
  <c r="J82"/>
  <c r="J83" s="1"/>
  <c r="H24" i="10"/>
  <c r="H23"/>
  <c r="H77" i="7"/>
  <c r="I77"/>
  <c r="J77" s="1"/>
  <c r="H76"/>
  <c r="I76"/>
  <c r="J76" s="1"/>
  <c r="F77"/>
  <c r="F76"/>
  <c r="F88"/>
  <c r="H88"/>
  <c r="I88"/>
  <c r="J88" s="1"/>
  <c r="H75"/>
  <c r="I75"/>
  <c r="J75" s="1"/>
  <c r="H74"/>
  <c r="I74"/>
  <c r="J74" s="1"/>
  <c r="F75"/>
  <c r="F74"/>
  <c r="H73"/>
  <c r="I73"/>
  <c r="J73" s="1"/>
  <c r="H72"/>
  <c r="I72"/>
  <c r="J72" s="1"/>
  <c r="H71"/>
  <c r="I71"/>
  <c r="J71" s="1"/>
  <c r="H70"/>
  <c r="I70"/>
  <c r="J70" s="1"/>
  <c r="F73"/>
  <c r="F72"/>
  <c r="F71"/>
  <c r="F70"/>
  <c r="H69"/>
  <c r="I69"/>
  <c r="J69" s="1"/>
  <c r="F69"/>
  <c r="H68"/>
  <c r="I68"/>
  <c r="J68" s="1"/>
  <c r="F68"/>
  <c r="H67"/>
  <c r="I67"/>
  <c r="J67" s="1"/>
  <c r="F67"/>
  <c r="H65"/>
  <c r="I65"/>
  <c r="J65" s="1"/>
  <c r="F65"/>
  <c r="H20"/>
  <c r="F20"/>
  <c r="I4"/>
  <c r="F61"/>
  <c r="I61"/>
  <c r="J61" s="1"/>
  <c r="F60"/>
  <c r="I60"/>
  <c r="J60" s="1"/>
  <c r="F59"/>
  <c r="I59"/>
  <c r="J59" s="1"/>
  <c r="F58"/>
  <c r="I58"/>
  <c r="J58" s="1"/>
  <c r="F57"/>
  <c r="I57"/>
  <c r="J57" s="1"/>
  <c r="F56"/>
  <c r="I56"/>
  <c r="J56" s="1"/>
  <c r="F55"/>
  <c r="I55"/>
  <c r="J55" s="1"/>
  <c r="F54"/>
  <c r="I54"/>
  <c r="J54" s="1"/>
  <c r="F53"/>
  <c r="I53"/>
  <c r="J53" s="1"/>
  <c r="F52"/>
  <c r="I52"/>
  <c r="J52" s="1"/>
  <c r="F51"/>
  <c r="I51"/>
  <c r="J51" s="1"/>
  <c r="F50"/>
  <c r="I50"/>
  <c r="J50" s="1"/>
  <c r="F49"/>
  <c r="H61"/>
  <c r="H60"/>
  <c r="H59"/>
  <c r="H58"/>
  <c r="H57"/>
  <c r="H56"/>
  <c r="H55"/>
  <c r="H54"/>
  <c r="H53"/>
  <c r="H52"/>
  <c r="H51"/>
  <c r="H50"/>
  <c r="F48"/>
  <c r="H47"/>
  <c r="I47"/>
  <c r="J47" s="1"/>
  <c r="H48"/>
  <c r="I48"/>
  <c r="J48" s="1"/>
  <c r="H49"/>
  <c r="I49"/>
  <c r="J49" s="1"/>
  <c r="F47"/>
  <c r="H45"/>
  <c r="I45"/>
  <c r="J45" s="1"/>
  <c r="F45"/>
  <c r="H44"/>
  <c r="I44"/>
  <c r="J44" s="1"/>
  <c r="F44"/>
  <c r="H43"/>
  <c r="I43"/>
  <c r="J43" s="1"/>
  <c r="F43"/>
  <c r="H42"/>
  <c r="I42"/>
  <c r="J42" s="1"/>
  <c r="F42"/>
  <c r="I41"/>
  <c r="J41" s="1"/>
  <c r="H41"/>
  <c r="F41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27"/>
  <c r="J27" s="1"/>
  <c r="I31"/>
  <c r="J31" s="1"/>
  <c r="H31"/>
  <c r="F31"/>
  <c r="I30"/>
  <c r="J30" s="1"/>
  <c r="H30"/>
  <c r="F30"/>
  <c r="I29"/>
  <c r="J29" s="1"/>
  <c r="H29"/>
  <c r="F29"/>
  <c r="I28"/>
  <c r="J28" s="1"/>
  <c r="H28"/>
  <c r="F28"/>
  <c r="I26"/>
  <c r="J26" s="1"/>
  <c r="I24"/>
  <c r="J24" s="1"/>
  <c r="H24"/>
  <c r="F24"/>
  <c r="I23"/>
  <c r="J23" s="1"/>
  <c r="H23"/>
  <c r="F23"/>
  <c r="I22"/>
  <c r="J22" s="1"/>
  <c r="H22"/>
  <c r="F22"/>
  <c r="I21"/>
  <c r="J21" s="1"/>
  <c r="H21"/>
  <c r="F21"/>
  <c r="I20"/>
  <c r="J20" s="1"/>
  <c r="I19"/>
  <c r="J19" s="1"/>
  <c r="H19"/>
  <c r="I17"/>
  <c r="J17" s="1"/>
  <c r="I16"/>
  <c r="J16" s="1"/>
  <c r="I15"/>
  <c r="J15" s="1"/>
  <c r="I14"/>
  <c r="J14" s="1"/>
  <c r="I13"/>
  <c r="J13" s="1"/>
  <c r="I12"/>
  <c r="J12" s="1"/>
  <c r="H12"/>
  <c r="H10"/>
  <c r="I10"/>
  <c r="J10" s="1"/>
  <c r="F10"/>
  <c r="H9"/>
  <c r="I9"/>
  <c r="J9" s="1"/>
  <c r="F9"/>
  <c r="H5"/>
  <c r="I5"/>
  <c r="J5" s="1"/>
  <c r="F5"/>
  <c r="I64"/>
  <c r="J64" s="1"/>
  <c r="H64"/>
  <c r="F64"/>
  <c r="I63"/>
  <c r="J63" s="1"/>
  <c r="H63"/>
  <c r="F63"/>
  <c r="H17"/>
  <c r="F17"/>
  <c r="H14"/>
  <c r="F14"/>
  <c r="H15"/>
  <c r="F15"/>
  <c r="H16"/>
  <c r="F16"/>
  <c r="I46"/>
  <c r="J46" s="1"/>
  <c r="H46"/>
  <c r="F46"/>
  <c r="I85"/>
  <c r="J85" s="1"/>
  <c r="H85"/>
  <c r="F85"/>
  <c r="I87"/>
  <c r="J87" s="1"/>
  <c r="H87"/>
  <c r="F87"/>
  <c r="I86"/>
  <c r="J86" s="1"/>
  <c r="H86"/>
  <c r="F86"/>
  <c r="I84"/>
  <c r="J84" s="1"/>
  <c r="H84"/>
  <c r="F84"/>
  <c r="I7"/>
  <c r="J7" s="1"/>
  <c r="H7"/>
  <c r="F7"/>
  <c r="J4"/>
  <c r="H4"/>
  <c r="F4"/>
  <c r="I8"/>
  <c r="J8" s="1"/>
  <c r="H8"/>
  <c r="F8"/>
  <c r="I6"/>
  <c r="J6" s="1"/>
  <c r="H6"/>
  <c r="F6"/>
  <c r="J101" i="5"/>
  <c r="I101"/>
  <c r="H101"/>
  <c r="F101"/>
  <c r="J100"/>
  <c r="I100"/>
  <c r="H100"/>
  <c r="F100"/>
  <c r="J99"/>
  <c r="I99"/>
  <c r="H99"/>
  <c r="F99"/>
  <c r="I98"/>
  <c r="J98" s="1"/>
  <c r="H98"/>
  <c r="F98"/>
  <c r="I97"/>
  <c r="J97" s="1"/>
  <c r="H97"/>
  <c r="F97"/>
  <c r="J96"/>
  <c r="I96"/>
  <c r="H96"/>
  <c r="F96"/>
  <c r="J95"/>
  <c r="I95"/>
  <c r="H95"/>
  <c r="F95"/>
  <c r="J94"/>
  <c r="I94"/>
  <c r="H94"/>
  <c r="F94"/>
  <c r="J93"/>
  <c r="I93"/>
  <c r="H93"/>
  <c r="F93"/>
  <c r="J92"/>
  <c r="I92"/>
  <c r="H92"/>
  <c r="F92"/>
  <c r="J91"/>
  <c r="I91"/>
  <c r="H91"/>
  <c r="F91"/>
  <c r="J90"/>
  <c r="I90"/>
  <c r="H90"/>
  <c r="F90"/>
  <c r="J89"/>
  <c r="I89"/>
  <c r="H89"/>
  <c r="F89"/>
  <c r="J87"/>
  <c r="I87"/>
  <c r="H87"/>
  <c r="F87"/>
  <c r="J86"/>
  <c r="I86"/>
  <c r="H86"/>
  <c r="F86"/>
  <c r="J85"/>
  <c r="I85"/>
  <c r="H85"/>
  <c r="F85"/>
  <c r="J84"/>
  <c r="I84"/>
  <c r="H84"/>
  <c r="F84"/>
  <c r="J83"/>
  <c r="I83"/>
  <c r="H83"/>
  <c r="F83"/>
  <c r="J82"/>
  <c r="I82"/>
  <c r="H82"/>
  <c r="F82"/>
  <c r="J81"/>
  <c r="I81"/>
  <c r="H81"/>
  <c r="F81"/>
  <c r="J80"/>
  <c r="I80"/>
  <c r="H80"/>
  <c r="F80"/>
  <c r="J79"/>
  <c r="I79"/>
  <c r="H79"/>
  <c r="F79"/>
  <c r="I78"/>
  <c r="J78" s="1"/>
  <c r="H78"/>
  <c r="F78"/>
  <c r="I77"/>
  <c r="J77" s="1"/>
  <c r="H77"/>
  <c r="F77"/>
  <c r="J74"/>
  <c r="I74"/>
  <c r="H74"/>
  <c r="F74"/>
  <c r="J73"/>
  <c r="I73"/>
  <c r="H73"/>
  <c r="F73"/>
  <c r="J72"/>
  <c r="I72"/>
  <c r="H72"/>
  <c r="F72"/>
  <c r="J70"/>
  <c r="I70"/>
  <c r="H70"/>
  <c r="F70"/>
  <c r="J69"/>
  <c r="I69"/>
  <c r="H69"/>
  <c r="F69"/>
  <c r="J68"/>
  <c r="I68"/>
  <c r="H68"/>
  <c r="F68"/>
  <c r="J67"/>
  <c r="I67"/>
  <c r="H67"/>
  <c r="F67"/>
  <c r="J66"/>
  <c r="I66"/>
  <c r="H66"/>
  <c r="F66"/>
  <c r="J65"/>
  <c r="I65"/>
  <c r="H65"/>
  <c r="F65"/>
  <c r="J64"/>
  <c r="I64"/>
  <c r="H64"/>
  <c r="F64"/>
  <c r="J62"/>
  <c r="I62"/>
  <c r="H62"/>
  <c r="F62"/>
  <c r="J61"/>
  <c r="I61"/>
  <c r="H61"/>
  <c r="F61"/>
  <c r="J60"/>
  <c r="I60"/>
  <c r="H60"/>
  <c r="F60"/>
  <c r="J59"/>
  <c r="I59"/>
  <c r="H59"/>
  <c r="F59"/>
  <c r="J56"/>
  <c r="I56"/>
  <c r="H56"/>
  <c r="F56"/>
  <c r="J55"/>
  <c r="I55"/>
  <c r="H55"/>
  <c r="F55"/>
  <c r="J54"/>
  <c r="I54"/>
  <c r="H54"/>
  <c r="F54"/>
  <c r="J53"/>
  <c r="I53"/>
  <c r="H53"/>
  <c r="F53"/>
  <c r="J52"/>
  <c r="I52"/>
  <c r="H52"/>
  <c r="F52"/>
  <c r="J51"/>
  <c r="I51"/>
  <c r="H51"/>
  <c r="F51"/>
  <c r="J50"/>
  <c r="I50"/>
  <c r="H50"/>
  <c r="F50"/>
  <c r="J49"/>
  <c r="I49"/>
  <c r="H49"/>
  <c r="F49"/>
  <c r="J47"/>
  <c r="I47"/>
  <c r="H47"/>
  <c r="F47"/>
  <c r="J46"/>
  <c r="I46"/>
  <c r="H46"/>
  <c r="F46"/>
  <c r="J45"/>
  <c r="I45"/>
  <c r="H45"/>
  <c r="F45"/>
  <c r="J44"/>
  <c r="I44"/>
  <c r="H44"/>
  <c r="F44"/>
  <c r="J41"/>
  <c r="I41"/>
  <c r="H41"/>
  <c r="F41"/>
  <c r="J40"/>
  <c r="I40"/>
  <c r="H40"/>
  <c r="F40"/>
  <c r="J39"/>
  <c r="I39"/>
  <c r="H39"/>
  <c r="F39"/>
  <c r="J38"/>
  <c r="I38"/>
  <c r="H38"/>
  <c r="F38"/>
  <c r="J36"/>
  <c r="I36"/>
  <c r="H36"/>
  <c r="F36"/>
  <c r="J35"/>
  <c r="I35"/>
  <c r="H35"/>
  <c r="F35"/>
  <c r="J34"/>
  <c r="I34"/>
  <c r="H34"/>
  <c r="F34"/>
  <c r="J33"/>
  <c r="I33"/>
  <c r="H33"/>
  <c r="F33"/>
  <c r="J31"/>
  <c r="I31"/>
  <c r="H31"/>
  <c r="F31"/>
  <c r="J30"/>
  <c r="I30"/>
  <c r="H30"/>
  <c r="F30"/>
  <c r="J29"/>
  <c r="I29"/>
  <c r="H29"/>
  <c r="F29"/>
  <c r="J28"/>
  <c r="I28"/>
  <c r="H28"/>
  <c r="F28"/>
  <c r="J27"/>
  <c r="I27"/>
  <c r="H27"/>
  <c r="F27"/>
  <c r="J25"/>
  <c r="I25"/>
  <c r="H25"/>
  <c r="F25"/>
  <c r="J24"/>
  <c r="I24"/>
  <c r="H24"/>
  <c r="F24"/>
  <c r="J23"/>
  <c r="I23"/>
  <c r="H23"/>
  <c r="F23"/>
  <c r="J22"/>
  <c r="I22"/>
  <c r="H22"/>
  <c r="F22"/>
  <c r="J21"/>
  <c r="I21"/>
  <c r="H21"/>
  <c r="F21"/>
  <c r="J20"/>
  <c r="I20"/>
  <c r="H20"/>
  <c r="F20"/>
  <c r="J19"/>
  <c r="I19"/>
  <c r="H19"/>
  <c r="F19"/>
  <c r="J17"/>
  <c r="I17"/>
  <c r="H17"/>
  <c r="F17"/>
  <c r="J16"/>
  <c r="I16"/>
  <c r="H16"/>
  <c r="F16"/>
  <c r="J15"/>
  <c r="I15"/>
  <c r="H15"/>
  <c r="F15"/>
  <c r="J14"/>
  <c r="I14"/>
  <c r="H14"/>
  <c r="F14"/>
  <c r="J13"/>
  <c r="I13"/>
  <c r="H13"/>
  <c r="F13"/>
  <c r="J12"/>
  <c r="I12"/>
  <c r="H12"/>
  <c r="F12"/>
  <c r="J11"/>
  <c r="I11"/>
  <c r="H11"/>
  <c r="F11"/>
  <c r="J9"/>
  <c r="I9"/>
  <c r="H9"/>
  <c r="F9"/>
  <c r="J8"/>
  <c r="I8"/>
  <c r="H8"/>
  <c r="F8"/>
  <c r="J7"/>
  <c r="I7"/>
  <c r="H7"/>
  <c r="F7"/>
  <c r="J6"/>
  <c r="I6"/>
  <c r="H6"/>
  <c r="F6"/>
  <c r="J5"/>
  <c r="I5"/>
  <c r="H5"/>
  <c r="F5"/>
  <c r="J4"/>
  <c r="I4"/>
  <c r="H4"/>
  <c r="H102" s="1"/>
  <c r="F4"/>
  <c r="F102" s="1"/>
  <c r="J106" i="1"/>
  <c r="J105"/>
  <c r="J104"/>
  <c r="J103"/>
  <c r="J102"/>
  <c r="H102"/>
  <c r="F102"/>
  <c r="H95"/>
  <c r="I95"/>
  <c r="J95" s="1"/>
  <c r="H96"/>
  <c r="I96"/>
  <c r="J96" s="1"/>
  <c r="H97"/>
  <c r="I97"/>
  <c r="J97" s="1"/>
  <c r="H98"/>
  <c r="I98"/>
  <c r="J98"/>
  <c r="H99"/>
  <c r="I99"/>
  <c r="J99" s="1"/>
  <c r="H100"/>
  <c r="I100"/>
  <c r="J100" s="1"/>
  <c r="H101"/>
  <c r="I101"/>
  <c r="J101" s="1"/>
  <c r="F95"/>
  <c r="F96"/>
  <c r="F97"/>
  <c r="F98"/>
  <c r="F99"/>
  <c r="F100"/>
  <c r="F101"/>
  <c r="F91"/>
  <c r="F92"/>
  <c r="F93"/>
  <c r="F94"/>
  <c r="H91"/>
  <c r="I91"/>
  <c r="J91"/>
  <c r="H92"/>
  <c r="I92"/>
  <c r="J92" s="1"/>
  <c r="H93"/>
  <c r="I93"/>
  <c r="J93" s="1"/>
  <c r="H94"/>
  <c r="I94"/>
  <c r="J94"/>
  <c r="I90"/>
  <c r="J90" s="1"/>
  <c r="H90"/>
  <c r="J89"/>
  <c r="I89"/>
  <c r="H89"/>
  <c r="F90"/>
  <c r="F89"/>
  <c r="I87"/>
  <c r="J87" s="1"/>
  <c r="I86"/>
  <c r="J86" s="1"/>
  <c r="I85"/>
  <c r="J85" s="1"/>
  <c r="I84"/>
  <c r="J84" s="1"/>
  <c r="I83"/>
  <c r="J83" s="1"/>
  <c r="F87"/>
  <c r="H87"/>
  <c r="F86"/>
  <c r="H86"/>
  <c r="F85"/>
  <c r="H85"/>
  <c r="F84"/>
  <c r="H84"/>
  <c r="F83"/>
  <c r="H83"/>
  <c r="H79"/>
  <c r="I79"/>
  <c r="J79"/>
  <c r="H80"/>
  <c r="I80"/>
  <c r="J80" s="1"/>
  <c r="H81"/>
  <c r="I81"/>
  <c r="J81" s="1"/>
  <c r="H82"/>
  <c r="I82"/>
  <c r="J82" s="1"/>
  <c r="F79"/>
  <c r="F80"/>
  <c r="F81"/>
  <c r="F82"/>
  <c r="I78"/>
  <c r="J78" s="1"/>
  <c r="I77"/>
  <c r="J77" s="1"/>
  <c r="H78"/>
  <c r="H77"/>
  <c r="F78"/>
  <c r="F77"/>
  <c r="I72"/>
  <c r="J72" s="1"/>
  <c r="H72"/>
  <c r="F72"/>
  <c r="J73"/>
  <c r="I73"/>
  <c r="H73"/>
  <c r="F73"/>
  <c r="I74"/>
  <c r="J74" s="1"/>
  <c r="H74"/>
  <c r="F74"/>
  <c r="I70"/>
  <c r="J70" s="1"/>
  <c r="H70"/>
  <c r="F70"/>
  <c r="J69"/>
  <c r="I69"/>
  <c r="H69"/>
  <c r="F69"/>
  <c r="J68"/>
  <c r="I68"/>
  <c r="H68"/>
  <c r="F68"/>
  <c r="J67"/>
  <c r="I67"/>
  <c r="H67"/>
  <c r="F67"/>
  <c r="J66"/>
  <c r="I66"/>
  <c r="H66"/>
  <c r="F66"/>
  <c r="J65"/>
  <c r="I65"/>
  <c r="H65"/>
  <c r="F65"/>
  <c r="I64"/>
  <c r="J64" s="1"/>
  <c r="H64"/>
  <c r="F64"/>
  <c r="I62"/>
  <c r="J62" s="1"/>
  <c r="H62"/>
  <c r="F62"/>
  <c r="I61"/>
  <c r="J61" s="1"/>
  <c r="H61"/>
  <c r="F61"/>
  <c r="I60"/>
  <c r="J60" s="1"/>
  <c r="H60"/>
  <c r="F60"/>
  <c r="J59"/>
  <c r="I59"/>
  <c r="H59"/>
  <c r="F59"/>
  <c r="H52"/>
  <c r="I52"/>
  <c r="J52"/>
  <c r="F52"/>
  <c r="I56"/>
  <c r="J56" s="1"/>
  <c r="H56"/>
  <c r="F56"/>
  <c r="I55"/>
  <c r="J55" s="1"/>
  <c r="H55"/>
  <c r="F55"/>
  <c r="I54"/>
  <c r="J54" s="1"/>
  <c r="H54"/>
  <c r="F54"/>
  <c r="J53"/>
  <c r="I53"/>
  <c r="H53"/>
  <c r="F53"/>
  <c r="I51"/>
  <c r="J51" s="1"/>
  <c r="H51"/>
  <c r="F51"/>
  <c r="I50"/>
  <c r="J50" s="1"/>
  <c r="H50"/>
  <c r="F50"/>
  <c r="J49"/>
  <c r="I49"/>
  <c r="H49"/>
  <c r="F49"/>
  <c r="I47"/>
  <c r="J47" s="1"/>
  <c r="H47"/>
  <c r="F47"/>
  <c r="I46"/>
  <c r="J46" s="1"/>
  <c r="H46"/>
  <c r="F46"/>
  <c r="I45"/>
  <c r="J45" s="1"/>
  <c r="H45"/>
  <c r="F45"/>
  <c r="I44"/>
  <c r="J44" s="1"/>
  <c r="H44"/>
  <c r="F44"/>
  <c r="I41"/>
  <c r="J41" s="1"/>
  <c r="H41"/>
  <c r="F41"/>
  <c r="I40"/>
  <c r="J40" s="1"/>
  <c r="H40"/>
  <c r="F40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31"/>
  <c r="J31" s="1"/>
  <c r="H31"/>
  <c r="I30"/>
  <c r="J30" s="1"/>
  <c r="H30"/>
  <c r="J29"/>
  <c r="I29"/>
  <c r="H29"/>
  <c r="I28"/>
  <c r="J28" s="1"/>
  <c r="H28"/>
  <c r="I27"/>
  <c r="J27" s="1"/>
  <c r="H27"/>
  <c r="F31"/>
  <c r="F30"/>
  <c r="F29"/>
  <c r="F28"/>
  <c r="F27"/>
  <c r="I25"/>
  <c r="J25" s="1"/>
  <c r="H25"/>
  <c r="F25"/>
  <c r="I24"/>
  <c r="J24" s="1"/>
  <c r="H24"/>
  <c r="F24"/>
  <c r="I23"/>
  <c r="J23" s="1"/>
  <c r="H23"/>
  <c r="F23"/>
  <c r="I22"/>
  <c r="J22" s="1"/>
  <c r="H22"/>
  <c r="F22"/>
  <c r="J21"/>
  <c r="I21"/>
  <c r="H21"/>
  <c r="F21"/>
  <c r="J20"/>
  <c r="I20"/>
  <c r="H20"/>
  <c r="F20"/>
  <c r="I19"/>
  <c r="J19" s="1"/>
  <c r="H19"/>
  <c r="F19"/>
  <c r="I17"/>
  <c r="I16"/>
  <c r="J16" s="1"/>
  <c r="I15"/>
  <c r="I14"/>
  <c r="J14" s="1"/>
  <c r="I13"/>
  <c r="I12"/>
  <c r="J12" s="1"/>
  <c r="I11"/>
  <c r="F6"/>
  <c r="F7"/>
  <c r="F8"/>
  <c r="F9"/>
  <c r="I5"/>
  <c r="J5" s="1"/>
  <c r="I6"/>
  <c r="I7"/>
  <c r="J7" s="1"/>
  <c r="I8"/>
  <c r="I9"/>
  <c r="J9" s="1"/>
  <c r="F5"/>
  <c r="F11"/>
  <c r="F12"/>
  <c r="F13"/>
  <c r="F14"/>
  <c r="F15"/>
  <c r="F16"/>
  <c r="F17"/>
  <c r="H5"/>
  <c r="H6"/>
  <c r="H7"/>
  <c r="H8"/>
  <c r="H9"/>
  <c r="H11"/>
  <c r="H12"/>
  <c r="H13"/>
  <c r="H14"/>
  <c r="H15"/>
  <c r="H16"/>
  <c r="H17"/>
  <c r="J6"/>
  <c r="J8"/>
  <c r="J11"/>
  <c r="J13"/>
  <c r="J15"/>
  <c r="J17"/>
  <c r="I4"/>
  <c r="J4" s="1"/>
  <c r="H4"/>
  <c r="F4"/>
  <c r="H27" i="12" l="1"/>
  <c r="J78" i="7"/>
  <c r="H78"/>
  <c r="F78"/>
  <c r="J84" i="8"/>
  <c r="J85" s="1"/>
  <c r="J86" s="1"/>
  <c r="H25" i="10"/>
  <c r="J102" i="5"/>
  <c r="J103" s="1"/>
  <c r="J79" i="7" l="1"/>
  <c r="J80"/>
  <c r="J104" i="5"/>
  <c r="J105" s="1"/>
  <c r="J106" s="1"/>
  <c r="J81" i="7" l="1"/>
  <c r="J82" s="1"/>
</calcChain>
</file>

<file path=xl/sharedStrings.xml><?xml version="1.0" encoding="utf-8"?>
<sst xmlns="http://schemas.openxmlformats.org/spreadsheetml/2006/main" count="1534" uniqueCount="376">
  <si>
    <t>序号</t>
    <phoneticPr fontId="1" type="noConversion"/>
  </si>
  <si>
    <t>项目名称</t>
    <phoneticPr fontId="1" type="noConversion"/>
  </si>
  <si>
    <t>数量</t>
    <phoneticPr fontId="1" type="noConversion"/>
  </si>
  <si>
    <t>单位</t>
    <phoneticPr fontId="1" type="noConversion"/>
  </si>
  <si>
    <t>材料</t>
    <phoneticPr fontId="1" type="noConversion"/>
  </si>
  <si>
    <t>单价</t>
    <phoneticPr fontId="1" type="noConversion"/>
  </si>
  <si>
    <t>合计</t>
    <phoneticPr fontId="1" type="noConversion"/>
  </si>
  <si>
    <t>人工</t>
    <phoneticPr fontId="1" type="noConversion"/>
  </si>
  <si>
    <t>综合单价</t>
    <phoneticPr fontId="1" type="noConversion"/>
  </si>
  <si>
    <t>总金额</t>
    <phoneticPr fontId="1" type="noConversion"/>
  </si>
  <si>
    <t>统计</t>
    <phoneticPr fontId="1" type="noConversion"/>
  </si>
  <si>
    <t>一</t>
    <phoneticPr fontId="1" type="noConversion"/>
  </si>
  <si>
    <t>客厅/餐厅</t>
    <phoneticPr fontId="1" type="noConversion"/>
  </si>
  <si>
    <t>施工工艺及材料</t>
    <phoneticPr fontId="1" type="noConversion"/>
  </si>
  <si>
    <t>工艺造型天花</t>
    <phoneticPr fontId="1" type="noConversion"/>
  </si>
  <si>
    <t>天花石膏角线</t>
    <phoneticPr fontId="1" type="noConversion"/>
  </si>
  <si>
    <t>代铺墙面砖</t>
    <phoneticPr fontId="1" type="noConversion"/>
  </si>
  <si>
    <t>装饰鞋柜</t>
    <phoneticPr fontId="1" type="noConversion"/>
  </si>
  <si>
    <t>代铺地砖</t>
    <phoneticPr fontId="1" type="noConversion"/>
  </si>
  <si>
    <t>天花、墙身扇灰油ICI</t>
    <phoneticPr fontId="1" type="noConversion"/>
  </si>
  <si>
    <t>二</t>
    <phoneticPr fontId="1" type="noConversion"/>
  </si>
  <si>
    <t>厨房</t>
    <phoneticPr fontId="1" type="noConversion"/>
  </si>
  <si>
    <t>铝扣板天花</t>
    <phoneticPr fontId="1" type="noConversion"/>
  </si>
  <si>
    <t>铝合金窗</t>
    <phoneticPr fontId="1" type="noConversion"/>
  </si>
  <si>
    <t>厨房大理石橱柜</t>
    <phoneticPr fontId="1" type="noConversion"/>
  </si>
  <si>
    <t>厨房吊柜</t>
    <phoneticPr fontId="1" type="noConversion"/>
  </si>
  <si>
    <t>代铺仿古砖</t>
    <phoneticPr fontId="1" type="noConversion"/>
  </si>
  <si>
    <t>代铺防滑砖</t>
    <phoneticPr fontId="1" type="noConversion"/>
  </si>
  <si>
    <t>防水处理</t>
    <phoneticPr fontId="1" type="noConversion"/>
  </si>
  <si>
    <t>三</t>
    <phoneticPr fontId="1" type="noConversion"/>
  </si>
  <si>
    <t>公共卫生间</t>
    <phoneticPr fontId="1" type="noConversion"/>
  </si>
  <si>
    <t>沉箱底、侧防水砂浆批去坡度，再油防水</t>
    <phoneticPr fontId="1" type="noConversion"/>
  </si>
  <si>
    <t>沉箱架空</t>
    <phoneticPr fontId="1" type="noConversion"/>
  </si>
  <si>
    <t>洁具安装</t>
    <phoneticPr fontId="1" type="noConversion"/>
  </si>
  <si>
    <t>项</t>
    <phoneticPr fontId="1" type="noConversion"/>
  </si>
  <si>
    <t>四</t>
    <phoneticPr fontId="1" type="noConversion"/>
  </si>
  <si>
    <t>休闲房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</si>
  <si>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phoneticPr fontId="1" type="noConversion"/>
  </si>
  <si>
    <t>代铺地脚线</t>
    <phoneticPr fontId="1" type="noConversion"/>
  </si>
  <si>
    <t>五</t>
    <phoneticPr fontId="1" type="noConversion"/>
  </si>
  <si>
    <t>M</t>
    <phoneticPr fontId="1" type="noConversion"/>
  </si>
  <si>
    <t>六</t>
    <phoneticPr fontId="1" type="noConversion"/>
  </si>
  <si>
    <t>书房</t>
    <phoneticPr fontId="1" type="noConversion"/>
  </si>
  <si>
    <t>儿童房</t>
    <phoneticPr fontId="1" type="noConversion"/>
  </si>
  <si>
    <t>七</t>
    <phoneticPr fontId="1" type="noConversion"/>
  </si>
  <si>
    <t>长辈房、卫生间</t>
    <phoneticPr fontId="1" type="noConversion"/>
  </si>
  <si>
    <t>代铺窗台石</t>
    <phoneticPr fontId="1" type="noConversion"/>
  </si>
  <si>
    <t>长辈房</t>
    <phoneticPr fontId="1" type="noConversion"/>
  </si>
  <si>
    <t>A</t>
    <phoneticPr fontId="1" type="noConversion"/>
  </si>
  <si>
    <t>B</t>
    <phoneticPr fontId="1" type="noConversion"/>
  </si>
  <si>
    <t>卫生间</t>
    <phoneticPr fontId="1" type="noConversion"/>
  </si>
  <si>
    <t>主人房、卫生间</t>
    <phoneticPr fontId="1" type="noConversion"/>
  </si>
  <si>
    <t>八</t>
    <phoneticPr fontId="1" type="noConversion"/>
  </si>
  <si>
    <t>主人房</t>
    <phoneticPr fontId="1" type="noConversion"/>
  </si>
  <si>
    <t>九</t>
    <phoneticPr fontId="1" type="noConversion"/>
  </si>
  <si>
    <t>景观阳台</t>
    <phoneticPr fontId="1" type="noConversion"/>
  </si>
  <si>
    <t>水电安装、综合</t>
    <phoneticPr fontId="1" type="noConversion"/>
  </si>
  <si>
    <t>十</t>
    <phoneticPr fontId="1" type="noConversion"/>
  </si>
  <si>
    <t>水电安装</t>
    <phoneticPr fontId="1" type="noConversion"/>
  </si>
  <si>
    <t>配电箱</t>
    <phoneticPr fontId="1" type="noConversion"/>
  </si>
  <si>
    <t>弱电箱</t>
    <phoneticPr fontId="1" type="noConversion"/>
  </si>
  <si>
    <t>空调专线</t>
    <phoneticPr fontId="1" type="noConversion"/>
  </si>
  <si>
    <t>组</t>
    <phoneticPr fontId="1" type="noConversion"/>
  </si>
  <si>
    <t>灯位（大灯2位，暗藏光3支1位，双联2位）</t>
    <phoneticPr fontId="1" type="noConversion"/>
  </si>
  <si>
    <t>位</t>
    <phoneticPr fontId="1" type="noConversion"/>
  </si>
  <si>
    <t>插座制位</t>
    <phoneticPr fontId="1" type="noConversion"/>
  </si>
  <si>
    <t>电视/电话/电脑布线</t>
    <phoneticPr fontId="1" type="noConversion"/>
  </si>
  <si>
    <t>批、凿线槽</t>
    <phoneticPr fontId="1" type="noConversion"/>
  </si>
  <si>
    <t>给水安装（冷）</t>
    <phoneticPr fontId="1" type="noConversion"/>
  </si>
  <si>
    <t>给水安装（热）</t>
    <phoneticPr fontId="1" type="noConversion"/>
  </si>
  <si>
    <t>排水管</t>
    <phoneticPr fontId="1" type="noConversion"/>
  </si>
  <si>
    <t>排污管</t>
    <phoneticPr fontId="1" type="noConversion"/>
  </si>
  <si>
    <t>十一</t>
    <phoneticPr fontId="1" type="noConversion"/>
  </si>
  <si>
    <t>综合</t>
    <phoneticPr fontId="1" type="noConversion"/>
  </si>
  <si>
    <t>砌墙</t>
    <phoneticPr fontId="1" type="noConversion"/>
  </si>
  <si>
    <t>拆墙</t>
    <phoneticPr fontId="1" type="noConversion"/>
  </si>
  <si>
    <t>拆原有外墙砖</t>
    <phoneticPr fontId="1" type="noConversion"/>
  </si>
  <si>
    <t>拆原有窗台</t>
    <phoneticPr fontId="1" type="noConversion"/>
  </si>
  <si>
    <t>拆除大门</t>
    <phoneticPr fontId="1" type="noConversion"/>
  </si>
  <si>
    <t>修补拆墙墙体</t>
    <phoneticPr fontId="1" type="noConversion"/>
  </si>
  <si>
    <t>个</t>
    <phoneticPr fontId="1" type="noConversion"/>
  </si>
  <si>
    <t>封落水管</t>
    <phoneticPr fontId="1" type="noConversion"/>
  </si>
  <si>
    <t>瓷砖胶</t>
    <phoneticPr fontId="1" type="noConversion"/>
  </si>
  <si>
    <t>室内门坎石</t>
    <phoneticPr fontId="1" type="noConversion"/>
  </si>
  <si>
    <t>大门门坎石</t>
    <phoneticPr fontId="1" type="noConversion"/>
  </si>
  <si>
    <t>地面、墙面保护</t>
    <phoneticPr fontId="1" type="noConversion"/>
  </si>
  <si>
    <t>全屋木制品油漆处理</t>
    <phoneticPr fontId="1" type="noConversion"/>
  </si>
  <si>
    <t>全部清洁</t>
    <phoneticPr fontId="1" type="noConversion"/>
  </si>
  <si>
    <t>条</t>
    <phoneticPr fontId="1" type="noConversion"/>
  </si>
  <si>
    <t>包</t>
    <phoneticPr fontId="1" type="noConversion"/>
  </si>
  <si>
    <t>套</t>
    <phoneticPr fontId="1" type="noConversion"/>
  </si>
  <si>
    <t>合计：</t>
    <phoneticPr fontId="1" type="noConversion"/>
  </si>
  <si>
    <t>总金额合计：</t>
    <phoneticPr fontId="1" type="noConversion"/>
  </si>
  <si>
    <t>管理费（合计8%）：</t>
    <phoneticPr fontId="1" type="noConversion"/>
  </si>
  <si>
    <t>运输费、搬运费（合计4%）</t>
    <phoneticPr fontId="1" type="noConversion"/>
  </si>
  <si>
    <t>9.5折</t>
    <phoneticPr fontId="1" type="noConversion"/>
  </si>
  <si>
    <t>0.6铝扣板天花</t>
    <phoneticPr fontId="1" type="noConversion"/>
  </si>
  <si>
    <t>1.2厚铝合金窗</t>
    <phoneticPr fontId="1" type="noConversion"/>
  </si>
  <si>
    <t>具体造型及用材详见立面图</t>
    <phoneticPr fontId="1" type="noConversion"/>
  </si>
  <si>
    <t>人工、铺料、国标325水泥（不含仿古砖）</t>
    <phoneticPr fontId="1" type="noConversion"/>
  </si>
  <si>
    <t>8厘硅钙板，轻钢龙骨天花吊架、自攻螺丝固定，9MM夹板处理，刷ICI漆另算。按展开面积计算。</t>
    <phoneticPr fontId="1" type="noConversion"/>
  </si>
  <si>
    <t>10分石膏角线（穗华牌石膏角线）</t>
    <phoneticPr fontId="1" type="noConversion"/>
  </si>
  <si>
    <t>人工、铺料、国标325水泥（不含墙面砖）</t>
    <phoneticPr fontId="1" type="noConversion"/>
  </si>
  <si>
    <t>人工、铺料、国标325水泥（不含防滑砖）</t>
    <phoneticPr fontId="1" type="noConversion"/>
  </si>
  <si>
    <t>人工、铺料、国标325水泥（不含地脚线）</t>
    <phoneticPr fontId="1" type="noConversion"/>
  </si>
  <si>
    <t>环保双飞粉，环氧树脂补缝，108环保胶水，刮三道，打磨二次，刷两底两面ICI</t>
    <phoneticPr fontId="1" type="noConversion"/>
  </si>
  <si>
    <r>
      <t>人工、铺料、国标325水泥（不含地砖、地面保护材料）。注：水泥沙超过80MM-120MM增加20元/M</t>
    </r>
    <r>
      <rPr>
        <vertAlign val="superscript"/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,水泥沙超过120MM-150MM增加40元/M2。</t>
    </r>
    <phoneticPr fontId="1" type="noConversion"/>
  </si>
  <si>
    <t>人工、铺料、国标325水泥（不含地砖）</t>
    <phoneticPr fontId="1" type="noConversion"/>
  </si>
  <si>
    <t>人工、铺料、国标325水泥（不含窗台石）</t>
    <phoneticPr fontId="1" type="noConversion"/>
  </si>
  <si>
    <t>德高牌防水涂料，油2次，工程量按现场实际施工数量计算。</t>
    <phoneticPr fontId="1" type="noConversion"/>
  </si>
  <si>
    <t>国标32.5R水泥、沙、人工，德高牌防水涂料，工程量按现场实际施工数量计算。</t>
    <phoneticPr fontId="1" type="noConversion"/>
  </si>
  <si>
    <t>国标32.5R水泥、河沙、石仔倒制预制件板，轻质砖，人工，</t>
    <phoneticPr fontId="1" type="noConversion"/>
  </si>
  <si>
    <t>人工及辅料（含蹲厕、坐厕、水箱，卫浴五金安装）</t>
    <phoneticPr fontId="1" type="noConversion"/>
  </si>
  <si>
    <t>用砖砌平，水泥沙批荡（厕所三条并排的按两</t>
    <phoneticPr fontId="1" type="noConversion"/>
  </si>
  <si>
    <t>德高牌瓷砖胶</t>
    <phoneticPr fontId="1" type="noConversion"/>
  </si>
  <si>
    <t>黑金沙大理石，人工，辅料，国标325水泥</t>
    <phoneticPr fontId="1" type="noConversion"/>
  </si>
  <si>
    <t>印度红大理石，人工，辅料，国标325水泥</t>
    <phoneticPr fontId="1" type="noConversion"/>
  </si>
  <si>
    <t>面铺纤维板</t>
    <phoneticPr fontId="1" type="noConversion"/>
  </si>
  <si>
    <t>长颈鹿牌木器油漆</t>
    <phoneticPr fontId="1" type="noConversion"/>
  </si>
  <si>
    <t>按套内面积计算（不含地面打蜡）</t>
    <phoneticPr fontId="1" type="noConversion"/>
  </si>
  <si>
    <t>国标32.5R水泥，沙，人工。</t>
    <phoneticPr fontId="1" type="noConversion"/>
  </si>
  <si>
    <t>空调插及其它专用布线用4平方广东电缆厂电线，线在中途不能有接头。线路暗管铺设、套PVC管，过梁过柱用黄腊管（按业主现场定位为准）</t>
    <phoneticPr fontId="1" type="noConversion"/>
  </si>
  <si>
    <t>含电视、电话、电脑插座（俊朗牌），线路暗管铺设、套PVC管，过梁过柱用黄腊管，线在中途不能有接头。（按实际数量计算）</t>
    <phoneticPr fontId="1" type="noConversion"/>
  </si>
  <si>
    <t>6分保利管道PPR冷水管、全套联塑配件</t>
    <phoneticPr fontId="1" type="noConversion"/>
  </si>
  <si>
    <t>4分保利管道热水管、全套联塑配件</t>
    <phoneticPr fontId="1" type="noConversion"/>
  </si>
  <si>
    <t>轻质砖，国标325水泥沙人工（双面批荡），墙厚12分</t>
    <phoneticPr fontId="1" type="noConversion"/>
  </si>
  <si>
    <t>人工（含清运）</t>
    <phoneticPr fontId="1" type="noConversion"/>
  </si>
  <si>
    <t>人工（含清运）水泥沙批荡</t>
    <phoneticPr fontId="1" type="noConversion"/>
  </si>
  <si>
    <t>联塑PVC排水管及其配件40MM-75MM，专用PVC胶水</t>
    <phoneticPr fontId="1" type="noConversion"/>
  </si>
  <si>
    <t>联塑PVC排水管及其配件110MM-160MM，专用PVC胶水</t>
    <phoneticPr fontId="1" type="noConversion"/>
  </si>
  <si>
    <t>线路暗管铺设、套PVC管，过梁过柱用黄腊管，线在中途不能有接头，广东电缆厂电线，俊朗牌插座，开关及灯线用1.5平方，插座用2.5平方。（按业主现场定位为准）</t>
    <phoneticPr fontId="1" type="noConversion"/>
  </si>
  <si>
    <t>八到十二位以内配电箱（俊朗牌），增大另计，防锈底盒，空气开光，漏电开关为俊朗牌。</t>
    <phoneticPr fontId="1" type="noConversion"/>
  </si>
  <si>
    <t>俊朗牌多功能弱电箱，内含电话电视分线器。</t>
    <phoneticPr fontId="1" type="noConversion"/>
  </si>
  <si>
    <t>入口鞋柜1.3</t>
    <phoneticPr fontId="1" type="noConversion"/>
  </si>
  <si>
    <t>电视背景墙斜贴砖（澳洲德高）</t>
    <phoneticPr fontId="1" type="noConversion"/>
  </si>
  <si>
    <t>材料说明</t>
    <phoneticPr fontId="1" type="noConversion"/>
  </si>
  <si>
    <t>施工工艺</t>
    <phoneticPr fontId="1" type="noConversion"/>
  </si>
  <si>
    <t>18厘生态板博士E1级</t>
    <phoneticPr fontId="1" type="noConversion"/>
  </si>
  <si>
    <t>管理费（合计5%）：</t>
    <phoneticPr fontId="1" type="noConversion"/>
  </si>
  <si>
    <t>运输费、搬运费（合计5%）</t>
    <phoneticPr fontId="1" type="noConversion"/>
  </si>
  <si>
    <t>平面天花造型</t>
    <phoneticPr fontId="1" type="noConversion"/>
  </si>
  <si>
    <t>地面铺抛光砖</t>
    <phoneticPr fontId="1" type="noConversion"/>
  </si>
  <si>
    <t>贴地脚线（抛光砖）</t>
    <phoneticPr fontId="1" type="noConversion"/>
  </si>
  <si>
    <t>贴波导线</t>
    <phoneticPr fontId="1" type="noConversion"/>
  </si>
  <si>
    <r>
      <t>M</t>
    </r>
    <r>
      <rPr>
        <vertAlign val="superscript"/>
        <sz val="11"/>
        <color rgb="FFFF0000"/>
        <rFont val="微软雅黑"/>
        <family val="2"/>
        <charset val="134"/>
      </rPr>
      <t>2</t>
    </r>
    <phoneticPr fontId="1" type="noConversion"/>
  </si>
  <si>
    <t>1、硅酸钙板为仝福牌（100%无石棉）</t>
    <phoneticPr fontId="1" type="noConversion"/>
  </si>
  <si>
    <t>1、18厘生态板做框架，背板用9厘夹板，柜身固定墙体，收边紧密。2、柜门18厘生态板压制，防变形处理，广州一江牌白乳胶，不锈钢钉。如做百叶门另加100/扇。                                                                     3、此价格不含门锁、拉手。</t>
    <phoneticPr fontId="1" type="noConversion"/>
  </si>
  <si>
    <t>1、大面积用轻钢龙骨，安装吊平，造型处用木龙骨，硅酸钙板封面，防锈螺母固定造型处为9mm夹板造型。                                                 2、不含批灰、乳胶漆。                                                                           3、工程量按平面投影及跌线展开面积计算。                                          4、回光灯槽按米算，120元/m，特殊工艺另算。</t>
    <phoneticPr fontId="1" type="noConversion"/>
  </si>
  <si>
    <t>1、按要求留缝，垂直、面平、无空鼓。                                                 2、若厚度超过5公分以上按地面找平补差价。                                       3、地砖超过800*800人工增加7元/平方，如改贴条砖或斜铺人工另加20元/平方。不含踢脚线安装。</t>
    <phoneticPr fontId="1" type="noConversion"/>
  </si>
  <si>
    <t>1、按要求留缝，垂直、面平、无空鼓。                                                 2、对面墙进行清理洗刷干净，水平定位，高档专用瓷砖胶，瓷砖业主自购。                                                                                                        3、要求粘贴牢固，垂直，平整，表面干净，阳角处45度磨边碰口。          4、若增加不锈钢或金属收边条另加材料人工15元/m，若改用挂铜线工艺另加40元/方。                                                                                   5、计算方法：门口如门套双包边面积减一半，如是单包边不减门洞。</t>
    <phoneticPr fontId="1" type="noConversion"/>
  </si>
  <si>
    <t>1、海螺国标32.5R水泥、沙（宽不大于150mm）</t>
    <phoneticPr fontId="1" type="noConversion"/>
  </si>
  <si>
    <t>抛光砖业主自购</t>
    <phoneticPr fontId="1" type="noConversion"/>
  </si>
  <si>
    <t>波导线业主自购</t>
    <phoneticPr fontId="1" type="noConversion"/>
  </si>
  <si>
    <t>洗手盘安装</t>
    <phoneticPr fontId="1" type="noConversion"/>
  </si>
  <si>
    <t>坐厕安装</t>
    <phoneticPr fontId="1" type="noConversion"/>
  </si>
  <si>
    <t>地面防滑砖</t>
    <phoneticPr fontId="1" type="noConversion"/>
  </si>
  <si>
    <t>墙面贴砖（澳洲德高）</t>
    <phoneticPr fontId="1" type="noConversion"/>
  </si>
  <si>
    <t>铝扣天花</t>
    <phoneticPr fontId="1" type="noConversion"/>
  </si>
  <si>
    <t>主卧卫生间</t>
    <phoneticPr fontId="1" type="noConversion"/>
  </si>
  <si>
    <t>软管、阀门、洁具业主自购</t>
    <phoneticPr fontId="1" type="noConversion"/>
  </si>
  <si>
    <t>1、定线制作安装：打水平线，挂线，膨胀螺丝固定拉杆吊件。           2、使用U型轻钢龙骨，吊铁安装，板条边框加固及灯位加固。            3、800*800主型铝扣板，铝条收边。</t>
    <phoneticPr fontId="1" type="noConversion"/>
  </si>
  <si>
    <t>1、美佰嘉牌镜面系列，厚度0.7mm。                      2、若改用滚图浮雕系列另加40元/方。                3、若加厚龙骨加10元/方。</t>
    <phoneticPr fontId="1" type="noConversion"/>
  </si>
  <si>
    <t>1、海螺国标325#水泥。                          2、抛光砖业主自购。</t>
    <phoneticPr fontId="1" type="noConversion"/>
  </si>
  <si>
    <t>1、瓷砖业主自购。                                   2、澳洲德高瓷砖胶</t>
    <phoneticPr fontId="1" type="noConversion"/>
  </si>
  <si>
    <t>1、澳洲德高专用防水涂料。</t>
    <phoneticPr fontId="1" type="noConversion"/>
  </si>
  <si>
    <t>1、整墙防水涂料涂刷2遍。                                                                     2、做24小时蓄水试验（甲方验收）。                                                    3、不包含原地面装饰层拆除。                                                                4.按实际涂刷面积计算工程量。</t>
    <phoneticPr fontId="1" type="noConversion"/>
  </si>
  <si>
    <t>蹲厕安装</t>
    <phoneticPr fontId="1" type="noConversion"/>
  </si>
  <si>
    <t>客房卫生间</t>
    <phoneticPr fontId="1" type="noConversion"/>
  </si>
  <si>
    <t>所有阳台</t>
    <phoneticPr fontId="1" type="noConversion"/>
  </si>
  <si>
    <t>其它</t>
    <phoneticPr fontId="1" type="noConversion"/>
  </si>
  <si>
    <t>墙面、天花扇灰</t>
    <phoneticPr fontId="1" type="noConversion"/>
  </si>
  <si>
    <t>墙面、天花扫乳胶漆（立邦升级）</t>
    <phoneticPr fontId="1" type="noConversion"/>
  </si>
  <si>
    <t>石膏线修补</t>
    <phoneticPr fontId="1" type="noConversion"/>
  </si>
  <si>
    <t>墙面修补</t>
    <phoneticPr fontId="1" type="noConversion"/>
  </si>
  <si>
    <t>1、双飞粉。</t>
    <phoneticPr fontId="1" type="noConversion"/>
  </si>
  <si>
    <t>1、基层修理，补休墙面，双飞粉，遮盖不扫漆部分（如家具门套等饰面）磨砂，批直到墙面平直角，阴阳角位平直，达到平直度，包工料  2、铲除原白灰墙面另收18元/平方。若原墙有大面积裂口需用良布粘贴另收8元/平方人工及辅料。                                                                    3、</t>
    <phoneticPr fontId="1" type="noConversion"/>
  </si>
  <si>
    <t>1、防渗色，防裂处理，每扫一遍需砂纸打磨一次才扫下次，漆面达到平滑，角直，无脱粉现象，无明显扫纹，无色差，包工料。</t>
    <phoneticPr fontId="1" type="noConversion"/>
  </si>
  <si>
    <t>1、立邦升级。                                           2、超过两种颜色每增加一种整体面积增加3元/平方。</t>
    <phoneticPr fontId="1" type="noConversion"/>
  </si>
  <si>
    <t>石膏线接缝修补打磨及刷漆。</t>
    <phoneticPr fontId="1" type="noConversion"/>
  </si>
  <si>
    <t>原墙有破损处修平，阴阳角修平，拆旧部分补烂。门洞修补。如需倒梁另计。</t>
    <phoneticPr fontId="1" type="noConversion"/>
  </si>
  <si>
    <t>1、海螺国标325#水泥。</t>
    <phoneticPr fontId="1" type="noConversion"/>
  </si>
  <si>
    <t>地面铺抛光砖主卧客卧</t>
    <phoneticPr fontId="1" type="noConversion"/>
  </si>
  <si>
    <t>贴门槛石</t>
    <phoneticPr fontId="1" type="noConversion"/>
  </si>
  <si>
    <t>门槛石业主自购</t>
    <phoneticPr fontId="1" type="noConversion"/>
  </si>
  <si>
    <t>门槛石业主自购（超过1米按两条算）</t>
    <phoneticPr fontId="1" type="noConversion"/>
  </si>
  <si>
    <t>大理石业主自购</t>
    <phoneticPr fontId="1" type="noConversion"/>
  </si>
  <si>
    <t>铺飘窗大理石</t>
    <phoneticPr fontId="1" type="noConversion"/>
  </si>
  <si>
    <t>卫生间沉箱处理</t>
    <phoneticPr fontId="1" type="noConversion"/>
  </si>
  <si>
    <t>地面浇平</t>
    <phoneticPr fontId="1" type="noConversion"/>
  </si>
  <si>
    <t>地面保护</t>
    <phoneticPr fontId="1" type="noConversion"/>
  </si>
  <si>
    <t>打墙20</t>
    <phoneticPr fontId="1" type="noConversion"/>
  </si>
  <si>
    <t>打踢脚线槽</t>
    <phoneticPr fontId="1" type="noConversion"/>
  </si>
  <si>
    <t>打入户花园瓷片</t>
    <phoneticPr fontId="1" type="noConversion"/>
  </si>
  <si>
    <t>打飘窗</t>
    <phoneticPr fontId="1" type="noConversion"/>
  </si>
  <si>
    <t>墙面批荡</t>
    <phoneticPr fontId="1" type="noConversion"/>
  </si>
  <si>
    <t>8公分石膏线装饰收边</t>
    <phoneticPr fontId="1" type="noConversion"/>
  </si>
  <si>
    <t>全居室修补线槽批荡</t>
    <phoneticPr fontId="1" type="noConversion"/>
  </si>
  <si>
    <t>门洞修补</t>
    <phoneticPr fontId="1" type="noConversion"/>
  </si>
  <si>
    <t>包水管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</si>
  <si>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</si>
  <si>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t>先用水泥和沙放斜坡做二次排水，试水，再用沙砖做框架，倒钢筋水泥板平铺，水泥找平。</t>
    <phoneticPr fontId="1" type="noConversion"/>
  </si>
  <si>
    <t>1、325#水泥，砂浆达到水平，厚度不超过3公分，超过按地面找平补差价，不含打地面层。</t>
    <phoneticPr fontId="1" type="noConversion"/>
  </si>
  <si>
    <t>1、海螺国标325#水泥。                          2、木地板业主自购。</t>
    <phoneticPr fontId="1" type="noConversion"/>
  </si>
  <si>
    <t>1、珍珠棉或标准纤维板铺垫。</t>
    <phoneticPr fontId="1" type="noConversion"/>
  </si>
  <si>
    <t>1、含购袋、装袋、人工。</t>
    <phoneticPr fontId="1" type="noConversion"/>
  </si>
  <si>
    <t>1、指非承重墙隔墙，且墙体为砖结构。                                                      2、须经物业同意，客户办理相关手续后施工。                                           3、建筑垃圾清理费另计。                                                                       4、工程量按墙面立面面积计算。                                                             5、墙后&lt;120mm、180墙体按1.5倍计算，240墙体按2倍计算。</t>
    <phoneticPr fontId="1" type="noConversion"/>
  </si>
  <si>
    <t>1、凿墙身原水泥沙批荡200mm高，贴完地脚线后修补。</t>
    <phoneticPr fontId="1" type="noConversion"/>
  </si>
  <si>
    <t>1、工程量按墙面立面面积计算。</t>
    <phoneticPr fontId="1" type="noConversion"/>
  </si>
  <si>
    <t>人工费</t>
    <phoneticPr fontId="1" type="noConversion"/>
  </si>
  <si>
    <t>1、32.5R水泥、沙，人工。2、面层装饰另计，弧形墙另加25元/平方，超过120mm厚墙按双面计算。</t>
    <phoneticPr fontId="1" type="noConversion"/>
  </si>
  <si>
    <t>1、海螺国标32.5R水泥。                         2、轻质砖。</t>
    <phoneticPr fontId="1" type="noConversion"/>
  </si>
  <si>
    <t>1、325#水泥，沙，人工，水泥砂浆批荡。                                            2、单面墙批荡。</t>
    <phoneticPr fontId="1" type="noConversion"/>
  </si>
  <si>
    <t>定做石膏线8公分</t>
    <phoneticPr fontId="1" type="noConversion"/>
  </si>
  <si>
    <t>1、海螺国标32.5R水泥。</t>
    <phoneticPr fontId="1" type="noConversion"/>
  </si>
  <si>
    <t>1、按单条计算，轻质砖，国标325水泥，沙，人工，不含阳台，不含面层装饰。</t>
    <phoneticPr fontId="1" type="noConversion"/>
  </si>
  <si>
    <t>安装配电箱</t>
    <phoneticPr fontId="1" type="noConversion"/>
  </si>
  <si>
    <t>安装弱电箱</t>
    <phoneticPr fontId="1" type="noConversion"/>
  </si>
  <si>
    <t>人工安装费</t>
    <phoneticPr fontId="1" type="noConversion"/>
  </si>
  <si>
    <t>移配电箱10平方主线</t>
    <phoneticPr fontId="1" type="noConversion"/>
  </si>
  <si>
    <t>1、线管PVC套管10平方电线，过梁用黄腊管，电线在中途不能有接头，全部施工按国家标准施工。包工料。</t>
    <phoneticPr fontId="1" type="noConversion"/>
  </si>
  <si>
    <t>1、电线10平方。                                      2、PVC线管为联塑牌线管，一般为4平方/6平方。</t>
    <phoneticPr fontId="1" type="noConversion"/>
  </si>
  <si>
    <t>开关插座及灯位布线</t>
    <phoneticPr fontId="1" type="noConversion"/>
  </si>
  <si>
    <t>空调布线（含厨房专线）</t>
    <phoneticPr fontId="1" type="noConversion"/>
  </si>
  <si>
    <t>电视/电话/电脑/音响布线</t>
    <phoneticPr fontId="1" type="noConversion"/>
  </si>
  <si>
    <t>灯具安装</t>
    <phoneticPr fontId="1" type="noConversion"/>
  </si>
  <si>
    <t>全屋灯具安装（不包含水晶灯组装）</t>
    <phoneticPr fontId="1" type="noConversion"/>
  </si>
  <si>
    <t>全屋灯具安装</t>
    <phoneticPr fontId="1" type="noConversion"/>
  </si>
  <si>
    <t>PVC管或黄腊管套现，中途不能有接头。</t>
    <phoneticPr fontId="1" type="noConversion"/>
  </si>
  <si>
    <t>给水安装（保利抗菌管）</t>
    <phoneticPr fontId="1" type="noConversion"/>
  </si>
  <si>
    <t>排水安装（D&lt;=110）</t>
    <phoneticPr fontId="1" type="noConversion"/>
  </si>
  <si>
    <t>排水安装（D&lt;=75）</t>
    <phoneticPr fontId="1" type="noConversion"/>
  </si>
  <si>
    <t>排水安装（D&lt;=50）</t>
    <phoneticPr fontId="1" type="noConversion"/>
  </si>
  <si>
    <t>墙面开电线槽</t>
    <phoneticPr fontId="1" type="noConversion"/>
  </si>
  <si>
    <t>墙面开水管槽</t>
    <phoneticPr fontId="1" type="noConversion"/>
  </si>
  <si>
    <t>五金件安装</t>
    <phoneticPr fontId="1" type="noConversion"/>
  </si>
  <si>
    <t>全屋保洁</t>
    <phoneticPr fontId="1" type="noConversion"/>
  </si>
  <si>
    <t>包括厨房及卫生间的五金件安装，限一厨一卫，每增加一厨或一卫，增加100元。</t>
    <phoneticPr fontId="1" type="noConversion"/>
  </si>
  <si>
    <t>人工，生料带等辅材，毛巾架，书龙头，业主自购。</t>
    <phoneticPr fontId="1" type="noConversion"/>
  </si>
  <si>
    <t>1、保利抗菌管PPR管、弯头、直通。      2、原水管基础处改位。</t>
    <phoneticPr fontId="1" type="noConversion"/>
  </si>
  <si>
    <t>休闲房铝合金窗</t>
    <phoneticPr fontId="1" type="noConversion"/>
  </si>
  <si>
    <t>1、定位、凿坑暗藏水管，安装管件，试压（甲方现场检验）封管。冷、热水管为PPR管；水管配件为PPR配件，排水管为联塑牌。               2、包工料（不含水龙头阀闸）                                                                3、封闭给水排水系统时必须通知甲方到场。</t>
    <phoneticPr fontId="1" type="noConversion"/>
  </si>
  <si>
    <t>1、线管PVC套管2.5平方电线（控制线为1.5平方电线），电线在中途不能有接头，全部施工按国家标准施工。                                                2、含电线、PVC管、电胶布。                                                                     3、</t>
    <phoneticPr fontId="1" type="noConversion"/>
  </si>
  <si>
    <t>1、PVC管或黄腊管套现，中途不能有接头。</t>
    <phoneticPr fontId="1" type="noConversion"/>
  </si>
  <si>
    <t>1、电线2.5平方广东电缆牌电线（联塑多芯线）。                                                    2、PVC线管为联塑牌线管，一般为4平方/6平方。</t>
    <phoneticPr fontId="1" type="noConversion"/>
  </si>
  <si>
    <t>1、电线4平方广东电缆牌电线（联塑多芯线）。                                                        2、PVC线管为联塑牌线管，一般为4平方/6平方。                                                           3、</t>
    <phoneticPr fontId="1" type="noConversion"/>
  </si>
  <si>
    <t>专线6平方</t>
    <phoneticPr fontId="1" type="noConversion"/>
  </si>
  <si>
    <t>1、电线6平方。                                      2、PVC线管为联塑牌线管，一般为4平方/6平方。</t>
    <phoneticPr fontId="1" type="noConversion"/>
  </si>
  <si>
    <t>1、线管PVC套管6平方电线，过梁用黄腊管，电线在中途不能有接头，全部施工按国家标准施工。包工料。</t>
    <phoneticPr fontId="1" type="noConversion"/>
  </si>
  <si>
    <t>阀门8个</t>
    <phoneticPr fontId="1" type="noConversion"/>
  </si>
  <si>
    <t>1、电线4平方。                                      2、PVC线管为联塑牌线管，一般为4平方/6平方。</t>
    <phoneticPr fontId="1" type="noConversion"/>
  </si>
  <si>
    <t>1、线管PVC套管4平方电线，过梁用黄腊管，电线在中途不能有接头，全部施工按国家标准施工。包工料。</t>
    <phoneticPr fontId="1" type="noConversion"/>
  </si>
  <si>
    <t>序号</t>
    <phoneticPr fontId="1" type="noConversion"/>
  </si>
  <si>
    <t>项目</t>
    <phoneticPr fontId="1" type="noConversion"/>
  </si>
  <si>
    <t>长度</t>
    <phoneticPr fontId="1" type="noConversion"/>
  </si>
  <si>
    <t>宽度</t>
    <phoneticPr fontId="1" type="noConversion"/>
  </si>
  <si>
    <t>卫生间</t>
    <phoneticPr fontId="1" type="noConversion"/>
  </si>
  <si>
    <t>数量</t>
    <phoneticPr fontId="1" type="noConversion"/>
  </si>
  <si>
    <t>阳台</t>
    <phoneticPr fontId="1" type="noConversion"/>
  </si>
  <si>
    <t>厨房</t>
    <phoneticPr fontId="1" type="noConversion"/>
  </si>
  <si>
    <t>卫生间</t>
    <phoneticPr fontId="1" type="noConversion"/>
  </si>
  <si>
    <t>房间</t>
    <phoneticPr fontId="1" type="noConversion"/>
  </si>
  <si>
    <t>入户花园</t>
    <phoneticPr fontId="1" type="noConversion"/>
  </si>
  <si>
    <t>面积</t>
    <phoneticPr fontId="1" type="noConversion"/>
  </si>
  <si>
    <t>合计</t>
    <phoneticPr fontId="1" type="noConversion"/>
  </si>
  <si>
    <t>单价</t>
    <phoneticPr fontId="1" type="noConversion"/>
  </si>
  <si>
    <t>金额合计</t>
    <phoneticPr fontId="1" type="noConversion"/>
  </si>
  <si>
    <t>大门</t>
    <phoneticPr fontId="1" type="noConversion"/>
  </si>
  <si>
    <t>磨边</t>
    <phoneticPr fontId="1" type="noConversion"/>
  </si>
  <si>
    <t>磨边加厚</t>
    <phoneticPr fontId="1" type="noConversion"/>
  </si>
  <si>
    <t>挡水条</t>
    <phoneticPr fontId="1" type="noConversion"/>
  </si>
  <si>
    <t>主人房</t>
    <phoneticPr fontId="1" type="noConversion"/>
  </si>
  <si>
    <t>门槛石</t>
    <phoneticPr fontId="1" type="noConversion"/>
  </si>
  <si>
    <t>名称</t>
    <phoneticPr fontId="1" type="noConversion"/>
  </si>
  <si>
    <t>窗台石</t>
    <phoneticPr fontId="1" type="noConversion"/>
  </si>
  <si>
    <t>餐厅</t>
    <phoneticPr fontId="1" type="noConversion"/>
  </si>
  <si>
    <t>老人房</t>
    <phoneticPr fontId="1" type="noConversion"/>
  </si>
  <si>
    <t>儿童房</t>
    <phoneticPr fontId="1" type="noConversion"/>
  </si>
  <si>
    <t>公共卫生间</t>
    <phoneticPr fontId="1" type="noConversion"/>
  </si>
  <si>
    <t>书房</t>
    <phoneticPr fontId="1" type="noConversion"/>
  </si>
  <si>
    <t>主人房+主卫</t>
    <phoneticPr fontId="1" type="noConversion"/>
  </si>
  <si>
    <t>老卫</t>
    <phoneticPr fontId="1" type="noConversion"/>
  </si>
  <si>
    <t>合计：</t>
    <phoneticPr fontId="1" type="noConversion"/>
  </si>
  <si>
    <t>序号</t>
    <phoneticPr fontId="1" type="noConversion"/>
  </si>
  <si>
    <t>人工费</t>
    <phoneticPr fontId="1" type="noConversion"/>
  </si>
  <si>
    <t>总合计：</t>
    <phoneticPr fontId="1" type="noConversion"/>
  </si>
  <si>
    <t>前走廊</t>
    <phoneticPr fontId="1" type="noConversion"/>
  </si>
  <si>
    <t>客厅</t>
    <phoneticPr fontId="1" type="noConversion"/>
  </si>
  <si>
    <t>后走廊</t>
    <phoneticPr fontId="1" type="noConversion"/>
  </si>
  <si>
    <t>饭厅</t>
    <phoneticPr fontId="1" type="noConversion"/>
  </si>
  <si>
    <t>门孔</t>
    <phoneticPr fontId="1" type="noConversion"/>
  </si>
  <si>
    <t>公卫</t>
    <phoneticPr fontId="1" type="noConversion"/>
  </si>
  <si>
    <t>窗孔</t>
    <phoneticPr fontId="1" type="noConversion"/>
  </si>
  <si>
    <t>波导线</t>
    <phoneticPr fontId="1" type="noConversion"/>
  </si>
  <si>
    <t>前走廊</t>
    <phoneticPr fontId="1" type="noConversion"/>
  </si>
  <si>
    <t>后走廊</t>
    <phoneticPr fontId="1" type="noConversion"/>
  </si>
  <si>
    <t>主卫</t>
    <phoneticPr fontId="1" type="noConversion"/>
  </si>
  <si>
    <t>公卫</t>
    <phoneticPr fontId="1" type="noConversion"/>
  </si>
  <si>
    <t>老卫</t>
    <phoneticPr fontId="1" type="noConversion"/>
  </si>
  <si>
    <t>地面防滑砖+铝扣板天花</t>
    <phoneticPr fontId="1" type="noConversion"/>
  </si>
  <si>
    <t>墙面贴瓷片</t>
    <phoneticPr fontId="1" type="noConversion"/>
  </si>
  <si>
    <t>墙面贴瓷砖</t>
    <phoneticPr fontId="1" type="noConversion"/>
  </si>
  <si>
    <t>结算面积</t>
    <phoneticPr fontId="1" type="noConversion"/>
  </si>
  <si>
    <t>实量面积</t>
    <phoneticPr fontId="1" type="noConversion"/>
  </si>
  <si>
    <t>差价</t>
    <phoneticPr fontId="1" type="noConversion"/>
  </si>
  <si>
    <t>天花木工</t>
    <phoneticPr fontId="1" type="noConversion"/>
  </si>
  <si>
    <t>主人房</t>
    <phoneticPr fontId="1" type="noConversion"/>
  </si>
  <si>
    <t>高度/宽度</t>
    <phoneticPr fontId="1" type="noConversion"/>
  </si>
  <si>
    <t>主卫</t>
    <phoneticPr fontId="1" type="noConversion"/>
  </si>
  <si>
    <t>防水</t>
    <phoneticPr fontId="1" type="noConversion"/>
  </si>
  <si>
    <t>主卫地面</t>
    <phoneticPr fontId="1" type="noConversion"/>
  </si>
  <si>
    <t>公卫地面</t>
    <phoneticPr fontId="1" type="noConversion"/>
  </si>
  <si>
    <t>老卫地面</t>
    <phoneticPr fontId="1" type="noConversion"/>
  </si>
  <si>
    <t>厨房地面</t>
    <phoneticPr fontId="1" type="noConversion"/>
  </si>
  <si>
    <t>主卫墙面</t>
    <phoneticPr fontId="1" type="noConversion"/>
  </si>
  <si>
    <t>公卫墙面</t>
    <phoneticPr fontId="1" type="noConversion"/>
  </si>
  <si>
    <t>老卫墙面</t>
    <phoneticPr fontId="1" type="noConversion"/>
  </si>
  <si>
    <t>厨房墙面</t>
    <phoneticPr fontId="1" type="noConversion"/>
  </si>
  <si>
    <t>阳台地面</t>
    <phoneticPr fontId="1" type="noConversion"/>
  </si>
  <si>
    <t>扇灰</t>
    <phoneticPr fontId="1" type="noConversion"/>
  </si>
  <si>
    <t>前走廊天花</t>
    <phoneticPr fontId="1" type="noConversion"/>
  </si>
  <si>
    <t>后走廊天花</t>
    <phoneticPr fontId="1" type="noConversion"/>
  </si>
  <si>
    <t>主人房天花</t>
    <phoneticPr fontId="1" type="noConversion"/>
  </si>
  <si>
    <t>衣帽间</t>
    <phoneticPr fontId="1" type="noConversion"/>
  </si>
  <si>
    <t>石膏线</t>
    <phoneticPr fontId="1" type="noConversion"/>
  </si>
  <si>
    <t>沉箱处理</t>
    <phoneticPr fontId="1" type="noConversion"/>
  </si>
  <si>
    <t>打墙20</t>
    <phoneticPr fontId="1" type="noConversion"/>
  </si>
  <si>
    <t>打飘台</t>
    <phoneticPr fontId="1" type="noConversion"/>
  </si>
  <si>
    <t>砌墙</t>
    <phoneticPr fontId="1" type="noConversion"/>
  </si>
  <si>
    <t>客厅</t>
    <phoneticPr fontId="1" type="noConversion"/>
  </si>
  <si>
    <t>书房</t>
    <phoneticPr fontId="1" type="noConversion"/>
  </si>
  <si>
    <t>110D</t>
    <phoneticPr fontId="1" type="noConversion"/>
  </si>
  <si>
    <t>75D</t>
    <phoneticPr fontId="1" type="noConversion"/>
  </si>
  <si>
    <t>50D</t>
    <phoneticPr fontId="1" type="noConversion"/>
  </si>
  <si>
    <t>排水安装</t>
    <phoneticPr fontId="1" type="noConversion"/>
  </si>
  <si>
    <t>前走廊、后走廊、衣帽间</t>
    <phoneticPr fontId="1" type="noConversion"/>
  </si>
  <si>
    <t>墙面贴砖</t>
    <phoneticPr fontId="1" type="noConversion"/>
  </si>
  <si>
    <t>客厅、餐厅、前后走廊</t>
    <phoneticPr fontId="1" type="noConversion"/>
  </si>
  <si>
    <t>电视背景墙</t>
    <phoneticPr fontId="1" type="noConversion"/>
  </si>
  <si>
    <t>公卫、老卫、主卫、厨房</t>
    <phoneticPr fontId="1" type="noConversion"/>
  </si>
  <si>
    <t>卫生间厨房墙砖改瓷片</t>
    <phoneticPr fontId="1" type="noConversion"/>
  </si>
  <si>
    <t>公卫、老卫、主卫、厨房、阳台</t>
    <phoneticPr fontId="1" type="noConversion"/>
  </si>
  <si>
    <t>公卫、老卫、主卫</t>
    <phoneticPr fontId="1" type="noConversion"/>
  </si>
  <si>
    <t>打墙</t>
    <phoneticPr fontId="1" type="noConversion"/>
  </si>
  <si>
    <t>主人房(3)、大门(2)、厨房(1)</t>
    <phoneticPr fontId="1" type="noConversion"/>
  </si>
  <si>
    <t>主人房、老人房、儿童房</t>
    <phoneticPr fontId="1" type="noConversion"/>
  </si>
  <si>
    <r>
      <t>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</si>
  <si>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m</t>
    <phoneticPr fontId="1" type="noConversion"/>
  </si>
  <si>
    <t>客厅、书房、后走廊(主人房)、主卫</t>
    <phoneticPr fontId="1" type="noConversion"/>
  </si>
  <si>
    <t>110D（公卫、主卫、老卫）</t>
    <phoneticPr fontId="1" type="noConversion"/>
  </si>
  <si>
    <t>75D（公卫、主卫、老卫）</t>
    <phoneticPr fontId="1" type="noConversion"/>
  </si>
  <si>
    <t>50D（公卫、主卫、老卫、厨房、阳台）</t>
    <phoneticPr fontId="1" type="noConversion"/>
  </si>
  <si>
    <t>房间贴木纹砖差价</t>
    <phoneticPr fontId="1" type="noConversion"/>
  </si>
  <si>
    <t>房间贴木纹砖面积</t>
    <phoneticPr fontId="1" type="noConversion"/>
  </si>
  <si>
    <t>入户过道加波导线</t>
    <phoneticPr fontId="1" type="noConversion"/>
  </si>
  <si>
    <t>卫生间修改门洞</t>
    <phoneticPr fontId="1" type="noConversion"/>
  </si>
  <si>
    <t>实量数量</t>
    <phoneticPr fontId="1" type="noConversion"/>
  </si>
  <si>
    <t>合同数量</t>
    <phoneticPr fontId="1" type="noConversion"/>
  </si>
  <si>
    <t>批荡</t>
    <phoneticPr fontId="1" type="noConversion"/>
  </si>
  <si>
    <t>厨房烟管批荡2.26方应纳入批荡</t>
    <phoneticPr fontId="1" type="noConversion"/>
  </si>
  <si>
    <t>老卫蹲厕</t>
    <phoneticPr fontId="1" type="noConversion"/>
  </si>
  <si>
    <t>客厅墙砖瓷砖胶差价</t>
    <phoneticPr fontId="1" type="noConversion"/>
  </si>
  <si>
    <t>管理费5%</t>
    <phoneticPr fontId="1" type="noConversion"/>
  </si>
  <si>
    <t>九五优惠</t>
    <phoneticPr fontId="1" type="noConversion"/>
  </si>
  <si>
    <t>搬运费及垃圾清运费5%</t>
    <phoneticPr fontId="1" type="noConversion"/>
  </si>
  <si>
    <t>2.5平方专线退回</t>
    <phoneticPr fontId="1" type="noConversion"/>
  </si>
  <si>
    <t>项</t>
    <phoneticPr fontId="1" type="noConversion"/>
  </si>
  <si>
    <t>专线2.5平方</t>
    <phoneticPr fontId="1" type="noConversion"/>
  </si>
  <si>
    <t>客厅墙砖瓷砖胶差价</t>
    <phoneticPr fontId="1" type="noConversion"/>
  </si>
  <si>
    <t>包</t>
    <phoneticPr fontId="1" type="noConversion"/>
  </si>
  <si>
    <r>
      <t>m</t>
    </r>
    <r>
      <rPr>
        <b/>
        <vertAlign val="super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</si>
  <si>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入口鞋柜1.3</t>
    <phoneticPr fontId="1" type="noConversion"/>
  </si>
  <si>
    <t>门口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</si>
  <si>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phoneticPr fontId="1" type="noConversion"/>
  </si>
  <si>
    <t xml:space="preserve"> </t>
    <phoneticPr fontId="1" type="noConversion"/>
  </si>
  <si>
    <t>铝扣板</t>
    <phoneticPr fontId="1" type="noConversion"/>
  </si>
  <si>
    <t>厨房烟管批荡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</si>
</sst>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vertAlign val="superscript"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0070C0"/>
      <name val="微软雅黑"/>
      <family val="2"/>
      <charset val="134"/>
    </font>
    <font>
      <b/>
      <sz val="12"/>
      <color rgb="FF0070C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vertAlign val="superscript"/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b/>
      <vertAlign val="superscript"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left" vertical="center" wrapText="1"/>
    </xf>
    <xf numFmtId="176" fontId="3" fillId="0" borderId="3" xfId="0" applyNumberFormat="1" applyFont="1" applyBorder="1" applyAlignment="1">
      <alignment horizontal="left" vertical="center" wrapText="1"/>
    </xf>
    <xf numFmtId="176" fontId="5" fillId="0" borderId="0" xfId="0" applyNumberFormat="1" applyFont="1" applyAlignment="1">
      <alignment horizontal="left" vertical="center" wrapText="1"/>
    </xf>
    <xf numFmtId="176" fontId="8" fillId="0" borderId="0" xfId="0" applyNumberFormat="1" applyFont="1" applyAlignment="1">
      <alignment horizontal="left" vertical="center" wrapText="1"/>
    </xf>
    <xf numFmtId="176" fontId="13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176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right" vertical="center"/>
    </xf>
    <xf numFmtId="176" fontId="1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7"/>
  <sheetViews>
    <sheetView tabSelected="1" workbookViewId="0">
      <pane ySplit="2" topLeftCell="A72" activePane="bottomLeft" state="frozen"/>
      <selection pane="bottomLeft" activeCell="G86" sqref="G86"/>
    </sheetView>
  </sheetViews>
  <sheetFormatPr defaultRowHeight="24.95" customHeight="1"/>
  <cols>
    <col min="1" max="1" width="9" style="54"/>
    <col min="2" max="2" width="41.125" style="54" bestFit="1" customWidth="1"/>
    <col min="3" max="5" width="9" style="54"/>
    <col min="6" max="6" width="9.625" style="54" bestFit="1" customWidth="1"/>
    <col min="7" max="7" width="9" style="54"/>
    <col min="8" max="8" width="9.625" style="54" bestFit="1" customWidth="1"/>
    <col min="9" max="9" width="9.75" style="4" bestFit="1" customWidth="1"/>
    <col min="10" max="10" width="17" style="6" customWidth="1"/>
    <col min="11" max="11" width="58.75" style="39" customWidth="1"/>
    <col min="12" max="12" width="35" style="30" customWidth="1"/>
    <col min="13" max="16384" width="9" style="54"/>
  </cols>
  <sheetData>
    <row r="1" spans="1:12" ht="24.95" customHeight="1">
      <c r="A1" s="114" t="s">
        <v>0</v>
      </c>
      <c r="B1" s="114" t="s">
        <v>1</v>
      </c>
      <c r="C1" s="114" t="s">
        <v>2</v>
      </c>
      <c r="D1" s="114" t="s">
        <v>3</v>
      </c>
      <c r="E1" s="114" t="s">
        <v>4</v>
      </c>
      <c r="F1" s="114"/>
      <c r="G1" s="114" t="s">
        <v>7</v>
      </c>
      <c r="H1" s="114"/>
      <c r="I1" s="114" t="s">
        <v>10</v>
      </c>
      <c r="J1" s="114"/>
      <c r="K1" s="109" t="s">
        <v>136</v>
      </c>
      <c r="L1" s="109" t="s">
        <v>135</v>
      </c>
    </row>
    <row r="2" spans="1:12" ht="24.95" customHeight="1" thickBot="1">
      <c r="A2" s="115"/>
      <c r="B2" s="115"/>
      <c r="C2" s="115"/>
      <c r="D2" s="115"/>
      <c r="E2" s="55" t="s">
        <v>5</v>
      </c>
      <c r="F2" s="55" t="s">
        <v>6</v>
      </c>
      <c r="G2" s="55" t="s">
        <v>5</v>
      </c>
      <c r="H2" s="55" t="s">
        <v>6</v>
      </c>
      <c r="I2" s="55" t="s">
        <v>8</v>
      </c>
      <c r="J2" s="3" t="s">
        <v>9</v>
      </c>
      <c r="K2" s="110"/>
      <c r="L2" s="110"/>
    </row>
    <row r="3" spans="1:12" ht="24.95" customHeight="1">
      <c r="A3" s="4" t="s">
        <v>11</v>
      </c>
      <c r="B3" s="4" t="s">
        <v>12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12" ht="66">
      <c r="A4" s="54">
        <v>1</v>
      </c>
      <c r="B4" s="100" t="s">
        <v>133</v>
      </c>
      <c r="C4" s="28">
        <v>0</v>
      </c>
      <c r="D4" s="54" t="s">
        <v>37</v>
      </c>
      <c r="E4" s="54">
        <v>500</v>
      </c>
      <c r="F4" s="54">
        <f t="shared" ref="F4:F10" si="0">C4*E4</f>
        <v>0</v>
      </c>
      <c r="G4" s="54">
        <v>250</v>
      </c>
      <c r="H4" s="54">
        <f t="shared" ref="H4:H10" si="1">C4*G4</f>
        <v>0</v>
      </c>
      <c r="I4" s="4">
        <f t="shared" ref="I4:I10" si="2">E4+G4</f>
        <v>750</v>
      </c>
      <c r="J4" s="6">
        <f t="shared" ref="J4:J10" si="3">C4*I4</f>
        <v>0</v>
      </c>
      <c r="K4" s="30" t="s">
        <v>146</v>
      </c>
      <c r="L4" s="30" t="s">
        <v>137</v>
      </c>
    </row>
    <row r="5" spans="1:12" ht="24.95" customHeight="1">
      <c r="A5" s="54">
        <v>2</v>
      </c>
      <c r="B5" s="54" t="s">
        <v>134</v>
      </c>
      <c r="C5" s="28">
        <v>0</v>
      </c>
      <c r="D5" s="54" t="s">
        <v>37</v>
      </c>
      <c r="E5" s="54">
        <v>55</v>
      </c>
      <c r="F5" s="54">
        <f t="shared" si="0"/>
        <v>0</v>
      </c>
      <c r="G5" s="54">
        <v>75</v>
      </c>
      <c r="H5" s="54">
        <f t="shared" si="1"/>
        <v>0</v>
      </c>
      <c r="I5" s="4">
        <f t="shared" si="2"/>
        <v>130</v>
      </c>
      <c r="J5" s="6">
        <f t="shared" si="3"/>
        <v>0</v>
      </c>
    </row>
    <row r="6" spans="1:12" ht="82.5">
      <c r="A6" s="54">
        <v>3</v>
      </c>
      <c r="B6" s="54" t="s">
        <v>140</v>
      </c>
      <c r="C6" s="56">
        <v>13</v>
      </c>
      <c r="D6" s="54" t="s">
        <v>37</v>
      </c>
      <c r="E6" s="54">
        <v>90</v>
      </c>
      <c r="F6" s="54">
        <f t="shared" si="0"/>
        <v>1170</v>
      </c>
      <c r="G6" s="54">
        <v>70</v>
      </c>
      <c r="H6" s="54">
        <f t="shared" si="1"/>
        <v>910</v>
      </c>
      <c r="I6" s="4">
        <f t="shared" si="2"/>
        <v>160</v>
      </c>
      <c r="J6" s="6">
        <f t="shared" si="3"/>
        <v>2080</v>
      </c>
      <c r="K6" s="39" t="s">
        <v>147</v>
      </c>
      <c r="L6" s="30" t="s">
        <v>145</v>
      </c>
    </row>
    <row r="7" spans="1:12" ht="66">
      <c r="A7" s="54">
        <v>4</v>
      </c>
      <c r="B7" s="54" t="s">
        <v>141</v>
      </c>
      <c r="C7" s="54">
        <v>42.8</v>
      </c>
      <c r="D7" s="54" t="s">
        <v>37</v>
      </c>
      <c r="E7" s="54">
        <v>10</v>
      </c>
      <c r="F7" s="54">
        <f t="shared" si="0"/>
        <v>428</v>
      </c>
      <c r="G7" s="54">
        <v>35</v>
      </c>
      <c r="H7" s="54">
        <f t="shared" si="1"/>
        <v>1498</v>
      </c>
      <c r="I7" s="4">
        <f t="shared" si="2"/>
        <v>45</v>
      </c>
      <c r="J7" s="6">
        <f t="shared" si="3"/>
        <v>1925.9999999999998</v>
      </c>
      <c r="K7" s="39" t="s">
        <v>148</v>
      </c>
      <c r="L7" s="30" t="s">
        <v>162</v>
      </c>
    </row>
    <row r="8" spans="1:12" ht="115.5">
      <c r="A8" s="54">
        <v>5</v>
      </c>
      <c r="B8" s="54" t="s">
        <v>156</v>
      </c>
      <c r="C8" s="28">
        <v>96</v>
      </c>
      <c r="D8" s="54" t="s">
        <v>37</v>
      </c>
      <c r="E8" s="54">
        <v>55</v>
      </c>
      <c r="F8" s="54">
        <f t="shared" si="0"/>
        <v>5280</v>
      </c>
      <c r="G8" s="54">
        <v>55</v>
      </c>
      <c r="H8" s="54">
        <f t="shared" si="1"/>
        <v>5280</v>
      </c>
      <c r="I8" s="4">
        <f t="shared" si="2"/>
        <v>110</v>
      </c>
      <c r="J8" s="6">
        <f t="shared" si="3"/>
        <v>10560</v>
      </c>
      <c r="K8" s="39" t="s">
        <v>149</v>
      </c>
      <c r="L8" s="30" t="s">
        <v>163</v>
      </c>
    </row>
    <row r="9" spans="1:12" ht="24.95" customHeight="1">
      <c r="A9" s="54">
        <v>6</v>
      </c>
      <c r="B9" s="54" t="s">
        <v>142</v>
      </c>
      <c r="C9" s="54">
        <v>0</v>
      </c>
      <c r="D9" s="11" t="s">
        <v>40</v>
      </c>
      <c r="E9" s="54">
        <v>15</v>
      </c>
      <c r="F9" s="54">
        <f t="shared" si="0"/>
        <v>0</v>
      </c>
      <c r="G9" s="54">
        <v>0</v>
      </c>
      <c r="H9" s="54">
        <f t="shared" si="1"/>
        <v>0</v>
      </c>
      <c r="I9" s="4">
        <f t="shared" si="2"/>
        <v>15</v>
      </c>
      <c r="J9" s="6">
        <f t="shared" si="3"/>
        <v>0</v>
      </c>
      <c r="K9" s="39" t="s">
        <v>150</v>
      </c>
      <c r="L9" s="30" t="s">
        <v>151</v>
      </c>
    </row>
    <row r="10" spans="1:12" ht="24.95" customHeight="1" thickBot="1">
      <c r="A10" s="15">
        <v>7</v>
      </c>
      <c r="B10" s="15" t="s">
        <v>143</v>
      </c>
      <c r="C10" s="38">
        <v>23.5</v>
      </c>
      <c r="D10" s="15" t="s">
        <v>40</v>
      </c>
      <c r="E10" s="15">
        <v>18</v>
      </c>
      <c r="F10" s="15">
        <f t="shared" si="0"/>
        <v>423</v>
      </c>
      <c r="G10" s="15">
        <v>30</v>
      </c>
      <c r="H10" s="15">
        <f t="shared" si="1"/>
        <v>705</v>
      </c>
      <c r="I10" s="16">
        <f t="shared" si="2"/>
        <v>48</v>
      </c>
      <c r="J10" s="17">
        <f t="shared" si="3"/>
        <v>1128</v>
      </c>
      <c r="K10" s="40" t="s">
        <v>150</v>
      </c>
      <c r="L10" s="31" t="s">
        <v>152</v>
      </c>
    </row>
    <row r="11" spans="1:12" ht="24.95" customHeight="1" thickTop="1">
      <c r="A11" s="4" t="s">
        <v>20</v>
      </c>
      <c r="B11" s="4" t="s">
        <v>158</v>
      </c>
    </row>
    <row r="12" spans="1:12" ht="24.95" customHeight="1">
      <c r="A12" s="11">
        <v>1</v>
      </c>
      <c r="B12" s="11" t="s">
        <v>153</v>
      </c>
      <c r="C12" s="11">
        <v>0</v>
      </c>
      <c r="D12" s="11" t="s">
        <v>34</v>
      </c>
      <c r="E12" s="11">
        <v>20</v>
      </c>
      <c r="F12" s="11">
        <v>0</v>
      </c>
      <c r="G12" s="54">
        <v>80</v>
      </c>
      <c r="H12" s="54">
        <f t="shared" ref="H12" si="4">C12*G12</f>
        <v>0</v>
      </c>
      <c r="I12" s="4">
        <f t="shared" ref="I12:I13" si="5">E12+G12</f>
        <v>100</v>
      </c>
      <c r="J12" s="6">
        <f t="shared" ref="J12:J13" si="6">C12*I12</f>
        <v>0</v>
      </c>
      <c r="K12" s="52" t="s">
        <v>159</v>
      </c>
      <c r="L12" s="33"/>
    </row>
    <row r="13" spans="1:12" ht="24.95" customHeight="1">
      <c r="A13" s="11">
        <v>2</v>
      </c>
      <c r="B13" s="11" t="s">
        <v>154</v>
      </c>
      <c r="C13" s="11">
        <v>0</v>
      </c>
      <c r="D13" s="11" t="s">
        <v>34</v>
      </c>
      <c r="E13" s="11">
        <v>35</v>
      </c>
      <c r="F13" s="11">
        <v>0</v>
      </c>
      <c r="G13" s="54">
        <v>100</v>
      </c>
      <c r="H13" s="54">
        <v>0</v>
      </c>
      <c r="I13" s="4">
        <f t="shared" si="5"/>
        <v>135</v>
      </c>
      <c r="J13" s="6">
        <f t="shared" si="6"/>
        <v>0</v>
      </c>
      <c r="K13" s="52" t="s">
        <v>159</v>
      </c>
      <c r="L13" s="33"/>
    </row>
    <row r="14" spans="1:12" ht="66">
      <c r="A14" s="11">
        <v>3</v>
      </c>
      <c r="B14" s="11" t="s">
        <v>155</v>
      </c>
      <c r="C14" s="37">
        <v>4.2</v>
      </c>
      <c r="D14" s="54" t="s">
        <v>37</v>
      </c>
      <c r="E14" s="11">
        <v>10</v>
      </c>
      <c r="F14" s="54">
        <f>C14*E14</f>
        <v>42</v>
      </c>
      <c r="G14" s="54">
        <v>35</v>
      </c>
      <c r="H14" s="54">
        <f>C14*G14</f>
        <v>147</v>
      </c>
      <c r="I14" s="4">
        <f>E14+G14</f>
        <v>45</v>
      </c>
      <c r="J14" s="6">
        <f>C14*I14</f>
        <v>189</v>
      </c>
      <c r="K14" s="39" t="s">
        <v>148</v>
      </c>
      <c r="L14" s="30" t="s">
        <v>162</v>
      </c>
    </row>
    <row r="15" spans="1:12" ht="115.5">
      <c r="A15" s="11">
        <v>4</v>
      </c>
      <c r="B15" s="54" t="s">
        <v>156</v>
      </c>
      <c r="C15" s="11">
        <v>21</v>
      </c>
      <c r="D15" s="54" t="s">
        <v>37</v>
      </c>
      <c r="E15" s="37">
        <v>27.5</v>
      </c>
      <c r="F15" s="54">
        <f>C15*E15</f>
        <v>577.5</v>
      </c>
      <c r="G15" s="28">
        <v>27.5</v>
      </c>
      <c r="H15" s="54">
        <f>C15*G15</f>
        <v>577.5</v>
      </c>
      <c r="I15" s="4">
        <f t="shared" ref="I15:I17" si="7">E15+G15</f>
        <v>55</v>
      </c>
      <c r="J15" s="6">
        <f t="shared" ref="J15:J17" si="8">C15*I15</f>
        <v>1155</v>
      </c>
      <c r="K15" s="39" t="s">
        <v>149</v>
      </c>
      <c r="L15" s="30" t="s">
        <v>163</v>
      </c>
    </row>
    <row r="16" spans="1:12" ht="49.5">
      <c r="A16" s="11">
        <v>5</v>
      </c>
      <c r="B16" s="11" t="s">
        <v>157</v>
      </c>
      <c r="C16" s="37">
        <v>4.16</v>
      </c>
      <c r="D16" s="54" t="s">
        <v>37</v>
      </c>
      <c r="E16" s="11">
        <v>100</v>
      </c>
      <c r="F16" s="54">
        <f t="shared" ref="F16" si="9">C16*E16</f>
        <v>416</v>
      </c>
      <c r="G16" s="54">
        <v>80</v>
      </c>
      <c r="H16" s="54">
        <f t="shared" ref="H16" si="10">C16*G16</f>
        <v>332.8</v>
      </c>
      <c r="I16" s="4">
        <f t="shared" si="7"/>
        <v>180</v>
      </c>
      <c r="J16" s="6">
        <f t="shared" si="8"/>
        <v>748.80000000000007</v>
      </c>
      <c r="K16" s="39" t="s">
        <v>160</v>
      </c>
      <c r="L16" s="30" t="s">
        <v>161</v>
      </c>
    </row>
    <row r="17" spans="1:12" ht="66.75" thickBot="1">
      <c r="A17" s="15">
        <v>6</v>
      </c>
      <c r="B17" s="15" t="s">
        <v>28</v>
      </c>
      <c r="C17" s="38">
        <v>24.5</v>
      </c>
      <c r="D17" s="15" t="s">
        <v>37</v>
      </c>
      <c r="E17" s="15">
        <v>40</v>
      </c>
      <c r="F17" s="15">
        <f>C17*E17</f>
        <v>980</v>
      </c>
      <c r="G17" s="15">
        <v>15</v>
      </c>
      <c r="H17" s="15">
        <f>C17*G17</f>
        <v>367.5</v>
      </c>
      <c r="I17" s="16">
        <f t="shared" si="7"/>
        <v>55</v>
      </c>
      <c r="J17" s="17">
        <f t="shared" si="8"/>
        <v>1347.5</v>
      </c>
      <c r="K17" s="40" t="s">
        <v>165</v>
      </c>
      <c r="L17" s="31" t="s">
        <v>164</v>
      </c>
    </row>
    <row r="18" spans="1:12" ht="24.95" customHeight="1" thickTop="1">
      <c r="A18" s="4" t="s">
        <v>29</v>
      </c>
      <c r="B18" s="4" t="s">
        <v>30</v>
      </c>
    </row>
    <row r="19" spans="1:12" ht="24.95" customHeight="1">
      <c r="A19" s="11">
        <v>1</v>
      </c>
      <c r="B19" s="11" t="s">
        <v>153</v>
      </c>
      <c r="C19" s="11">
        <v>0</v>
      </c>
      <c r="D19" s="11" t="s">
        <v>34</v>
      </c>
      <c r="E19" s="11">
        <v>20</v>
      </c>
      <c r="F19" s="11">
        <v>0</v>
      </c>
      <c r="G19" s="54">
        <v>80</v>
      </c>
      <c r="H19" s="54">
        <f t="shared" ref="H19" si="11">C19*G19</f>
        <v>0</v>
      </c>
      <c r="I19" s="4">
        <f t="shared" ref="I19:I20" si="12">E19+G19</f>
        <v>100</v>
      </c>
      <c r="J19" s="6">
        <f t="shared" ref="J19:J20" si="13">C19*I19</f>
        <v>0</v>
      </c>
      <c r="K19" s="52" t="s">
        <v>159</v>
      </c>
      <c r="L19" s="33"/>
    </row>
    <row r="20" spans="1:12" ht="24.95" customHeight="1">
      <c r="A20" s="11">
        <v>2</v>
      </c>
      <c r="B20" s="11" t="s">
        <v>166</v>
      </c>
      <c r="C20" s="11">
        <v>1</v>
      </c>
      <c r="D20" s="11" t="s">
        <v>34</v>
      </c>
      <c r="E20" s="11">
        <v>35</v>
      </c>
      <c r="F20" s="54">
        <f>C20*E20</f>
        <v>35</v>
      </c>
      <c r="G20" s="54">
        <v>100</v>
      </c>
      <c r="H20" s="54">
        <f>C20*G20</f>
        <v>100</v>
      </c>
      <c r="I20" s="4">
        <f t="shared" si="12"/>
        <v>135</v>
      </c>
      <c r="J20" s="6">
        <f t="shared" si="13"/>
        <v>135</v>
      </c>
      <c r="K20" s="52" t="s">
        <v>159</v>
      </c>
      <c r="L20" s="33"/>
    </row>
    <row r="21" spans="1:12" ht="66">
      <c r="A21" s="11">
        <v>3</v>
      </c>
      <c r="B21" s="11" t="s">
        <v>155</v>
      </c>
      <c r="C21" s="37">
        <v>4.5</v>
      </c>
      <c r="D21" s="54" t="s">
        <v>37</v>
      </c>
      <c r="E21" s="11">
        <v>10</v>
      </c>
      <c r="F21" s="54">
        <f>C21*E21</f>
        <v>45</v>
      </c>
      <c r="G21" s="54">
        <v>35</v>
      </c>
      <c r="H21" s="54">
        <f>C21*G21</f>
        <v>157.5</v>
      </c>
      <c r="I21" s="4">
        <f>E21+G21</f>
        <v>45</v>
      </c>
      <c r="J21" s="6">
        <f>C21*I21</f>
        <v>202.5</v>
      </c>
      <c r="K21" s="39" t="s">
        <v>148</v>
      </c>
      <c r="L21" s="30" t="s">
        <v>162</v>
      </c>
    </row>
    <row r="22" spans="1:12" ht="115.5">
      <c r="A22" s="11">
        <v>4</v>
      </c>
      <c r="B22" s="54" t="s">
        <v>156</v>
      </c>
      <c r="C22" s="37">
        <v>19.5</v>
      </c>
      <c r="D22" s="54" t="s">
        <v>37</v>
      </c>
      <c r="E22" s="37">
        <v>27.5</v>
      </c>
      <c r="F22" s="54">
        <f>C22*E22</f>
        <v>536.25</v>
      </c>
      <c r="G22" s="28">
        <v>27.5</v>
      </c>
      <c r="H22" s="54">
        <f>C22*G22</f>
        <v>536.25</v>
      </c>
      <c r="I22" s="4">
        <f t="shared" ref="I22:I24" si="14">E22+G22</f>
        <v>55</v>
      </c>
      <c r="J22" s="6">
        <f t="shared" ref="J22:J24" si="15">C22*I22</f>
        <v>1072.5</v>
      </c>
      <c r="K22" s="39" t="s">
        <v>149</v>
      </c>
      <c r="L22" s="30" t="s">
        <v>163</v>
      </c>
    </row>
    <row r="23" spans="1:12" ht="49.5">
      <c r="A23" s="11">
        <v>5</v>
      </c>
      <c r="B23" s="11" t="s">
        <v>157</v>
      </c>
      <c r="C23" s="37">
        <v>4.46</v>
      </c>
      <c r="D23" s="54" t="s">
        <v>37</v>
      </c>
      <c r="E23" s="11">
        <v>100</v>
      </c>
      <c r="F23" s="54">
        <f t="shared" ref="F23" si="16">C23*E23</f>
        <v>446</v>
      </c>
      <c r="G23" s="54">
        <v>80</v>
      </c>
      <c r="H23" s="54">
        <f t="shared" ref="H23" si="17">C23*G23</f>
        <v>356.8</v>
      </c>
      <c r="I23" s="4">
        <f t="shared" si="14"/>
        <v>180</v>
      </c>
      <c r="J23" s="6">
        <f t="shared" si="15"/>
        <v>802.8</v>
      </c>
      <c r="K23" s="39" t="s">
        <v>160</v>
      </c>
      <c r="L23" s="30" t="s">
        <v>161</v>
      </c>
    </row>
    <row r="24" spans="1:12" ht="66.75" thickBot="1">
      <c r="A24" s="15">
        <v>6</v>
      </c>
      <c r="B24" s="15" t="s">
        <v>28</v>
      </c>
      <c r="C24" s="38">
        <v>25</v>
      </c>
      <c r="D24" s="15" t="s">
        <v>37</v>
      </c>
      <c r="E24" s="15">
        <v>40</v>
      </c>
      <c r="F24" s="15">
        <f>C24*E24</f>
        <v>1000</v>
      </c>
      <c r="G24" s="15">
        <v>15</v>
      </c>
      <c r="H24" s="15">
        <f>C24*G24</f>
        <v>375</v>
      </c>
      <c r="I24" s="16">
        <f t="shared" si="14"/>
        <v>55</v>
      </c>
      <c r="J24" s="17">
        <f t="shared" si="15"/>
        <v>1375</v>
      </c>
      <c r="K24" s="40" t="s">
        <v>165</v>
      </c>
      <c r="L24" s="31" t="s">
        <v>164</v>
      </c>
    </row>
    <row r="25" spans="1:12" ht="24.95" customHeight="1" thickTop="1">
      <c r="A25" s="4" t="s">
        <v>35</v>
      </c>
      <c r="B25" s="4" t="s">
        <v>167</v>
      </c>
    </row>
    <row r="26" spans="1:12" ht="24.95" customHeight="1">
      <c r="A26" s="11">
        <v>1</v>
      </c>
      <c r="B26" s="11" t="s">
        <v>153</v>
      </c>
      <c r="C26" s="11">
        <v>0</v>
      </c>
      <c r="D26" s="11" t="s">
        <v>34</v>
      </c>
      <c r="E26" s="11">
        <v>20</v>
      </c>
      <c r="F26" s="11">
        <v>0</v>
      </c>
      <c r="G26" s="54">
        <v>80</v>
      </c>
      <c r="H26" s="54">
        <f t="shared" ref="H26" si="18">C26*G26</f>
        <v>0</v>
      </c>
      <c r="I26" s="4">
        <f t="shared" ref="I26:I27" si="19">E26+G26</f>
        <v>100</v>
      </c>
      <c r="J26" s="6">
        <f t="shared" ref="J26:J27" si="20">C26*I26</f>
        <v>0</v>
      </c>
      <c r="K26" s="52" t="s">
        <v>159</v>
      </c>
      <c r="L26" s="33"/>
    </row>
    <row r="27" spans="1:12" ht="24.95" customHeight="1">
      <c r="A27" s="11">
        <v>2</v>
      </c>
      <c r="B27" s="11" t="s">
        <v>154</v>
      </c>
      <c r="C27" s="11">
        <v>0</v>
      </c>
      <c r="D27" s="11" t="s">
        <v>34</v>
      </c>
      <c r="E27" s="11">
        <v>35</v>
      </c>
      <c r="F27" s="11">
        <v>0</v>
      </c>
      <c r="G27" s="54">
        <v>100</v>
      </c>
      <c r="H27" s="54">
        <v>0</v>
      </c>
      <c r="I27" s="4">
        <f t="shared" si="19"/>
        <v>135</v>
      </c>
      <c r="J27" s="6">
        <f t="shared" si="20"/>
        <v>0</v>
      </c>
      <c r="K27" s="52" t="s">
        <v>159</v>
      </c>
      <c r="L27" s="33"/>
    </row>
    <row r="28" spans="1:12" ht="66">
      <c r="A28" s="11">
        <v>3</v>
      </c>
      <c r="B28" s="11" t="s">
        <v>155</v>
      </c>
      <c r="C28" s="37">
        <v>4.8</v>
      </c>
      <c r="D28" s="54" t="s">
        <v>37</v>
      </c>
      <c r="E28" s="11">
        <v>10</v>
      </c>
      <c r="F28" s="54">
        <f>C28*E28</f>
        <v>48</v>
      </c>
      <c r="G28" s="54">
        <v>35</v>
      </c>
      <c r="H28" s="54">
        <f>C28*G28</f>
        <v>168</v>
      </c>
      <c r="I28" s="4">
        <f>E28+G28</f>
        <v>45</v>
      </c>
      <c r="J28" s="6">
        <f>C28*I28</f>
        <v>216</v>
      </c>
      <c r="K28" s="39" t="s">
        <v>148</v>
      </c>
      <c r="L28" s="30" t="s">
        <v>162</v>
      </c>
    </row>
    <row r="29" spans="1:12" ht="115.5">
      <c r="A29" s="11">
        <v>4</v>
      </c>
      <c r="B29" s="54" t="s">
        <v>156</v>
      </c>
      <c r="C29" s="11">
        <v>22</v>
      </c>
      <c r="D29" s="54" t="s">
        <v>37</v>
      </c>
      <c r="E29" s="37">
        <v>27.5</v>
      </c>
      <c r="F29" s="54">
        <f>C29*E29</f>
        <v>605</v>
      </c>
      <c r="G29" s="28">
        <v>27.5</v>
      </c>
      <c r="H29" s="54">
        <f>C29*G29</f>
        <v>605</v>
      </c>
      <c r="I29" s="4">
        <f t="shared" ref="I29:I31" si="21">E29+G29</f>
        <v>55</v>
      </c>
      <c r="J29" s="6">
        <f t="shared" ref="J29:J31" si="22">C29*I29</f>
        <v>1210</v>
      </c>
      <c r="K29" s="39" t="s">
        <v>149</v>
      </c>
      <c r="L29" s="30" t="s">
        <v>163</v>
      </c>
    </row>
    <row r="30" spans="1:12" ht="49.5">
      <c r="A30" s="11">
        <v>5</v>
      </c>
      <c r="B30" s="11" t="s">
        <v>157</v>
      </c>
      <c r="C30" s="37">
        <v>5.37</v>
      </c>
      <c r="D30" s="54" t="s">
        <v>37</v>
      </c>
      <c r="E30" s="11">
        <v>100</v>
      </c>
      <c r="F30" s="54">
        <f t="shared" ref="F30" si="23">C30*E30</f>
        <v>537</v>
      </c>
      <c r="G30" s="54">
        <v>80</v>
      </c>
      <c r="H30" s="54">
        <f t="shared" ref="H30" si="24">C30*G30</f>
        <v>429.6</v>
      </c>
      <c r="I30" s="4">
        <f t="shared" si="21"/>
        <v>180</v>
      </c>
      <c r="J30" s="6">
        <f t="shared" si="22"/>
        <v>966.6</v>
      </c>
      <c r="K30" s="39" t="s">
        <v>160</v>
      </c>
      <c r="L30" s="30" t="s">
        <v>161</v>
      </c>
    </row>
    <row r="31" spans="1:12" ht="66.75" thickBot="1">
      <c r="A31" s="15">
        <v>6</v>
      </c>
      <c r="B31" s="15" t="s">
        <v>28</v>
      </c>
      <c r="C31" s="38">
        <v>30.5</v>
      </c>
      <c r="D31" s="15" t="s">
        <v>37</v>
      </c>
      <c r="E31" s="15">
        <v>40</v>
      </c>
      <c r="F31" s="15">
        <f>C31*E31</f>
        <v>1220</v>
      </c>
      <c r="G31" s="15">
        <v>15</v>
      </c>
      <c r="H31" s="15">
        <f>C31*G31</f>
        <v>457.5</v>
      </c>
      <c r="I31" s="16">
        <f t="shared" si="21"/>
        <v>55</v>
      </c>
      <c r="J31" s="17">
        <f t="shared" si="22"/>
        <v>1677.5</v>
      </c>
      <c r="K31" s="40" t="s">
        <v>165</v>
      </c>
      <c r="L31" s="31" t="s">
        <v>164</v>
      </c>
    </row>
    <row r="32" spans="1:12" ht="24.95" customHeight="1" thickTop="1">
      <c r="A32" s="4" t="s">
        <v>39</v>
      </c>
      <c r="B32" s="4" t="s">
        <v>21</v>
      </c>
    </row>
    <row r="33" spans="1:12" ht="66">
      <c r="A33" s="11">
        <v>1</v>
      </c>
      <c r="B33" s="11" t="s">
        <v>155</v>
      </c>
      <c r="C33" s="37">
        <v>6</v>
      </c>
      <c r="D33" s="54" t="s">
        <v>37</v>
      </c>
      <c r="E33" s="11">
        <v>10</v>
      </c>
      <c r="F33" s="54">
        <f>C33*E33</f>
        <v>60</v>
      </c>
      <c r="G33" s="54">
        <v>35</v>
      </c>
      <c r="H33" s="54">
        <f>C33*G33</f>
        <v>210</v>
      </c>
      <c r="I33" s="4">
        <f>E33+G33</f>
        <v>45</v>
      </c>
      <c r="J33" s="6">
        <f>C33*I33</f>
        <v>270</v>
      </c>
      <c r="K33" s="39" t="s">
        <v>148</v>
      </c>
      <c r="L33" s="30" t="s">
        <v>162</v>
      </c>
    </row>
    <row r="34" spans="1:12" ht="115.5">
      <c r="A34" s="11">
        <v>2</v>
      </c>
      <c r="B34" s="54" t="s">
        <v>156</v>
      </c>
      <c r="C34" s="37">
        <v>21</v>
      </c>
      <c r="D34" s="54" t="s">
        <v>37</v>
      </c>
      <c r="E34" s="37">
        <v>27.5</v>
      </c>
      <c r="F34" s="54">
        <f>C34*E34</f>
        <v>577.5</v>
      </c>
      <c r="G34" s="28">
        <v>27.5</v>
      </c>
      <c r="H34" s="54">
        <f>C34*G34</f>
        <v>577.5</v>
      </c>
      <c r="I34" s="4">
        <f t="shared" ref="I34:I36" si="25">E34+G34</f>
        <v>55</v>
      </c>
      <c r="J34" s="6">
        <f t="shared" ref="J34:J36" si="26">C34*I34</f>
        <v>1155</v>
      </c>
      <c r="K34" s="39" t="s">
        <v>149</v>
      </c>
      <c r="L34" s="30" t="s">
        <v>163</v>
      </c>
    </row>
    <row r="35" spans="1:12" ht="49.5">
      <c r="A35" s="11">
        <v>3</v>
      </c>
      <c r="B35" s="11" t="s">
        <v>157</v>
      </c>
      <c r="C35" s="37">
        <v>5.38</v>
      </c>
      <c r="D35" s="54" t="s">
        <v>37</v>
      </c>
      <c r="E35" s="11">
        <v>100</v>
      </c>
      <c r="F35" s="54">
        <f t="shared" ref="F35" si="27">C35*E35</f>
        <v>538</v>
      </c>
      <c r="G35" s="54">
        <v>80</v>
      </c>
      <c r="H35" s="54">
        <f t="shared" ref="H35" si="28">C35*G35</f>
        <v>430.4</v>
      </c>
      <c r="I35" s="4">
        <f t="shared" si="25"/>
        <v>180</v>
      </c>
      <c r="J35" s="6">
        <f t="shared" si="26"/>
        <v>968.4</v>
      </c>
      <c r="K35" s="39" t="s">
        <v>160</v>
      </c>
      <c r="L35" s="30" t="s">
        <v>161</v>
      </c>
    </row>
    <row r="36" spans="1:12" ht="66.75" thickBot="1">
      <c r="A36" s="15">
        <v>4</v>
      </c>
      <c r="B36" s="15" t="s">
        <v>28</v>
      </c>
      <c r="C36" s="38">
        <v>23</v>
      </c>
      <c r="D36" s="15" t="s">
        <v>37</v>
      </c>
      <c r="E36" s="15">
        <v>40</v>
      </c>
      <c r="F36" s="15">
        <f>C36*E36</f>
        <v>920</v>
      </c>
      <c r="G36" s="15">
        <v>15</v>
      </c>
      <c r="H36" s="15">
        <f>C36*G36</f>
        <v>345</v>
      </c>
      <c r="I36" s="16">
        <f t="shared" si="25"/>
        <v>55</v>
      </c>
      <c r="J36" s="17">
        <f t="shared" si="26"/>
        <v>1265</v>
      </c>
      <c r="K36" s="40" t="s">
        <v>165</v>
      </c>
      <c r="L36" s="31" t="s">
        <v>164</v>
      </c>
    </row>
    <row r="37" spans="1:12" ht="24.95" customHeight="1" thickTop="1">
      <c r="A37" s="4" t="s">
        <v>41</v>
      </c>
      <c r="B37" s="4" t="s">
        <v>168</v>
      </c>
    </row>
    <row r="38" spans="1:12" ht="66">
      <c r="A38" s="11">
        <v>1</v>
      </c>
      <c r="B38" s="11" t="s">
        <v>155</v>
      </c>
      <c r="C38" s="11">
        <v>6</v>
      </c>
      <c r="D38" s="54" t="s">
        <v>37</v>
      </c>
      <c r="E38" s="11">
        <v>10</v>
      </c>
      <c r="F38" s="54">
        <f>C38*E38</f>
        <v>60</v>
      </c>
      <c r="G38" s="54">
        <v>35</v>
      </c>
      <c r="H38" s="54">
        <f>C38*G38</f>
        <v>210</v>
      </c>
      <c r="I38" s="4">
        <f>E38+G38</f>
        <v>45</v>
      </c>
      <c r="J38" s="6">
        <f>C38*I38</f>
        <v>270</v>
      </c>
      <c r="K38" s="39" t="s">
        <v>148</v>
      </c>
      <c r="L38" s="30" t="s">
        <v>162</v>
      </c>
    </row>
    <row r="39" spans="1:12" ht="66.75" thickBot="1">
      <c r="A39" s="15">
        <v>2</v>
      </c>
      <c r="B39" s="15" t="s">
        <v>28</v>
      </c>
      <c r="C39" s="15">
        <v>6</v>
      </c>
      <c r="D39" s="15" t="s">
        <v>37</v>
      </c>
      <c r="E39" s="15">
        <v>40</v>
      </c>
      <c r="F39" s="15">
        <f>C39*E39</f>
        <v>240</v>
      </c>
      <c r="G39" s="15">
        <v>15</v>
      </c>
      <c r="H39" s="15">
        <f>C39*G39</f>
        <v>90</v>
      </c>
      <c r="I39" s="16">
        <f t="shared" ref="I39" si="29">E39+G39</f>
        <v>55</v>
      </c>
      <c r="J39" s="17">
        <f t="shared" ref="J39" si="30">C39*I39</f>
        <v>330</v>
      </c>
      <c r="K39" s="40" t="s">
        <v>165</v>
      </c>
      <c r="L39" s="31" t="s">
        <v>164</v>
      </c>
    </row>
    <row r="40" spans="1:12" ht="24.95" customHeight="1" thickTop="1">
      <c r="A40" s="4" t="s">
        <v>44</v>
      </c>
      <c r="B40" s="4" t="s">
        <v>169</v>
      </c>
    </row>
    <row r="41" spans="1:12" ht="82.5">
      <c r="A41" s="54">
        <v>1</v>
      </c>
      <c r="B41" s="54" t="s">
        <v>170</v>
      </c>
      <c r="C41" s="54">
        <v>250</v>
      </c>
      <c r="D41" s="11" t="s">
        <v>37</v>
      </c>
      <c r="E41" s="54">
        <v>7</v>
      </c>
      <c r="F41" s="11">
        <f t="shared" ref="F41:F61" si="31">C41*E41</f>
        <v>1750</v>
      </c>
      <c r="G41" s="54">
        <v>19</v>
      </c>
      <c r="H41" s="11">
        <f t="shared" ref="H41:H45" si="32">C41*G41</f>
        <v>4750</v>
      </c>
      <c r="I41" s="53">
        <f t="shared" ref="I41:I45" si="33">E41+G41</f>
        <v>26</v>
      </c>
      <c r="J41" s="14">
        <f t="shared" ref="J41:J45" si="34">C41*I41</f>
        <v>6500</v>
      </c>
      <c r="K41" s="39" t="s">
        <v>175</v>
      </c>
      <c r="L41" s="30" t="s">
        <v>174</v>
      </c>
    </row>
    <row r="42" spans="1:12" ht="49.5">
      <c r="A42" s="54">
        <v>2</v>
      </c>
      <c r="B42" s="54" t="s">
        <v>171</v>
      </c>
      <c r="C42" s="54">
        <v>250</v>
      </c>
      <c r="D42" s="11" t="s">
        <v>37</v>
      </c>
      <c r="E42" s="54">
        <v>11</v>
      </c>
      <c r="F42" s="11">
        <f t="shared" si="31"/>
        <v>2750</v>
      </c>
      <c r="G42" s="54">
        <v>7</v>
      </c>
      <c r="H42" s="11">
        <f t="shared" si="32"/>
        <v>1750</v>
      </c>
      <c r="I42" s="53">
        <f t="shared" si="33"/>
        <v>18</v>
      </c>
      <c r="J42" s="14">
        <f t="shared" si="34"/>
        <v>4500</v>
      </c>
      <c r="K42" s="39" t="s">
        <v>176</v>
      </c>
      <c r="L42" s="30" t="s">
        <v>177</v>
      </c>
    </row>
    <row r="43" spans="1:12" ht="24.95" customHeight="1">
      <c r="A43" s="54">
        <v>3</v>
      </c>
      <c r="B43" s="54" t="s">
        <v>172</v>
      </c>
      <c r="C43" s="54">
        <v>80</v>
      </c>
      <c r="D43" s="11" t="s">
        <v>40</v>
      </c>
      <c r="E43" s="54">
        <v>2</v>
      </c>
      <c r="F43" s="11">
        <f t="shared" si="31"/>
        <v>160</v>
      </c>
      <c r="G43" s="54">
        <v>3</v>
      </c>
      <c r="H43" s="11">
        <f t="shared" si="32"/>
        <v>240</v>
      </c>
      <c r="I43" s="53">
        <f t="shared" si="33"/>
        <v>5</v>
      </c>
      <c r="J43" s="14">
        <f t="shared" si="34"/>
        <v>400</v>
      </c>
      <c r="K43" s="39" t="s">
        <v>178</v>
      </c>
    </row>
    <row r="44" spans="1:12" ht="33">
      <c r="A44" s="54">
        <v>4</v>
      </c>
      <c r="B44" s="54" t="s">
        <v>173</v>
      </c>
      <c r="C44" s="54">
        <v>1</v>
      </c>
      <c r="D44" s="11" t="s">
        <v>34</v>
      </c>
      <c r="E44" s="54">
        <v>500</v>
      </c>
      <c r="F44" s="11">
        <f t="shared" si="31"/>
        <v>500</v>
      </c>
      <c r="G44" s="54">
        <v>500</v>
      </c>
      <c r="H44" s="11">
        <f t="shared" si="32"/>
        <v>500</v>
      </c>
      <c r="I44" s="53">
        <f t="shared" si="33"/>
        <v>1000</v>
      </c>
      <c r="J44" s="14">
        <f t="shared" si="34"/>
        <v>1000</v>
      </c>
      <c r="K44" s="39" t="s">
        <v>179</v>
      </c>
      <c r="L44" s="30" t="s">
        <v>180</v>
      </c>
    </row>
    <row r="45" spans="1:12" ht="66">
      <c r="A45" s="54">
        <v>5</v>
      </c>
      <c r="B45" s="54" t="s">
        <v>181</v>
      </c>
      <c r="C45" s="28">
        <v>49.9</v>
      </c>
      <c r="D45" s="11" t="s">
        <v>37</v>
      </c>
      <c r="E45" s="28">
        <v>10</v>
      </c>
      <c r="F45" s="11">
        <f t="shared" si="31"/>
        <v>499</v>
      </c>
      <c r="G45" s="28">
        <v>55</v>
      </c>
      <c r="H45" s="11">
        <f t="shared" si="32"/>
        <v>2744.5</v>
      </c>
      <c r="I45" s="53">
        <f t="shared" si="33"/>
        <v>65</v>
      </c>
      <c r="J45" s="14">
        <f t="shared" si="34"/>
        <v>3243.5</v>
      </c>
      <c r="K45" s="39" t="s">
        <v>148</v>
      </c>
      <c r="L45" s="30" t="s">
        <v>162</v>
      </c>
    </row>
    <row r="46" spans="1:12" ht="24.95" customHeight="1">
      <c r="A46" s="11">
        <v>6</v>
      </c>
      <c r="B46" s="11" t="s">
        <v>142</v>
      </c>
      <c r="C46" s="11">
        <v>54</v>
      </c>
      <c r="D46" s="11" t="s">
        <v>40</v>
      </c>
      <c r="E46" s="11">
        <v>15</v>
      </c>
      <c r="F46" s="11">
        <f t="shared" si="31"/>
        <v>810</v>
      </c>
      <c r="G46" s="11">
        <v>15</v>
      </c>
      <c r="H46" s="11">
        <f>C46*G46</f>
        <v>810</v>
      </c>
      <c r="I46" s="53">
        <f>E46+G46</f>
        <v>30</v>
      </c>
      <c r="J46" s="14">
        <f>C46*I46</f>
        <v>1620</v>
      </c>
      <c r="K46" s="39" t="s">
        <v>150</v>
      </c>
      <c r="L46" s="30" t="s">
        <v>151</v>
      </c>
    </row>
    <row r="47" spans="1:12" ht="24.95" customHeight="1">
      <c r="A47" s="11">
        <v>7</v>
      </c>
      <c r="B47" s="11" t="s">
        <v>182</v>
      </c>
      <c r="C47" s="11">
        <v>0</v>
      </c>
      <c r="D47" s="11" t="s">
        <v>88</v>
      </c>
      <c r="E47" s="11">
        <v>15</v>
      </c>
      <c r="F47" s="11">
        <f t="shared" si="31"/>
        <v>0</v>
      </c>
      <c r="G47" s="11">
        <v>30</v>
      </c>
      <c r="H47" s="11">
        <f t="shared" ref="H47:H61" si="35">C47*G47</f>
        <v>0</v>
      </c>
      <c r="I47" s="53">
        <f t="shared" ref="I47:I61" si="36">E47+G47</f>
        <v>45</v>
      </c>
      <c r="J47" s="14">
        <f t="shared" ref="J47:J61" si="37">C47*I47</f>
        <v>0</v>
      </c>
      <c r="K47" s="39" t="s">
        <v>184</v>
      </c>
      <c r="L47" s="30" t="s">
        <v>183</v>
      </c>
    </row>
    <row r="48" spans="1:12" ht="24.95" customHeight="1">
      <c r="A48" s="11">
        <v>8</v>
      </c>
      <c r="B48" s="11" t="s">
        <v>186</v>
      </c>
      <c r="C48" s="11">
        <v>0</v>
      </c>
      <c r="D48" s="11" t="s">
        <v>40</v>
      </c>
      <c r="E48" s="11">
        <v>40</v>
      </c>
      <c r="F48" s="11">
        <f t="shared" si="31"/>
        <v>0</v>
      </c>
      <c r="G48" s="11">
        <v>60</v>
      </c>
      <c r="H48" s="11">
        <f t="shared" si="35"/>
        <v>0</v>
      </c>
      <c r="I48" s="53">
        <f t="shared" si="36"/>
        <v>100</v>
      </c>
      <c r="J48" s="14">
        <f t="shared" si="37"/>
        <v>0</v>
      </c>
      <c r="K48" s="30" t="s">
        <v>185</v>
      </c>
      <c r="L48" s="30" t="s">
        <v>185</v>
      </c>
    </row>
    <row r="49" spans="1:12" ht="33">
      <c r="A49" s="11">
        <v>9</v>
      </c>
      <c r="B49" s="11" t="s">
        <v>187</v>
      </c>
      <c r="C49" s="37">
        <v>14</v>
      </c>
      <c r="D49" s="11" t="s">
        <v>37</v>
      </c>
      <c r="E49" s="11">
        <v>230</v>
      </c>
      <c r="F49" s="11">
        <f t="shared" si="31"/>
        <v>3220</v>
      </c>
      <c r="G49" s="11">
        <v>100</v>
      </c>
      <c r="H49" s="11">
        <f t="shared" si="35"/>
        <v>1400</v>
      </c>
      <c r="I49" s="53">
        <f t="shared" si="36"/>
        <v>330</v>
      </c>
      <c r="J49" s="14">
        <f t="shared" si="37"/>
        <v>4620</v>
      </c>
      <c r="K49" s="39" t="s">
        <v>200</v>
      </c>
      <c r="L49" s="30" t="s">
        <v>180</v>
      </c>
    </row>
    <row r="50" spans="1:12" ht="33">
      <c r="A50" s="11">
        <v>10</v>
      </c>
      <c r="B50" s="11" t="s">
        <v>188</v>
      </c>
      <c r="C50" s="11">
        <v>0</v>
      </c>
      <c r="D50" s="11" t="s">
        <v>37</v>
      </c>
      <c r="E50" s="11">
        <v>10</v>
      </c>
      <c r="F50" s="11">
        <f t="shared" si="31"/>
        <v>0</v>
      </c>
      <c r="G50" s="11">
        <v>20</v>
      </c>
      <c r="H50" s="11">
        <f t="shared" si="35"/>
        <v>0</v>
      </c>
      <c r="I50" s="53">
        <f t="shared" si="36"/>
        <v>30</v>
      </c>
      <c r="J50" s="14">
        <f t="shared" si="37"/>
        <v>0</v>
      </c>
      <c r="K50" s="39" t="s">
        <v>201</v>
      </c>
      <c r="L50" s="30" t="s">
        <v>202</v>
      </c>
    </row>
    <row r="51" spans="1:12" ht="24.95" customHeight="1">
      <c r="A51" s="11">
        <v>11</v>
      </c>
      <c r="B51" s="11" t="s">
        <v>189</v>
      </c>
      <c r="C51" s="11">
        <v>43</v>
      </c>
      <c r="D51" s="11" t="s">
        <v>37</v>
      </c>
      <c r="E51" s="11">
        <v>15</v>
      </c>
      <c r="F51" s="11">
        <f t="shared" si="31"/>
        <v>645</v>
      </c>
      <c r="G51" s="11">
        <v>2</v>
      </c>
      <c r="H51" s="11">
        <f t="shared" si="35"/>
        <v>86</v>
      </c>
      <c r="I51" s="53">
        <f t="shared" si="36"/>
        <v>17</v>
      </c>
      <c r="J51" s="14">
        <f t="shared" si="37"/>
        <v>731</v>
      </c>
      <c r="K51" s="39" t="s">
        <v>203</v>
      </c>
    </row>
    <row r="52" spans="1:12" ht="82.5">
      <c r="A52" s="11">
        <v>12</v>
      </c>
      <c r="B52" s="11" t="s">
        <v>190</v>
      </c>
      <c r="C52" s="11">
        <v>11</v>
      </c>
      <c r="D52" s="11" t="s">
        <v>199</v>
      </c>
      <c r="E52" s="11">
        <v>5</v>
      </c>
      <c r="F52" s="11">
        <f t="shared" si="31"/>
        <v>55</v>
      </c>
      <c r="G52" s="11">
        <v>45</v>
      </c>
      <c r="H52" s="11">
        <f t="shared" si="35"/>
        <v>495</v>
      </c>
      <c r="I52" s="53">
        <f t="shared" si="36"/>
        <v>50</v>
      </c>
      <c r="J52" s="14">
        <f t="shared" si="37"/>
        <v>550</v>
      </c>
      <c r="K52" s="39" t="s">
        <v>205</v>
      </c>
      <c r="L52" s="30" t="s">
        <v>204</v>
      </c>
    </row>
    <row r="53" spans="1:12" ht="24.95" customHeight="1">
      <c r="A53" s="11">
        <v>13</v>
      </c>
      <c r="B53" s="11" t="s">
        <v>191</v>
      </c>
      <c r="C53" s="11">
        <v>54</v>
      </c>
      <c r="D53" s="11" t="s">
        <v>40</v>
      </c>
      <c r="E53" s="11">
        <v>0</v>
      </c>
      <c r="F53" s="11">
        <f t="shared" si="31"/>
        <v>0</v>
      </c>
      <c r="G53" s="11">
        <v>8</v>
      </c>
      <c r="H53" s="11">
        <f t="shared" si="35"/>
        <v>432</v>
      </c>
      <c r="I53" s="53">
        <f t="shared" si="36"/>
        <v>8</v>
      </c>
      <c r="J53" s="14">
        <f t="shared" si="37"/>
        <v>432</v>
      </c>
      <c r="K53" s="39" t="s">
        <v>206</v>
      </c>
    </row>
    <row r="54" spans="1:12" ht="24.95" customHeight="1">
      <c r="A54" s="11">
        <v>14</v>
      </c>
      <c r="B54" s="11" t="s">
        <v>192</v>
      </c>
      <c r="C54" s="11">
        <v>0</v>
      </c>
      <c r="D54" s="11" t="s">
        <v>199</v>
      </c>
      <c r="E54" s="11">
        <v>5</v>
      </c>
      <c r="F54" s="11">
        <f t="shared" si="31"/>
        <v>0</v>
      </c>
      <c r="G54" s="11">
        <v>35</v>
      </c>
      <c r="H54" s="11">
        <f t="shared" si="35"/>
        <v>0</v>
      </c>
      <c r="I54" s="53">
        <f t="shared" si="36"/>
        <v>40</v>
      </c>
      <c r="J54" s="14">
        <f t="shared" si="37"/>
        <v>0</v>
      </c>
      <c r="K54" s="39" t="s">
        <v>207</v>
      </c>
    </row>
    <row r="55" spans="1:12" ht="24.95" customHeight="1">
      <c r="A55" s="11">
        <v>15</v>
      </c>
      <c r="B55" s="11" t="s">
        <v>193</v>
      </c>
      <c r="C55" s="37">
        <v>9.5</v>
      </c>
      <c r="D55" s="11" t="s">
        <v>40</v>
      </c>
      <c r="E55" s="11">
        <v>0</v>
      </c>
      <c r="F55" s="11">
        <f t="shared" si="31"/>
        <v>0</v>
      </c>
      <c r="G55" s="11">
        <v>150</v>
      </c>
      <c r="H55" s="11">
        <f t="shared" si="35"/>
        <v>1425</v>
      </c>
      <c r="I55" s="53">
        <f t="shared" si="36"/>
        <v>150</v>
      </c>
      <c r="J55" s="14">
        <f t="shared" si="37"/>
        <v>1425</v>
      </c>
      <c r="K55" s="39" t="s">
        <v>208</v>
      </c>
    </row>
    <row r="56" spans="1:12" ht="33">
      <c r="A56" s="11">
        <v>16</v>
      </c>
      <c r="B56" s="11" t="s">
        <v>74</v>
      </c>
      <c r="C56" s="37">
        <v>8.5</v>
      </c>
      <c r="D56" s="11" t="s">
        <v>199</v>
      </c>
      <c r="E56" s="11">
        <v>65</v>
      </c>
      <c r="F56" s="11">
        <f t="shared" si="31"/>
        <v>552.5</v>
      </c>
      <c r="G56" s="11">
        <v>50</v>
      </c>
      <c r="H56" s="11">
        <f t="shared" si="35"/>
        <v>425</v>
      </c>
      <c r="I56" s="53">
        <f t="shared" si="36"/>
        <v>115</v>
      </c>
      <c r="J56" s="14">
        <f t="shared" si="37"/>
        <v>977.5</v>
      </c>
      <c r="K56" s="39" t="s">
        <v>209</v>
      </c>
      <c r="L56" s="30" t="s">
        <v>210</v>
      </c>
    </row>
    <row r="57" spans="1:12" ht="33">
      <c r="A57" s="11">
        <v>17</v>
      </c>
      <c r="B57" s="11" t="s">
        <v>194</v>
      </c>
      <c r="C57" s="37">
        <v>15.86</v>
      </c>
      <c r="D57" s="11" t="s">
        <v>199</v>
      </c>
      <c r="E57" s="11">
        <v>20</v>
      </c>
      <c r="F57" s="11">
        <f t="shared" si="31"/>
        <v>317.2</v>
      </c>
      <c r="G57" s="11">
        <v>15</v>
      </c>
      <c r="H57" s="11">
        <f t="shared" si="35"/>
        <v>237.89999999999998</v>
      </c>
      <c r="I57" s="53">
        <f t="shared" si="36"/>
        <v>35</v>
      </c>
      <c r="J57" s="14">
        <f t="shared" si="37"/>
        <v>555.1</v>
      </c>
      <c r="K57" s="39" t="s">
        <v>211</v>
      </c>
      <c r="L57" s="30" t="s">
        <v>180</v>
      </c>
    </row>
    <row r="58" spans="1:12" ht="24.95" customHeight="1">
      <c r="A58" s="11">
        <v>18</v>
      </c>
      <c r="B58" s="11" t="s">
        <v>195</v>
      </c>
      <c r="C58" s="11">
        <v>80</v>
      </c>
      <c r="D58" s="11" t="s">
        <v>40</v>
      </c>
      <c r="E58" s="11">
        <v>15</v>
      </c>
      <c r="F58" s="11">
        <f t="shared" si="31"/>
        <v>1200</v>
      </c>
      <c r="G58" s="11">
        <v>10</v>
      </c>
      <c r="H58" s="11">
        <f t="shared" si="35"/>
        <v>800</v>
      </c>
      <c r="I58" s="53">
        <f t="shared" si="36"/>
        <v>25</v>
      </c>
      <c r="J58" s="14">
        <f t="shared" si="37"/>
        <v>2000</v>
      </c>
      <c r="K58" s="39" t="s">
        <v>212</v>
      </c>
    </row>
    <row r="59" spans="1:12" ht="24.95" customHeight="1">
      <c r="A59" s="11">
        <v>19</v>
      </c>
      <c r="B59" s="11" t="s">
        <v>196</v>
      </c>
      <c r="C59" s="11">
        <v>1</v>
      </c>
      <c r="D59" s="11" t="s">
        <v>34</v>
      </c>
      <c r="E59" s="11">
        <v>180</v>
      </c>
      <c r="F59" s="11">
        <f t="shared" si="31"/>
        <v>180</v>
      </c>
      <c r="G59" s="11">
        <v>480</v>
      </c>
      <c r="H59" s="11">
        <f t="shared" si="35"/>
        <v>480</v>
      </c>
      <c r="I59" s="53">
        <f t="shared" si="36"/>
        <v>660</v>
      </c>
      <c r="J59" s="14">
        <f t="shared" si="37"/>
        <v>660</v>
      </c>
      <c r="K59" s="39" t="s">
        <v>208</v>
      </c>
    </row>
    <row r="60" spans="1:12" ht="16.5">
      <c r="A60" s="11">
        <v>20</v>
      </c>
      <c r="B60" s="11" t="s">
        <v>197</v>
      </c>
      <c r="C60" s="37">
        <v>3</v>
      </c>
      <c r="D60" s="11" t="s">
        <v>34</v>
      </c>
      <c r="E60" s="37">
        <v>35</v>
      </c>
      <c r="F60" s="11">
        <f t="shared" si="31"/>
        <v>105</v>
      </c>
      <c r="G60" s="37">
        <v>65</v>
      </c>
      <c r="H60" s="11">
        <f t="shared" si="35"/>
        <v>195</v>
      </c>
      <c r="I60" s="53">
        <f t="shared" si="36"/>
        <v>100</v>
      </c>
      <c r="J60" s="14">
        <f t="shared" si="37"/>
        <v>300</v>
      </c>
    </row>
    <row r="61" spans="1:12" ht="33.75" thickBot="1">
      <c r="A61" s="15">
        <v>21</v>
      </c>
      <c r="B61" s="15" t="s">
        <v>198</v>
      </c>
      <c r="C61" s="15">
        <v>10</v>
      </c>
      <c r="D61" s="15" t="s">
        <v>88</v>
      </c>
      <c r="E61" s="15">
        <v>70</v>
      </c>
      <c r="F61" s="15">
        <f t="shared" si="31"/>
        <v>700</v>
      </c>
      <c r="G61" s="15">
        <v>80</v>
      </c>
      <c r="H61" s="15">
        <f t="shared" si="35"/>
        <v>800</v>
      </c>
      <c r="I61" s="16">
        <f t="shared" si="36"/>
        <v>150</v>
      </c>
      <c r="J61" s="17">
        <f t="shared" si="37"/>
        <v>1500</v>
      </c>
      <c r="K61" s="40" t="s">
        <v>214</v>
      </c>
      <c r="L61" s="31" t="s">
        <v>213</v>
      </c>
    </row>
    <row r="62" spans="1:12" ht="24.95" customHeight="1" thickTop="1">
      <c r="A62" s="4" t="s">
        <v>52</v>
      </c>
      <c r="B62" s="4" t="s">
        <v>58</v>
      </c>
    </row>
    <row r="63" spans="1:12" ht="24.95" customHeight="1">
      <c r="A63" s="54">
        <v>1</v>
      </c>
      <c r="B63" s="54" t="s">
        <v>215</v>
      </c>
      <c r="C63" s="54">
        <v>1</v>
      </c>
      <c r="D63" s="54" t="s">
        <v>34</v>
      </c>
      <c r="E63" s="54">
        <v>0</v>
      </c>
      <c r="F63" s="54">
        <f t="shared" ref="F63:F81" si="38">C63*E63</f>
        <v>0</v>
      </c>
      <c r="G63" s="54">
        <v>250</v>
      </c>
      <c r="H63" s="54">
        <f t="shared" ref="H63:H81" si="39">C63*G63</f>
        <v>250</v>
      </c>
      <c r="I63" s="4">
        <f t="shared" ref="I63:I81" si="40">E63+G63</f>
        <v>250</v>
      </c>
      <c r="J63" s="6">
        <f t="shared" ref="J63:J81" si="41">C63*I63</f>
        <v>250</v>
      </c>
      <c r="L63" s="30" t="s">
        <v>217</v>
      </c>
    </row>
    <row r="64" spans="1:12" ht="24.95" customHeight="1">
      <c r="A64" s="54">
        <v>2</v>
      </c>
      <c r="B64" s="54" t="s">
        <v>216</v>
      </c>
      <c r="C64" s="54">
        <v>1</v>
      </c>
      <c r="D64" s="54" t="s">
        <v>34</v>
      </c>
      <c r="E64" s="54">
        <v>0</v>
      </c>
      <c r="F64" s="11">
        <f t="shared" si="38"/>
        <v>0</v>
      </c>
      <c r="G64" s="54">
        <v>150</v>
      </c>
      <c r="H64" s="11">
        <f t="shared" si="39"/>
        <v>150</v>
      </c>
      <c r="I64" s="53">
        <f t="shared" si="40"/>
        <v>150</v>
      </c>
      <c r="J64" s="14">
        <f t="shared" si="41"/>
        <v>150</v>
      </c>
      <c r="K64" s="52"/>
      <c r="L64" s="30" t="s">
        <v>217</v>
      </c>
    </row>
    <row r="65" spans="1:12" ht="49.5">
      <c r="A65" s="54">
        <v>3</v>
      </c>
      <c r="B65" s="54" t="s">
        <v>218</v>
      </c>
      <c r="C65" s="28">
        <v>16.75</v>
      </c>
      <c r="D65" s="54" t="s">
        <v>40</v>
      </c>
      <c r="E65" s="54">
        <v>50</v>
      </c>
      <c r="F65" s="11">
        <f t="shared" si="38"/>
        <v>837.5</v>
      </c>
      <c r="G65" s="54">
        <v>30</v>
      </c>
      <c r="H65" s="11">
        <f t="shared" si="39"/>
        <v>502.5</v>
      </c>
      <c r="I65" s="53">
        <f t="shared" si="40"/>
        <v>80</v>
      </c>
      <c r="J65" s="14">
        <f t="shared" si="41"/>
        <v>1340</v>
      </c>
      <c r="K65" s="52" t="s">
        <v>219</v>
      </c>
      <c r="L65" s="30" t="s">
        <v>220</v>
      </c>
    </row>
    <row r="66" spans="1:12" ht="49.5">
      <c r="A66" s="54">
        <v>4</v>
      </c>
      <c r="B66" s="54" t="s">
        <v>245</v>
      </c>
      <c r="C66" s="28">
        <v>8.1999999999999993</v>
      </c>
      <c r="D66" s="54" t="s">
        <v>40</v>
      </c>
      <c r="E66" s="54">
        <v>0</v>
      </c>
      <c r="F66" s="11">
        <f t="shared" si="38"/>
        <v>0</v>
      </c>
      <c r="G66" s="54">
        <v>50</v>
      </c>
      <c r="H66" s="11">
        <f t="shared" si="39"/>
        <v>409.99999999999994</v>
      </c>
      <c r="I66" s="53">
        <f t="shared" si="40"/>
        <v>50</v>
      </c>
      <c r="J66" s="14">
        <f t="shared" si="41"/>
        <v>409.99999999999994</v>
      </c>
      <c r="K66" s="52" t="s">
        <v>247</v>
      </c>
      <c r="L66" s="30" t="s">
        <v>246</v>
      </c>
    </row>
    <row r="67" spans="1:12" ht="49.5">
      <c r="A67" s="54">
        <v>4</v>
      </c>
      <c r="B67" s="56" t="s">
        <v>366</v>
      </c>
      <c r="C67" s="28">
        <v>4</v>
      </c>
      <c r="D67" s="54" t="s">
        <v>40</v>
      </c>
      <c r="E67" s="54">
        <v>0</v>
      </c>
      <c r="F67" s="11">
        <f t="shared" si="38"/>
        <v>0</v>
      </c>
      <c r="G67" s="54">
        <v>25</v>
      </c>
      <c r="H67" s="11">
        <f t="shared" si="39"/>
        <v>100</v>
      </c>
      <c r="I67" s="53">
        <f t="shared" si="40"/>
        <v>25</v>
      </c>
      <c r="J67" s="14">
        <f t="shared" si="41"/>
        <v>100</v>
      </c>
      <c r="K67" s="52" t="s">
        <v>250</v>
      </c>
      <c r="L67" s="30" t="s">
        <v>249</v>
      </c>
    </row>
    <row r="68" spans="1:12" ht="66">
      <c r="A68" s="54">
        <v>5</v>
      </c>
      <c r="B68" s="54" t="s">
        <v>221</v>
      </c>
      <c r="C68" s="28">
        <v>79</v>
      </c>
      <c r="D68" s="54" t="s">
        <v>64</v>
      </c>
      <c r="E68" s="54">
        <v>50</v>
      </c>
      <c r="F68" s="11">
        <f t="shared" si="38"/>
        <v>3950</v>
      </c>
      <c r="G68" s="54">
        <v>40</v>
      </c>
      <c r="H68" s="11">
        <f t="shared" si="39"/>
        <v>3160</v>
      </c>
      <c r="I68" s="53">
        <f t="shared" si="40"/>
        <v>90</v>
      </c>
      <c r="J68" s="14">
        <f t="shared" si="41"/>
        <v>7110</v>
      </c>
      <c r="K68" s="52" t="s">
        <v>241</v>
      </c>
      <c r="L68" s="30" t="s">
        <v>243</v>
      </c>
    </row>
    <row r="69" spans="1:12" ht="82.5">
      <c r="A69" s="54">
        <v>6</v>
      </c>
      <c r="B69" s="54" t="s">
        <v>222</v>
      </c>
      <c r="C69" s="28">
        <v>79.400000000000006</v>
      </c>
      <c r="D69" s="54" t="s">
        <v>40</v>
      </c>
      <c r="E69" s="54">
        <v>23</v>
      </c>
      <c r="F69" s="11">
        <f t="shared" si="38"/>
        <v>1826.2</v>
      </c>
      <c r="G69" s="54">
        <v>7</v>
      </c>
      <c r="H69" s="11">
        <f t="shared" si="39"/>
        <v>555.80000000000007</v>
      </c>
      <c r="I69" s="53">
        <f t="shared" si="40"/>
        <v>30</v>
      </c>
      <c r="J69" s="14">
        <f t="shared" si="41"/>
        <v>2382</v>
      </c>
      <c r="K69" s="52" t="s">
        <v>242</v>
      </c>
      <c r="L69" s="30" t="s">
        <v>244</v>
      </c>
    </row>
    <row r="70" spans="1:12" ht="24.95" customHeight="1">
      <c r="A70" s="54">
        <v>7</v>
      </c>
      <c r="B70" s="54" t="s">
        <v>223</v>
      </c>
      <c r="C70" s="28">
        <v>111.6</v>
      </c>
      <c r="D70" s="54" t="s">
        <v>40</v>
      </c>
      <c r="E70" s="54">
        <v>11</v>
      </c>
      <c r="F70" s="11">
        <f t="shared" si="38"/>
        <v>1227.5999999999999</v>
      </c>
      <c r="G70" s="54">
        <v>9</v>
      </c>
      <c r="H70" s="11">
        <f t="shared" si="39"/>
        <v>1004.4</v>
      </c>
      <c r="I70" s="53">
        <f t="shared" si="40"/>
        <v>20</v>
      </c>
      <c r="J70" s="14">
        <f t="shared" si="41"/>
        <v>2232</v>
      </c>
      <c r="K70" s="52" t="s">
        <v>227</v>
      </c>
    </row>
    <row r="71" spans="1:12" ht="24.95" customHeight="1">
      <c r="A71" s="54">
        <v>8</v>
      </c>
      <c r="B71" s="54" t="s">
        <v>224</v>
      </c>
      <c r="C71" s="54">
        <v>1</v>
      </c>
      <c r="D71" s="54" t="s">
        <v>34</v>
      </c>
      <c r="E71" s="54">
        <v>50</v>
      </c>
      <c r="F71" s="11">
        <f t="shared" si="38"/>
        <v>50</v>
      </c>
      <c r="G71" s="54">
        <v>350</v>
      </c>
      <c r="H71" s="11">
        <f t="shared" si="39"/>
        <v>350</v>
      </c>
      <c r="I71" s="53">
        <f t="shared" si="40"/>
        <v>400</v>
      </c>
      <c r="J71" s="14">
        <f t="shared" si="41"/>
        <v>400</v>
      </c>
      <c r="K71" s="52" t="s">
        <v>225</v>
      </c>
      <c r="L71" s="30" t="s">
        <v>226</v>
      </c>
    </row>
    <row r="72" spans="1:12" ht="33">
      <c r="A72" s="54">
        <v>9</v>
      </c>
      <c r="B72" s="54" t="s">
        <v>228</v>
      </c>
      <c r="C72" s="28">
        <v>155.18</v>
      </c>
      <c r="D72" s="54" t="s">
        <v>40</v>
      </c>
      <c r="E72" s="54">
        <v>55</v>
      </c>
      <c r="F72" s="11">
        <f t="shared" si="38"/>
        <v>8534.9</v>
      </c>
      <c r="G72" s="54">
        <v>20</v>
      </c>
      <c r="H72" s="11">
        <f t="shared" si="39"/>
        <v>3103.6000000000004</v>
      </c>
      <c r="I72" s="53">
        <f t="shared" si="40"/>
        <v>75</v>
      </c>
      <c r="J72" s="14">
        <f t="shared" si="41"/>
        <v>11638.5</v>
      </c>
      <c r="K72" s="112" t="s">
        <v>240</v>
      </c>
      <c r="L72" s="30" t="s">
        <v>238</v>
      </c>
    </row>
    <row r="73" spans="1:12" ht="24.95" customHeight="1">
      <c r="A73" s="54">
        <v>10</v>
      </c>
      <c r="B73" s="54" t="s">
        <v>229</v>
      </c>
      <c r="C73" s="28">
        <v>2.86</v>
      </c>
      <c r="D73" s="54" t="s">
        <v>40</v>
      </c>
      <c r="E73" s="54">
        <v>40</v>
      </c>
      <c r="F73" s="11">
        <f t="shared" si="38"/>
        <v>114.39999999999999</v>
      </c>
      <c r="G73" s="54">
        <v>40</v>
      </c>
      <c r="H73" s="11">
        <f t="shared" si="39"/>
        <v>114.39999999999999</v>
      </c>
      <c r="I73" s="53">
        <f t="shared" si="40"/>
        <v>80</v>
      </c>
      <c r="J73" s="14">
        <f t="shared" si="41"/>
        <v>228.79999999999998</v>
      </c>
      <c r="K73" s="112"/>
    </row>
    <row r="74" spans="1:12" ht="24.95" customHeight="1">
      <c r="A74" s="54">
        <v>11</v>
      </c>
      <c r="B74" s="54" t="s">
        <v>230</v>
      </c>
      <c r="C74" s="28">
        <v>6.7</v>
      </c>
      <c r="D74" s="54" t="s">
        <v>40</v>
      </c>
      <c r="E74" s="54">
        <v>40</v>
      </c>
      <c r="F74" s="11">
        <f t="shared" si="38"/>
        <v>268</v>
      </c>
      <c r="G74" s="54">
        <v>30</v>
      </c>
      <c r="H74" s="11">
        <f t="shared" si="39"/>
        <v>201</v>
      </c>
      <c r="I74" s="53">
        <f t="shared" si="40"/>
        <v>70</v>
      </c>
      <c r="J74" s="14">
        <f t="shared" si="41"/>
        <v>469</v>
      </c>
      <c r="K74" s="112"/>
    </row>
    <row r="75" spans="1:12" ht="24.95" customHeight="1">
      <c r="A75" s="54">
        <v>12</v>
      </c>
      <c r="B75" s="54" t="s">
        <v>231</v>
      </c>
      <c r="C75" s="28">
        <v>9.15</v>
      </c>
      <c r="D75" s="54" t="s">
        <v>40</v>
      </c>
      <c r="E75" s="54">
        <v>40</v>
      </c>
      <c r="F75" s="11">
        <f t="shared" si="38"/>
        <v>366</v>
      </c>
      <c r="G75" s="54">
        <v>20</v>
      </c>
      <c r="H75" s="11">
        <f t="shared" si="39"/>
        <v>183</v>
      </c>
      <c r="I75" s="53">
        <f t="shared" si="40"/>
        <v>60</v>
      </c>
      <c r="J75" s="14">
        <f t="shared" si="41"/>
        <v>549</v>
      </c>
      <c r="K75" s="112"/>
    </row>
    <row r="76" spans="1:12" ht="24.95" customHeight="1">
      <c r="A76" s="54">
        <v>13</v>
      </c>
      <c r="B76" s="54" t="s">
        <v>232</v>
      </c>
      <c r="C76" s="54">
        <v>1</v>
      </c>
      <c r="D76" s="54" t="s">
        <v>34</v>
      </c>
      <c r="E76" s="54">
        <v>0</v>
      </c>
      <c r="F76" s="11">
        <f t="shared" si="38"/>
        <v>0</v>
      </c>
      <c r="G76" s="54">
        <v>450</v>
      </c>
      <c r="H76" s="11">
        <f t="shared" si="39"/>
        <v>450</v>
      </c>
      <c r="I76" s="53">
        <f t="shared" si="40"/>
        <v>450</v>
      </c>
      <c r="J76" s="14">
        <f t="shared" si="41"/>
        <v>450</v>
      </c>
      <c r="K76" s="52" t="s">
        <v>208</v>
      </c>
    </row>
    <row r="77" spans="1:12" ht="24.95" customHeight="1">
      <c r="A77" s="54">
        <v>14</v>
      </c>
      <c r="B77" s="54" t="s">
        <v>233</v>
      </c>
      <c r="C77" s="54">
        <v>1</v>
      </c>
      <c r="D77" s="54" t="s">
        <v>34</v>
      </c>
      <c r="E77" s="54">
        <v>0</v>
      </c>
      <c r="F77" s="11">
        <f t="shared" si="38"/>
        <v>0</v>
      </c>
      <c r="G77" s="54">
        <v>150</v>
      </c>
      <c r="H77" s="11">
        <f t="shared" si="39"/>
        <v>150</v>
      </c>
      <c r="I77" s="53">
        <f t="shared" si="40"/>
        <v>150</v>
      </c>
      <c r="J77" s="14">
        <f t="shared" si="41"/>
        <v>150</v>
      </c>
      <c r="K77" s="52" t="s">
        <v>208</v>
      </c>
    </row>
    <row r="78" spans="1:12" ht="33">
      <c r="A78" s="54">
        <v>15</v>
      </c>
      <c r="B78" s="54" t="s">
        <v>234</v>
      </c>
      <c r="C78" s="54">
        <v>3</v>
      </c>
      <c r="D78" s="54" t="s">
        <v>34</v>
      </c>
      <c r="E78" s="54">
        <v>0</v>
      </c>
      <c r="F78" s="11">
        <f t="shared" si="38"/>
        <v>0</v>
      </c>
      <c r="G78" s="54">
        <v>150</v>
      </c>
      <c r="H78" s="11">
        <f t="shared" si="39"/>
        <v>450</v>
      </c>
      <c r="I78" s="53">
        <f t="shared" si="40"/>
        <v>150</v>
      </c>
      <c r="J78" s="14">
        <f t="shared" si="41"/>
        <v>450</v>
      </c>
      <c r="K78" s="52" t="s">
        <v>236</v>
      </c>
      <c r="L78" s="30" t="s">
        <v>237</v>
      </c>
    </row>
    <row r="79" spans="1:12" ht="24.95" customHeight="1">
      <c r="A79" s="54">
        <v>16</v>
      </c>
      <c r="B79" s="54" t="s">
        <v>248</v>
      </c>
      <c r="C79" s="28">
        <v>1</v>
      </c>
      <c r="D79" s="54" t="s">
        <v>34</v>
      </c>
      <c r="E79" s="54">
        <v>0</v>
      </c>
      <c r="F79" s="11">
        <f t="shared" si="38"/>
        <v>0</v>
      </c>
      <c r="G79" s="54">
        <v>350</v>
      </c>
      <c r="H79" s="11">
        <f t="shared" si="39"/>
        <v>350</v>
      </c>
      <c r="I79" s="53">
        <f t="shared" si="40"/>
        <v>350</v>
      </c>
      <c r="J79" s="14">
        <f t="shared" si="41"/>
        <v>350</v>
      </c>
      <c r="K79" s="52"/>
    </row>
    <row r="80" spans="1:12" s="56" customFormat="1" ht="24.95" customHeight="1">
      <c r="A80" s="56">
        <v>17</v>
      </c>
      <c r="B80" s="56" t="s">
        <v>367</v>
      </c>
      <c r="C80" s="28">
        <v>75</v>
      </c>
      <c r="D80" s="56" t="s">
        <v>368</v>
      </c>
      <c r="E80" s="56">
        <v>10</v>
      </c>
      <c r="F80" s="11">
        <f t="shared" si="38"/>
        <v>750</v>
      </c>
      <c r="G80" s="56">
        <v>0</v>
      </c>
      <c r="H80" s="11">
        <f t="shared" si="39"/>
        <v>0</v>
      </c>
      <c r="I80" s="58">
        <f t="shared" si="40"/>
        <v>10</v>
      </c>
      <c r="J80" s="14">
        <f t="shared" si="41"/>
        <v>750</v>
      </c>
      <c r="K80" s="60"/>
      <c r="L80" s="30"/>
    </row>
    <row r="81" spans="1:12" ht="24.95" customHeight="1" thickBot="1">
      <c r="A81" s="15">
        <v>18</v>
      </c>
      <c r="B81" s="15" t="s">
        <v>235</v>
      </c>
      <c r="C81" s="38">
        <v>0</v>
      </c>
      <c r="D81" s="15" t="s">
        <v>37</v>
      </c>
      <c r="E81" s="15">
        <v>0</v>
      </c>
      <c r="F81" s="15">
        <f t="shared" si="38"/>
        <v>0</v>
      </c>
      <c r="G81" s="15">
        <v>12</v>
      </c>
      <c r="H81" s="15">
        <f t="shared" si="39"/>
        <v>0</v>
      </c>
      <c r="I81" s="16">
        <f t="shared" si="40"/>
        <v>12</v>
      </c>
      <c r="J81" s="17">
        <f t="shared" si="41"/>
        <v>0</v>
      </c>
      <c r="K81" s="40"/>
      <c r="L81" s="31"/>
    </row>
    <row r="82" spans="1:12" s="51" customFormat="1" ht="39.950000000000003" customHeight="1" thickTop="1">
      <c r="A82" s="113" t="s">
        <v>91</v>
      </c>
      <c r="B82" s="113"/>
      <c r="C82" s="113"/>
      <c r="D82" s="113"/>
      <c r="E82" s="113"/>
      <c r="F82" s="19">
        <f>SUM(F4:F81)</f>
        <v>47552.549999999996</v>
      </c>
      <c r="G82" s="19"/>
      <c r="H82" s="19">
        <f>SUM(H4:H81)</f>
        <v>43921.450000000004</v>
      </c>
      <c r="I82" s="49"/>
      <c r="J82" s="21">
        <f>SUM(J4:J81)</f>
        <v>91474</v>
      </c>
      <c r="K82" s="41"/>
      <c r="L82" s="48"/>
    </row>
    <row r="83" spans="1:12" ht="39.950000000000003" customHeight="1">
      <c r="A83" s="116" t="s">
        <v>138</v>
      </c>
      <c r="B83" s="116"/>
      <c r="C83" s="116"/>
      <c r="D83" s="116"/>
      <c r="E83" s="116"/>
      <c r="F83" s="19"/>
      <c r="G83" s="19"/>
      <c r="H83" s="19"/>
      <c r="I83" s="49"/>
      <c r="J83" s="21">
        <f>J82*0.05</f>
        <v>4573.7</v>
      </c>
      <c r="K83" s="41"/>
    </row>
    <row r="84" spans="1:12" ht="39.950000000000003" customHeight="1">
      <c r="A84" s="116" t="s">
        <v>139</v>
      </c>
      <c r="B84" s="116"/>
      <c r="C84" s="116"/>
      <c r="D84" s="116"/>
      <c r="E84" s="116"/>
      <c r="F84" s="19"/>
      <c r="G84" s="19"/>
      <c r="H84" s="19"/>
      <c r="I84" s="49"/>
      <c r="J84" s="21">
        <f>J82*0.05</f>
        <v>4573.7</v>
      </c>
      <c r="K84" s="41"/>
    </row>
    <row r="85" spans="1:12" ht="39.950000000000003" customHeight="1">
      <c r="A85" s="117" t="s">
        <v>92</v>
      </c>
      <c r="B85" s="117"/>
      <c r="C85" s="117"/>
      <c r="D85" s="117"/>
      <c r="E85" s="117"/>
      <c r="F85" s="24"/>
      <c r="G85" s="24"/>
      <c r="H85" s="24"/>
      <c r="I85" s="50"/>
      <c r="J85" s="26">
        <f>SUM(J82:J84)</f>
        <v>100621.4</v>
      </c>
      <c r="K85" s="42"/>
    </row>
    <row r="86" spans="1:12" ht="39.950000000000003" customHeight="1">
      <c r="A86" s="118" t="s">
        <v>95</v>
      </c>
      <c r="B86" s="118"/>
      <c r="C86" s="118"/>
      <c r="D86" s="118"/>
      <c r="E86" s="118"/>
      <c r="F86" s="28"/>
      <c r="G86" s="28"/>
      <c r="H86" s="28"/>
      <c r="I86" s="29"/>
      <c r="J86" s="23">
        <f>J85*0.95</f>
        <v>95590.329999999987</v>
      </c>
      <c r="K86" s="43"/>
    </row>
    <row r="87" spans="1:12" ht="39.950000000000003" customHeight="1">
      <c r="A87" s="51"/>
      <c r="B87" s="51"/>
      <c r="C87" s="51"/>
      <c r="D87" s="51"/>
      <c r="E87" s="51"/>
      <c r="F87" s="28"/>
      <c r="G87" s="28"/>
      <c r="H87" s="28"/>
      <c r="I87" s="29"/>
      <c r="J87" s="23">
        <v>-61500</v>
      </c>
      <c r="K87" s="43"/>
    </row>
  </sheetData>
  <autoFilter ref="A2:L86"/>
  <mergeCells count="16">
    <mergeCell ref="A83:E83"/>
    <mergeCell ref="A84:E84"/>
    <mergeCell ref="A85:E85"/>
    <mergeCell ref="A86:E86"/>
    <mergeCell ref="I1:J1"/>
    <mergeCell ref="K1:K2"/>
    <mergeCell ref="L1:L2"/>
    <mergeCell ref="C3:L3"/>
    <mergeCell ref="K72:K75"/>
    <mergeCell ref="A82:E82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8"/>
  <sheetViews>
    <sheetView workbookViewId="0">
      <pane ySplit="2" topLeftCell="A60" activePane="bottomLeft" state="frozen"/>
      <selection pane="bottomLeft" activeCell="B12" sqref="B12"/>
    </sheetView>
  </sheetViews>
  <sheetFormatPr defaultRowHeight="24.95" customHeight="1"/>
  <cols>
    <col min="1" max="1" width="9" style="36"/>
    <col min="2" max="2" width="41.125" style="36" bestFit="1" customWidth="1"/>
    <col min="3" max="5" width="9" style="36"/>
    <col min="6" max="6" width="9.625" style="36" bestFit="1" customWidth="1"/>
    <col min="7" max="7" width="9" style="36"/>
    <col min="8" max="8" width="9.625" style="36" bestFit="1" customWidth="1"/>
    <col min="9" max="9" width="9.75" style="4" bestFit="1" customWidth="1"/>
    <col min="10" max="10" width="17" style="6" customWidth="1"/>
    <col min="11" max="11" width="58.75" style="39" customWidth="1"/>
    <col min="12" max="12" width="35" style="30" customWidth="1"/>
    <col min="13" max="16384" width="9" style="36"/>
  </cols>
  <sheetData>
    <row r="1" spans="1:12" ht="24.95" customHeight="1">
      <c r="A1" s="114" t="s">
        <v>0</v>
      </c>
      <c r="B1" s="114" t="s">
        <v>1</v>
      </c>
      <c r="C1" s="114" t="s">
        <v>2</v>
      </c>
      <c r="D1" s="114" t="s">
        <v>3</v>
      </c>
      <c r="E1" s="114" t="s">
        <v>4</v>
      </c>
      <c r="F1" s="114"/>
      <c r="G1" s="114" t="s">
        <v>7</v>
      </c>
      <c r="H1" s="114"/>
      <c r="I1" s="114" t="s">
        <v>10</v>
      </c>
      <c r="J1" s="114"/>
      <c r="K1" s="109" t="s">
        <v>136</v>
      </c>
      <c r="L1" s="109" t="s">
        <v>135</v>
      </c>
    </row>
    <row r="2" spans="1:12" ht="24.95" customHeight="1" thickBot="1">
      <c r="A2" s="115"/>
      <c r="B2" s="115"/>
      <c r="C2" s="115"/>
      <c r="D2" s="115"/>
      <c r="E2" s="59" t="s">
        <v>5</v>
      </c>
      <c r="F2" s="59" t="s">
        <v>6</v>
      </c>
      <c r="G2" s="59" t="s">
        <v>5</v>
      </c>
      <c r="H2" s="59" t="s">
        <v>6</v>
      </c>
      <c r="I2" s="59" t="s">
        <v>8</v>
      </c>
      <c r="J2" s="3" t="s">
        <v>9</v>
      </c>
      <c r="K2" s="110"/>
      <c r="L2" s="110"/>
    </row>
    <row r="3" spans="1:12" ht="24.95" customHeight="1">
      <c r="A3" s="4" t="s">
        <v>11</v>
      </c>
      <c r="B3" s="4" t="s">
        <v>12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12" ht="66">
      <c r="A4" s="56">
        <v>1</v>
      </c>
      <c r="B4" s="56" t="s">
        <v>133</v>
      </c>
      <c r="C4" s="56">
        <v>3</v>
      </c>
      <c r="D4" s="100" t="s">
        <v>372</v>
      </c>
      <c r="E4" s="56">
        <v>500</v>
      </c>
      <c r="F4" s="56">
        <f t="shared" ref="F4:F10" si="0">C4*E4</f>
        <v>1500</v>
      </c>
      <c r="G4" s="56">
        <v>250</v>
      </c>
      <c r="H4" s="56">
        <f t="shared" ref="H4:H10" si="1">C4*G4</f>
        <v>750</v>
      </c>
      <c r="I4" s="4">
        <f t="shared" ref="I4:I10" si="2">E4+G4</f>
        <v>750</v>
      </c>
      <c r="J4" s="6">
        <f t="shared" ref="J4:J10" si="3">C4*I4</f>
        <v>2250</v>
      </c>
      <c r="K4" s="30" t="s">
        <v>146</v>
      </c>
      <c r="L4" s="30" t="s">
        <v>137</v>
      </c>
    </row>
    <row r="5" spans="1:12" ht="24.95" customHeight="1">
      <c r="A5" s="56">
        <v>2</v>
      </c>
      <c r="B5" s="56" t="s">
        <v>134</v>
      </c>
      <c r="C5" s="56">
        <v>9</v>
      </c>
      <c r="D5" s="56" t="s">
        <v>37</v>
      </c>
      <c r="E5" s="56">
        <v>55</v>
      </c>
      <c r="F5" s="56">
        <f t="shared" si="0"/>
        <v>495</v>
      </c>
      <c r="G5" s="56">
        <v>75</v>
      </c>
      <c r="H5" s="56">
        <f t="shared" si="1"/>
        <v>675</v>
      </c>
      <c r="I5" s="4">
        <f t="shared" si="2"/>
        <v>130</v>
      </c>
      <c r="J5" s="6">
        <f t="shared" si="3"/>
        <v>1170</v>
      </c>
    </row>
    <row r="6" spans="1:12" ht="82.5">
      <c r="A6" s="56">
        <v>3</v>
      </c>
      <c r="B6" s="56" t="s">
        <v>140</v>
      </c>
      <c r="C6" s="56">
        <v>13</v>
      </c>
      <c r="D6" s="56" t="s">
        <v>37</v>
      </c>
      <c r="E6" s="56">
        <v>90</v>
      </c>
      <c r="F6" s="56">
        <f t="shared" si="0"/>
        <v>1170</v>
      </c>
      <c r="G6" s="56">
        <v>70</v>
      </c>
      <c r="H6" s="56">
        <f t="shared" si="1"/>
        <v>910</v>
      </c>
      <c r="I6" s="4">
        <f t="shared" si="2"/>
        <v>160</v>
      </c>
      <c r="J6" s="6">
        <f t="shared" si="3"/>
        <v>2080</v>
      </c>
      <c r="K6" s="39" t="s">
        <v>147</v>
      </c>
      <c r="L6" s="30" t="s">
        <v>145</v>
      </c>
    </row>
    <row r="7" spans="1:12" ht="66">
      <c r="A7" s="56">
        <v>4</v>
      </c>
      <c r="B7" s="56" t="s">
        <v>141</v>
      </c>
      <c r="C7" s="56">
        <v>42.8</v>
      </c>
      <c r="D7" s="56" t="s">
        <v>37</v>
      </c>
      <c r="E7" s="56">
        <v>10</v>
      </c>
      <c r="F7" s="56">
        <f t="shared" si="0"/>
        <v>428</v>
      </c>
      <c r="G7" s="56">
        <v>35</v>
      </c>
      <c r="H7" s="56">
        <f t="shared" si="1"/>
        <v>1498</v>
      </c>
      <c r="I7" s="4">
        <f t="shared" si="2"/>
        <v>45</v>
      </c>
      <c r="J7" s="6">
        <f t="shared" si="3"/>
        <v>1925.9999999999998</v>
      </c>
      <c r="K7" s="39" t="s">
        <v>148</v>
      </c>
      <c r="L7" s="30" t="s">
        <v>162</v>
      </c>
    </row>
    <row r="8" spans="1:12" ht="115.5">
      <c r="A8" s="56">
        <v>5</v>
      </c>
      <c r="B8" s="56" t="s">
        <v>156</v>
      </c>
      <c r="C8" s="56">
        <v>80</v>
      </c>
      <c r="D8" s="56" t="s">
        <v>37</v>
      </c>
      <c r="E8" s="56">
        <v>55</v>
      </c>
      <c r="F8" s="56">
        <f t="shared" si="0"/>
        <v>4400</v>
      </c>
      <c r="G8" s="56">
        <v>55</v>
      </c>
      <c r="H8" s="56">
        <f t="shared" si="1"/>
        <v>4400</v>
      </c>
      <c r="I8" s="4">
        <f t="shared" si="2"/>
        <v>110</v>
      </c>
      <c r="J8" s="6">
        <f t="shared" si="3"/>
        <v>8800</v>
      </c>
      <c r="K8" s="39" t="s">
        <v>149</v>
      </c>
      <c r="L8" s="30" t="s">
        <v>163</v>
      </c>
    </row>
    <row r="9" spans="1:12" ht="24.95" customHeight="1">
      <c r="A9" s="56">
        <v>6</v>
      </c>
      <c r="B9" s="56" t="s">
        <v>142</v>
      </c>
      <c r="C9" s="56">
        <v>0</v>
      </c>
      <c r="D9" s="11" t="s">
        <v>40</v>
      </c>
      <c r="E9" s="56">
        <v>15</v>
      </c>
      <c r="F9" s="56">
        <f t="shared" si="0"/>
        <v>0</v>
      </c>
      <c r="G9" s="56">
        <v>0</v>
      </c>
      <c r="H9" s="56">
        <f t="shared" si="1"/>
        <v>0</v>
      </c>
      <c r="I9" s="4">
        <f t="shared" si="2"/>
        <v>15</v>
      </c>
      <c r="J9" s="6">
        <f t="shared" si="3"/>
        <v>0</v>
      </c>
      <c r="K9" s="39" t="s">
        <v>150</v>
      </c>
      <c r="L9" s="30" t="s">
        <v>151</v>
      </c>
    </row>
    <row r="10" spans="1:12" ht="24.95" customHeight="1" thickBot="1">
      <c r="A10" s="15">
        <v>7</v>
      </c>
      <c r="B10" s="15" t="s">
        <v>143</v>
      </c>
      <c r="C10" s="15">
        <v>16</v>
      </c>
      <c r="D10" s="15" t="s">
        <v>40</v>
      </c>
      <c r="E10" s="15">
        <v>18</v>
      </c>
      <c r="F10" s="15">
        <f t="shared" si="0"/>
        <v>288</v>
      </c>
      <c r="G10" s="15">
        <v>30</v>
      </c>
      <c r="H10" s="15">
        <f t="shared" si="1"/>
        <v>480</v>
      </c>
      <c r="I10" s="16">
        <f t="shared" si="2"/>
        <v>48</v>
      </c>
      <c r="J10" s="17">
        <f t="shared" si="3"/>
        <v>768</v>
      </c>
      <c r="K10" s="40" t="s">
        <v>150</v>
      </c>
      <c r="L10" s="31" t="s">
        <v>152</v>
      </c>
    </row>
    <row r="11" spans="1:12" ht="24.95" customHeight="1" thickTop="1">
      <c r="A11" s="4" t="s">
        <v>20</v>
      </c>
      <c r="B11" s="4" t="s">
        <v>158</v>
      </c>
      <c r="C11" s="56"/>
      <c r="D11" s="56"/>
      <c r="E11" s="56"/>
      <c r="F11" s="56"/>
      <c r="G11" s="56"/>
      <c r="H11" s="56"/>
    </row>
    <row r="12" spans="1:12" ht="24.95" customHeight="1">
      <c r="A12" s="11">
        <v>1</v>
      </c>
      <c r="B12" s="11" t="s">
        <v>153</v>
      </c>
      <c r="C12" s="11">
        <v>0</v>
      </c>
      <c r="D12" s="11" t="s">
        <v>34</v>
      </c>
      <c r="E12" s="11">
        <v>20</v>
      </c>
      <c r="F12" s="11">
        <v>0</v>
      </c>
      <c r="G12" s="56">
        <v>80</v>
      </c>
      <c r="H12" s="56">
        <f t="shared" ref="H12" si="4">C12*G12</f>
        <v>0</v>
      </c>
      <c r="I12" s="4">
        <f t="shared" ref="I12:I13" si="5">E12+G12</f>
        <v>100</v>
      </c>
      <c r="J12" s="6">
        <f t="shared" ref="J12:J13" si="6">C12*I12</f>
        <v>0</v>
      </c>
      <c r="K12" s="60" t="s">
        <v>159</v>
      </c>
      <c r="L12" s="33"/>
    </row>
    <row r="13" spans="1:12" ht="24.95" customHeight="1">
      <c r="A13" s="11">
        <v>2</v>
      </c>
      <c r="B13" s="11" t="s">
        <v>154</v>
      </c>
      <c r="C13" s="11">
        <v>0</v>
      </c>
      <c r="D13" s="11" t="s">
        <v>34</v>
      </c>
      <c r="E13" s="11">
        <v>35</v>
      </c>
      <c r="F13" s="11">
        <v>0</v>
      </c>
      <c r="G13" s="56">
        <v>100</v>
      </c>
      <c r="H13" s="56">
        <v>0</v>
      </c>
      <c r="I13" s="4">
        <f t="shared" si="5"/>
        <v>135</v>
      </c>
      <c r="J13" s="6">
        <f t="shared" si="6"/>
        <v>0</v>
      </c>
      <c r="K13" s="60" t="s">
        <v>159</v>
      </c>
      <c r="L13" s="33"/>
    </row>
    <row r="14" spans="1:12" ht="66">
      <c r="A14" s="11">
        <v>3</v>
      </c>
      <c r="B14" s="11" t="s">
        <v>155</v>
      </c>
      <c r="C14" s="11">
        <v>4.5199999999999996</v>
      </c>
      <c r="D14" s="56" t="s">
        <v>37</v>
      </c>
      <c r="E14" s="11">
        <v>10</v>
      </c>
      <c r="F14" s="56">
        <f>C14*E14</f>
        <v>45.199999999999996</v>
      </c>
      <c r="G14" s="56">
        <v>35</v>
      </c>
      <c r="H14" s="56">
        <f>C14*G14</f>
        <v>158.19999999999999</v>
      </c>
      <c r="I14" s="4">
        <f>E14+G14</f>
        <v>45</v>
      </c>
      <c r="J14" s="6">
        <f>C14*I14</f>
        <v>203.39999999999998</v>
      </c>
      <c r="K14" s="39" t="s">
        <v>148</v>
      </c>
      <c r="L14" s="30" t="s">
        <v>162</v>
      </c>
    </row>
    <row r="15" spans="1:12" ht="115.5">
      <c r="A15" s="11">
        <v>4</v>
      </c>
      <c r="B15" s="56" t="s">
        <v>156</v>
      </c>
      <c r="C15" s="11">
        <v>21</v>
      </c>
      <c r="D15" s="56" t="s">
        <v>37</v>
      </c>
      <c r="E15" s="11">
        <v>55</v>
      </c>
      <c r="F15" s="56">
        <f>C15*E15</f>
        <v>1155</v>
      </c>
      <c r="G15" s="56">
        <v>55</v>
      </c>
      <c r="H15" s="56">
        <f>C15*G15</f>
        <v>1155</v>
      </c>
      <c r="I15" s="4">
        <f t="shared" ref="I15:I17" si="7">E15+G15</f>
        <v>110</v>
      </c>
      <c r="J15" s="6">
        <f t="shared" ref="J15:J17" si="8">C15*I15</f>
        <v>2310</v>
      </c>
      <c r="K15" s="39" t="s">
        <v>149</v>
      </c>
      <c r="L15" s="30" t="s">
        <v>163</v>
      </c>
    </row>
    <row r="16" spans="1:12" ht="49.5">
      <c r="A16" s="11">
        <v>5</v>
      </c>
      <c r="B16" s="11" t="s">
        <v>157</v>
      </c>
      <c r="C16" s="11">
        <v>4.5199999999999996</v>
      </c>
      <c r="D16" s="56" t="s">
        <v>37</v>
      </c>
      <c r="E16" s="11">
        <v>100</v>
      </c>
      <c r="F16" s="56">
        <f t="shared" ref="F16" si="9">C16*E16</f>
        <v>451.99999999999994</v>
      </c>
      <c r="G16" s="56">
        <v>80</v>
      </c>
      <c r="H16" s="56">
        <f t="shared" ref="H16" si="10">C16*G16</f>
        <v>361.59999999999997</v>
      </c>
      <c r="I16" s="4">
        <f t="shared" si="7"/>
        <v>180</v>
      </c>
      <c r="J16" s="6">
        <f t="shared" si="8"/>
        <v>813.59999999999991</v>
      </c>
      <c r="K16" s="39" t="s">
        <v>160</v>
      </c>
      <c r="L16" s="30" t="s">
        <v>161</v>
      </c>
    </row>
    <row r="17" spans="1:12" ht="66.75" thickBot="1">
      <c r="A17" s="15">
        <v>6</v>
      </c>
      <c r="B17" s="15" t="s">
        <v>28</v>
      </c>
      <c r="C17" s="15">
        <v>25</v>
      </c>
      <c r="D17" s="15" t="s">
        <v>37</v>
      </c>
      <c r="E17" s="15">
        <v>40</v>
      </c>
      <c r="F17" s="15">
        <f>C17*E17</f>
        <v>1000</v>
      </c>
      <c r="G17" s="15">
        <v>15</v>
      </c>
      <c r="H17" s="15">
        <f>C17*G17</f>
        <v>375</v>
      </c>
      <c r="I17" s="16">
        <f t="shared" si="7"/>
        <v>55</v>
      </c>
      <c r="J17" s="17">
        <f t="shared" si="8"/>
        <v>1375</v>
      </c>
      <c r="K17" s="40" t="s">
        <v>165</v>
      </c>
      <c r="L17" s="31" t="s">
        <v>164</v>
      </c>
    </row>
    <row r="18" spans="1:12" ht="24.95" customHeight="1" thickTop="1">
      <c r="A18" s="4" t="s">
        <v>29</v>
      </c>
      <c r="B18" s="4" t="s">
        <v>30</v>
      </c>
      <c r="C18" s="56"/>
      <c r="D18" s="56"/>
      <c r="E18" s="56"/>
      <c r="F18" s="56"/>
      <c r="G18" s="56"/>
      <c r="H18" s="56"/>
    </row>
    <row r="19" spans="1:12" ht="24.95" customHeight="1">
      <c r="A19" s="11">
        <v>1</v>
      </c>
      <c r="B19" s="11" t="s">
        <v>153</v>
      </c>
      <c r="C19" s="11">
        <v>0</v>
      </c>
      <c r="D19" s="11" t="s">
        <v>34</v>
      </c>
      <c r="E19" s="11">
        <v>20</v>
      </c>
      <c r="F19" s="11">
        <v>0</v>
      </c>
      <c r="G19" s="56">
        <v>80</v>
      </c>
      <c r="H19" s="56">
        <f t="shared" ref="H19" si="11">C19*G19</f>
        <v>0</v>
      </c>
      <c r="I19" s="4">
        <f t="shared" ref="I19:I20" si="12">E19+G19</f>
        <v>100</v>
      </c>
      <c r="J19" s="6">
        <f t="shared" ref="J19:J20" si="13">C19*I19</f>
        <v>0</v>
      </c>
      <c r="K19" s="60" t="s">
        <v>159</v>
      </c>
      <c r="L19" s="33"/>
    </row>
    <row r="20" spans="1:12" ht="24.95" customHeight="1">
      <c r="A20" s="11">
        <v>2</v>
      </c>
      <c r="B20" s="11" t="s">
        <v>166</v>
      </c>
      <c r="C20" s="11">
        <v>1</v>
      </c>
      <c r="D20" s="11" t="s">
        <v>34</v>
      </c>
      <c r="E20" s="11">
        <v>35</v>
      </c>
      <c r="F20" s="56">
        <f>C20*E20</f>
        <v>35</v>
      </c>
      <c r="G20" s="56">
        <v>100</v>
      </c>
      <c r="H20" s="56">
        <f>C20*G20</f>
        <v>100</v>
      </c>
      <c r="I20" s="4">
        <f t="shared" si="12"/>
        <v>135</v>
      </c>
      <c r="J20" s="6">
        <f t="shared" si="13"/>
        <v>135</v>
      </c>
      <c r="K20" s="60" t="s">
        <v>159</v>
      </c>
      <c r="L20" s="33"/>
    </row>
    <row r="21" spans="1:12" ht="66">
      <c r="A21" s="11">
        <v>3</v>
      </c>
      <c r="B21" s="11" t="s">
        <v>155</v>
      </c>
      <c r="C21" s="11">
        <v>5.5</v>
      </c>
      <c r="D21" s="56" t="s">
        <v>37</v>
      </c>
      <c r="E21" s="11">
        <v>10</v>
      </c>
      <c r="F21" s="56">
        <f>C21*E21</f>
        <v>55</v>
      </c>
      <c r="G21" s="56">
        <v>35</v>
      </c>
      <c r="H21" s="56">
        <f>C21*G21</f>
        <v>192.5</v>
      </c>
      <c r="I21" s="4">
        <f>E21+G21</f>
        <v>45</v>
      </c>
      <c r="J21" s="6">
        <f>C21*I21</f>
        <v>247.5</v>
      </c>
      <c r="K21" s="39" t="s">
        <v>148</v>
      </c>
      <c r="L21" s="30" t="s">
        <v>162</v>
      </c>
    </row>
    <row r="22" spans="1:12" ht="115.5">
      <c r="A22" s="11">
        <v>4</v>
      </c>
      <c r="B22" s="56" t="s">
        <v>156</v>
      </c>
      <c r="C22" s="11">
        <v>24</v>
      </c>
      <c r="D22" s="56" t="s">
        <v>37</v>
      </c>
      <c r="E22" s="11">
        <v>55</v>
      </c>
      <c r="F22" s="56">
        <f>C22*E22</f>
        <v>1320</v>
      </c>
      <c r="G22" s="56">
        <v>55</v>
      </c>
      <c r="H22" s="56">
        <f>C22*G22</f>
        <v>1320</v>
      </c>
      <c r="I22" s="4">
        <f t="shared" ref="I22:I24" si="14">E22+G22</f>
        <v>110</v>
      </c>
      <c r="J22" s="6">
        <f t="shared" ref="J22:J24" si="15">C22*I22</f>
        <v>2640</v>
      </c>
      <c r="K22" s="39" t="s">
        <v>149</v>
      </c>
      <c r="L22" s="30" t="s">
        <v>163</v>
      </c>
    </row>
    <row r="23" spans="1:12" ht="49.5">
      <c r="A23" s="11">
        <v>5</v>
      </c>
      <c r="B23" s="11" t="s">
        <v>157</v>
      </c>
      <c r="C23" s="11">
        <v>5.5</v>
      </c>
      <c r="D23" s="56" t="s">
        <v>37</v>
      </c>
      <c r="E23" s="11">
        <v>100</v>
      </c>
      <c r="F23" s="56">
        <f t="shared" ref="F23" si="16">C23*E23</f>
        <v>550</v>
      </c>
      <c r="G23" s="56">
        <v>80</v>
      </c>
      <c r="H23" s="56">
        <f t="shared" ref="H23" si="17">C23*G23</f>
        <v>440</v>
      </c>
      <c r="I23" s="4">
        <f t="shared" si="14"/>
        <v>180</v>
      </c>
      <c r="J23" s="6">
        <f t="shared" si="15"/>
        <v>990</v>
      </c>
      <c r="K23" s="39" t="s">
        <v>160</v>
      </c>
      <c r="L23" s="30" t="s">
        <v>161</v>
      </c>
    </row>
    <row r="24" spans="1:12" ht="66.75" thickBot="1">
      <c r="A24" s="15">
        <v>6</v>
      </c>
      <c r="B24" s="15" t="s">
        <v>28</v>
      </c>
      <c r="C24" s="15">
        <v>30</v>
      </c>
      <c r="D24" s="15" t="s">
        <v>37</v>
      </c>
      <c r="E24" s="15">
        <v>40</v>
      </c>
      <c r="F24" s="15">
        <f>C24*E24</f>
        <v>1200</v>
      </c>
      <c r="G24" s="15">
        <v>15</v>
      </c>
      <c r="H24" s="15">
        <f>C24*G24</f>
        <v>450</v>
      </c>
      <c r="I24" s="16">
        <f t="shared" si="14"/>
        <v>55</v>
      </c>
      <c r="J24" s="17">
        <f t="shared" si="15"/>
        <v>1650</v>
      </c>
      <c r="K24" s="40" t="s">
        <v>165</v>
      </c>
      <c r="L24" s="31" t="s">
        <v>164</v>
      </c>
    </row>
    <row r="25" spans="1:12" ht="24.95" customHeight="1" thickTop="1">
      <c r="A25" s="4" t="s">
        <v>35</v>
      </c>
      <c r="B25" s="4" t="s">
        <v>167</v>
      </c>
      <c r="C25" s="56"/>
      <c r="D25" s="56"/>
      <c r="E25" s="56"/>
      <c r="F25" s="56"/>
      <c r="G25" s="56"/>
      <c r="H25" s="56"/>
    </row>
    <row r="26" spans="1:12" ht="24.95" customHeight="1">
      <c r="A26" s="11">
        <v>1</v>
      </c>
      <c r="B26" s="11" t="s">
        <v>153</v>
      </c>
      <c r="C26" s="11">
        <v>0</v>
      </c>
      <c r="D26" s="11" t="s">
        <v>34</v>
      </c>
      <c r="E26" s="11">
        <v>20</v>
      </c>
      <c r="F26" s="11">
        <v>0</v>
      </c>
      <c r="G26" s="56">
        <v>80</v>
      </c>
      <c r="H26" s="56">
        <f t="shared" ref="H26" si="18">C26*G26</f>
        <v>0</v>
      </c>
      <c r="I26" s="4">
        <f t="shared" ref="I26:I27" si="19">E26+G26</f>
        <v>100</v>
      </c>
      <c r="J26" s="6">
        <f t="shared" ref="J26:J27" si="20">C26*I26</f>
        <v>0</v>
      </c>
      <c r="K26" s="60" t="s">
        <v>159</v>
      </c>
      <c r="L26" s="33"/>
    </row>
    <row r="27" spans="1:12" ht="24.95" customHeight="1">
      <c r="A27" s="11">
        <v>2</v>
      </c>
      <c r="B27" s="11" t="s">
        <v>154</v>
      </c>
      <c r="C27" s="11">
        <v>1</v>
      </c>
      <c r="D27" s="11" t="s">
        <v>34</v>
      </c>
      <c r="E27" s="11">
        <v>35</v>
      </c>
      <c r="F27" s="56">
        <f>C27*E27</f>
        <v>35</v>
      </c>
      <c r="G27" s="56">
        <v>100</v>
      </c>
      <c r="H27" s="56">
        <f>C27*G27</f>
        <v>100</v>
      </c>
      <c r="I27" s="4">
        <f t="shared" si="19"/>
        <v>135</v>
      </c>
      <c r="J27" s="6">
        <f t="shared" si="20"/>
        <v>135</v>
      </c>
      <c r="K27" s="60" t="s">
        <v>159</v>
      </c>
      <c r="L27" s="33"/>
    </row>
    <row r="28" spans="1:12" ht="66">
      <c r="A28" s="11">
        <v>3</v>
      </c>
      <c r="B28" s="11" t="s">
        <v>155</v>
      </c>
      <c r="C28" s="11">
        <v>4.8600000000000003</v>
      </c>
      <c r="D28" s="56" t="s">
        <v>37</v>
      </c>
      <c r="E28" s="11">
        <v>10</v>
      </c>
      <c r="F28" s="56">
        <f>C28*E28</f>
        <v>48.6</v>
      </c>
      <c r="G28" s="56">
        <v>35</v>
      </c>
      <c r="H28" s="56">
        <f>C28*G28</f>
        <v>170.10000000000002</v>
      </c>
      <c r="I28" s="4">
        <f>E28+G28</f>
        <v>45</v>
      </c>
      <c r="J28" s="6">
        <f>C28*I28</f>
        <v>218.70000000000002</v>
      </c>
      <c r="K28" s="39" t="s">
        <v>148</v>
      </c>
      <c r="L28" s="30" t="s">
        <v>162</v>
      </c>
    </row>
    <row r="29" spans="1:12" ht="115.5">
      <c r="A29" s="11">
        <v>4</v>
      </c>
      <c r="B29" s="56" t="s">
        <v>156</v>
      </c>
      <c r="C29" s="11">
        <v>22</v>
      </c>
      <c r="D29" s="56" t="s">
        <v>37</v>
      </c>
      <c r="E29" s="11">
        <v>55</v>
      </c>
      <c r="F29" s="56">
        <f>C29*E29</f>
        <v>1210</v>
      </c>
      <c r="G29" s="56">
        <v>55</v>
      </c>
      <c r="H29" s="56">
        <f>C29*G29</f>
        <v>1210</v>
      </c>
      <c r="I29" s="4">
        <f t="shared" ref="I29:I31" si="21">E29+G29</f>
        <v>110</v>
      </c>
      <c r="J29" s="6">
        <f t="shared" ref="J29:J31" si="22">C29*I29</f>
        <v>2420</v>
      </c>
      <c r="K29" s="39" t="s">
        <v>149</v>
      </c>
      <c r="L29" s="30" t="s">
        <v>163</v>
      </c>
    </row>
    <row r="30" spans="1:12" ht="49.5">
      <c r="A30" s="11">
        <v>5</v>
      </c>
      <c r="B30" s="11" t="s">
        <v>157</v>
      </c>
      <c r="C30" s="11">
        <v>4.8600000000000003</v>
      </c>
      <c r="D30" s="56" t="s">
        <v>37</v>
      </c>
      <c r="E30" s="11">
        <v>100</v>
      </c>
      <c r="F30" s="56">
        <f t="shared" ref="F30" si="23">C30*E30</f>
        <v>486.00000000000006</v>
      </c>
      <c r="G30" s="56">
        <v>80</v>
      </c>
      <c r="H30" s="56">
        <f t="shared" ref="H30" si="24">C30*G30</f>
        <v>388.8</v>
      </c>
      <c r="I30" s="4">
        <f t="shared" si="21"/>
        <v>180</v>
      </c>
      <c r="J30" s="6">
        <f t="shared" si="22"/>
        <v>874.80000000000007</v>
      </c>
      <c r="K30" s="39" t="s">
        <v>160</v>
      </c>
      <c r="L30" s="30" t="s">
        <v>161</v>
      </c>
    </row>
    <row r="31" spans="1:12" ht="66.75" thickBot="1">
      <c r="A31" s="15">
        <v>6</v>
      </c>
      <c r="B31" s="15" t="s">
        <v>28</v>
      </c>
      <c r="C31" s="15">
        <v>27</v>
      </c>
      <c r="D31" s="15" t="s">
        <v>37</v>
      </c>
      <c r="E31" s="15">
        <v>40</v>
      </c>
      <c r="F31" s="15">
        <f>C31*E31</f>
        <v>1080</v>
      </c>
      <c r="G31" s="15">
        <v>15</v>
      </c>
      <c r="H31" s="15">
        <f>C31*G31</f>
        <v>405</v>
      </c>
      <c r="I31" s="16">
        <f t="shared" si="21"/>
        <v>55</v>
      </c>
      <c r="J31" s="17">
        <f t="shared" si="22"/>
        <v>1485</v>
      </c>
      <c r="K31" s="40" t="s">
        <v>165</v>
      </c>
      <c r="L31" s="31" t="s">
        <v>164</v>
      </c>
    </row>
    <row r="32" spans="1:12" ht="24.95" customHeight="1" thickTop="1">
      <c r="A32" s="4" t="s">
        <v>39</v>
      </c>
      <c r="B32" s="4" t="s">
        <v>21</v>
      </c>
      <c r="C32" s="56"/>
      <c r="D32" s="56"/>
      <c r="E32" s="56"/>
      <c r="F32" s="56"/>
      <c r="G32" s="56"/>
      <c r="H32" s="56"/>
    </row>
    <row r="33" spans="1:12" ht="66">
      <c r="A33" s="11">
        <v>1</v>
      </c>
      <c r="B33" s="11" t="s">
        <v>155</v>
      </c>
      <c r="C33" s="11">
        <v>7</v>
      </c>
      <c r="D33" s="56" t="s">
        <v>37</v>
      </c>
      <c r="E33" s="11">
        <v>10</v>
      </c>
      <c r="F33" s="56">
        <f>C33*E33</f>
        <v>70</v>
      </c>
      <c r="G33" s="56">
        <v>35</v>
      </c>
      <c r="H33" s="56">
        <f>C33*G33</f>
        <v>245</v>
      </c>
      <c r="I33" s="4">
        <f>E33+G33</f>
        <v>45</v>
      </c>
      <c r="J33" s="6">
        <f>C33*I33</f>
        <v>315</v>
      </c>
      <c r="K33" s="39" t="s">
        <v>148</v>
      </c>
      <c r="L33" s="30" t="s">
        <v>162</v>
      </c>
    </row>
    <row r="34" spans="1:12" ht="115.5">
      <c r="A34" s="11">
        <v>2</v>
      </c>
      <c r="B34" s="56" t="s">
        <v>156</v>
      </c>
      <c r="C34" s="11">
        <v>23</v>
      </c>
      <c r="D34" s="56" t="s">
        <v>37</v>
      </c>
      <c r="E34" s="11">
        <v>55</v>
      </c>
      <c r="F34" s="56">
        <f>C34*E34</f>
        <v>1265</v>
      </c>
      <c r="G34" s="56">
        <v>55</v>
      </c>
      <c r="H34" s="56">
        <f>C34*G34</f>
        <v>1265</v>
      </c>
      <c r="I34" s="4">
        <f t="shared" ref="I34:I36" si="25">E34+G34</f>
        <v>110</v>
      </c>
      <c r="J34" s="6">
        <f t="shared" ref="J34:J36" si="26">C34*I34</f>
        <v>2530</v>
      </c>
      <c r="K34" s="39" t="s">
        <v>149</v>
      </c>
      <c r="L34" s="30" t="s">
        <v>163</v>
      </c>
    </row>
    <row r="35" spans="1:12" ht="49.5">
      <c r="A35" s="11">
        <v>3</v>
      </c>
      <c r="B35" s="11" t="s">
        <v>157</v>
      </c>
      <c r="C35" s="11">
        <v>7</v>
      </c>
      <c r="D35" s="56" t="s">
        <v>37</v>
      </c>
      <c r="E35" s="11">
        <v>100</v>
      </c>
      <c r="F35" s="56">
        <f t="shared" ref="F35" si="27">C35*E35</f>
        <v>700</v>
      </c>
      <c r="G35" s="56">
        <v>80</v>
      </c>
      <c r="H35" s="56">
        <f t="shared" ref="H35" si="28">C35*G35</f>
        <v>560</v>
      </c>
      <c r="I35" s="4">
        <f t="shared" si="25"/>
        <v>180</v>
      </c>
      <c r="J35" s="6">
        <f t="shared" si="26"/>
        <v>1260</v>
      </c>
      <c r="K35" s="39" t="s">
        <v>160</v>
      </c>
      <c r="L35" s="30" t="s">
        <v>161</v>
      </c>
    </row>
    <row r="36" spans="1:12" ht="66.75" thickBot="1">
      <c r="A36" s="15">
        <v>4</v>
      </c>
      <c r="B36" s="15" t="s">
        <v>28</v>
      </c>
      <c r="C36" s="15">
        <v>30</v>
      </c>
      <c r="D36" s="15" t="s">
        <v>37</v>
      </c>
      <c r="E36" s="15">
        <v>40</v>
      </c>
      <c r="F36" s="15">
        <f>C36*E36</f>
        <v>1200</v>
      </c>
      <c r="G36" s="15">
        <v>15</v>
      </c>
      <c r="H36" s="15">
        <f>C36*G36</f>
        <v>450</v>
      </c>
      <c r="I36" s="16">
        <f t="shared" si="25"/>
        <v>55</v>
      </c>
      <c r="J36" s="17">
        <f t="shared" si="26"/>
        <v>1650</v>
      </c>
      <c r="K36" s="40" t="s">
        <v>165</v>
      </c>
      <c r="L36" s="31" t="s">
        <v>164</v>
      </c>
    </row>
    <row r="37" spans="1:12" ht="24.95" customHeight="1" thickTop="1">
      <c r="A37" s="4" t="s">
        <v>41</v>
      </c>
      <c r="B37" s="4" t="s">
        <v>168</v>
      </c>
      <c r="C37" s="56"/>
      <c r="D37" s="56"/>
      <c r="E37" s="56"/>
      <c r="F37" s="56"/>
      <c r="G37" s="56"/>
      <c r="H37" s="56"/>
    </row>
    <row r="38" spans="1:12" ht="66">
      <c r="A38" s="11">
        <v>1</v>
      </c>
      <c r="B38" s="11" t="s">
        <v>155</v>
      </c>
      <c r="C38" s="11">
        <v>6</v>
      </c>
      <c r="D38" s="56" t="s">
        <v>37</v>
      </c>
      <c r="E38" s="11">
        <v>10</v>
      </c>
      <c r="F38" s="56">
        <f>C38*E38</f>
        <v>60</v>
      </c>
      <c r="G38" s="56">
        <v>35</v>
      </c>
      <c r="H38" s="56">
        <f>C38*G38</f>
        <v>210</v>
      </c>
      <c r="I38" s="4">
        <f>E38+G38</f>
        <v>45</v>
      </c>
      <c r="J38" s="6">
        <f>C38*I38</f>
        <v>270</v>
      </c>
      <c r="K38" s="39" t="s">
        <v>148</v>
      </c>
      <c r="L38" s="30" t="s">
        <v>162</v>
      </c>
    </row>
    <row r="39" spans="1:12" ht="66.75" thickBot="1">
      <c r="A39" s="15">
        <v>2</v>
      </c>
      <c r="B39" s="15" t="s">
        <v>28</v>
      </c>
      <c r="C39" s="15">
        <v>6</v>
      </c>
      <c r="D39" s="15" t="s">
        <v>37</v>
      </c>
      <c r="E39" s="15">
        <v>40</v>
      </c>
      <c r="F39" s="15">
        <f>C39*E39</f>
        <v>240</v>
      </c>
      <c r="G39" s="15">
        <v>15</v>
      </c>
      <c r="H39" s="15">
        <f>C39*G39</f>
        <v>90</v>
      </c>
      <c r="I39" s="16">
        <f t="shared" ref="I39" si="29">E39+G39</f>
        <v>55</v>
      </c>
      <c r="J39" s="17">
        <f t="shared" ref="J39" si="30">C39*I39</f>
        <v>330</v>
      </c>
      <c r="K39" s="40" t="s">
        <v>165</v>
      </c>
      <c r="L39" s="31" t="s">
        <v>164</v>
      </c>
    </row>
    <row r="40" spans="1:12" ht="24.95" customHeight="1" thickTop="1">
      <c r="A40" s="4" t="s">
        <v>44</v>
      </c>
      <c r="B40" s="4" t="s">
        <v>169</v>
      </c>
      <c r="C40" s="56"/>
      <c r="D40" s="56"/>
      <c r="E40" s="56"/>
      <c r="F40" s="56"/>
      <c r="G40" s="56"/>
      <c r="H40" s="56"/>
    </row>
    <row r="41" spans="1:12" ht="82.5">
      <c r="A41" s="56">
        <v>1</v>
      </c>
      <c r="B41" s="56" t="s">
        <v>170</v>
      </c>
      <c r="C41" s="56">
        <v>250</v>
      </c>
      <c r="D41" s="11" t="s">
        <v>37</v>
      </c>
      <c r="E41" s="56">
        <v>7</v>
      </c>
      <c r="F41" s="11">
        <f t="shared" ref="F41:F45" si="31">C41*E41</f>
        <v>1750</v>
      </c>
      <c r="G41" s="56">
        <v>19</v>
      </c>
      <c r="H41" s="11">
        <f t="shared" ref="H41" si="32">C41*G41</f>
        <v>4750</v>
      </c>
      <c r="I41" s="58">
        <f t="shared" ref="I41" si="33">E41+G41</f>
        <v>26</v>
      </c>
      <c r="J41" s="14">
        <f t="shared" ref="J41" si="34">C41*I41</f>
        <v>6500</v>
      </c>
      <c r="K41" s="39" t="s">
        <v>175</v>
      </c>
      <c r="L41" s="30" t="s">
        <v>174</v>
      </c>
    </row>
    <row r="42" spans="1:12" ht="49.5">
      <c r="A42" s="56">
        <v>2</v>
      </c>
      <c r="B42" s="56" t="s">
        <v>171</v>
      </c>
      <c r="C42" s="56">
        <v>250</v>
      </c>
      <c r="D42" s="11" t="s">
        <v>37</v>
      </c>
      <c r="E42" s="56">
        <v>11</v>
      </c>
      <c r="F42" s="11">
        <f t="shared" si="31"/>
        <v>2750</v>
      </c>
      <c r="G42" s="56">
        <v>7</v>
      </c>
      <c r="H42" s="11">
        <f t="shared" ref="H42:H45" si="35">C42*G42</f>
        <v>1750</v>
      </c>
      <c r="I42" s="58">
        <f t="shared" ref="I42:I45" si="36">E42+G42</f>
        <v>18</v>
      </c>
      <c r="J42" s="14">
        <f t="shared" ref="J42:J45" si="37">C42*I42</f>
        <v>4500</v>
      </c>
      <c r="K42" s="39" t="s">
        <v>176</v>
      </c>
      <c r="L42" s="30" t="s">
        <v>177</v>
      </c>
    </row>
    <row r="43" spans="1:12" ht="24.95" customHeight="1">
      <c r="A43" s="56">
        <v>3</v>
      </c>
      <c r="B43" s="56" t="s">
        <v>172</v>
      </c>
      <c r="C43" s="56">
        <v>80</v>
      </c>
      <c r="D43" s="11" t="s">
        <v>37</v>
      </c>
      <c r="E43" s="56">
        <v>2</v>
      </c>
      <c r="F43" s="11">
        <f t="shared" si="31"/>
        <v>160</v>
      </c>
      <c r="G43" s="56">
        <v>3</v>
      </c>
      <c r="H43" s="11">
        <f t="shared" si="35"/>
        <v>240</v>
      </c>
      <c r="I43" s="58">
        <f t="shared" si="36"/>
        <v>5</v>
      </c>
      <c r="J43" s="14">
        <f t="shared" si="37"/>
        <v>400</v>
      </c>
      <c r="K43" s="39" t="s">
        <v>178</v>
      </c>
    </row>
    <row r="44" spans="1:12" ht="33">
      <c r="A44" s="56">
        <v>4</v>
      </c>
      <c r="B44" s="56" t="s">
        <v>173</v>
      </c>
      <c r="C44" s="56">
        <v>1</v>
      </c>
      <c r="D44" s="11" t="s">
        <v>34</v>
      </c>
      <c r="E44" s="56">
        <v>500</v>
      </c>
      <c r="F44" s="11">
        <f t="shared" si="31"/>
        <v>500</v>
      </c>
      <c r="G44" s="56">
        <v>500</v>
      </c>
      <c r="H44" s="11">
        <f t="shared" si="35"/>
        <v>500</v>
      </c>
      <c r="I44" s="58">
        <f t="shared" si="36"/>
        <v>1000</v>
      </c>
      <c r="J44" s="14">
        <f t="shared" si="37"/>
        <v>1000</v>
      </c>
      <c r="K44" s="39" t="s">
        <v>179</v>
      </c>
      <c r="L44" s="30" t="s">
        <v>180</v>
      </c>
    </row>
    <row r="45" spans="1:12" ht="66">
      <c r="A45" s="56">
        <v>5</v>
      </c>
      <c r="B45" s="56" t="s">
        <v>181</v>
      </c>
      <c r="C45" s="56">
        <v>54</v>
      </c>
      <c r="D45" s="11" t="s">
        <v>37</v>
      </c>
      <c r="E45" s="56">
        <v>10</v>
      </c>
      <c r="F45" s="11">
        <f t="shared" si="31"/>
        <v>540</v>
      </c>
      <c r="G45" s="56">
        <v>35</v>
      </c>
      <c r="H45" s="11">
        <f t="shared" si="35"/>
        <v>1890</v>
      </c>
      <c r="I45" s="58">
        <f t="shared" si="36"/>
        <v>45</v>
      </c>
      <c r="J45" s="14">
        <f t="shared" si="37"/>
        <v>2430</v>
      </c>
      <c r="K45" s="39" t="s">
        <v>148</v>
      </c>
      <c r="L45" s="30" t="s">
        <v>162</v>
      </c>
    </row>
    <row r="46" spans="1:12" ht="24.95" customHeight="1">
      <c r="A46" s="11">
        <v>6</v>
      </c>
      <c r="B46" s="11" t="s">
        <v>142</v>
      </c>
      <c r="C46" s="11">
        <v>54</v>
      </c>
      <c r="D46" s="11" t="s">
        <v>40</v>
      </c>
      <c r="E46" s="11">
        <v>15</v>
      </c>
      <c r="F46" s="11">
        <f t="shared" ref="F46:F61" si="38">C46*E46</f>
        <v>810</v>
      </c>
      <c r="G46" s="11">
        <v>15</v>
      </c>
      <c r="H46" s="11">
        <f>C46*G46</f>
        <v>810</v>
      </c>
      <c r="I46" s="58">
        <f>E46+G46</f>
        <v>30</v>
      </c>
      <c r="J46" s="14">
        <f>C46*I46</f>
        <v>1620</v>
      </c>
      <c r="K46" s="39" t="s">
        <v>150</v>
      </c>
      <c r="L46" s="30" t="s">
        <v>151</v>
      </c>
    </row>
    <row r="47" spans="1:12" ht="24.95" customHeight="1">
      <c r="A47" s="11">
        <v>7</v>
      </c>
      <c r="B47" s="11" t="s">
        <v>182</v>
      </c>
      <c r="C47" s="11">
        <v>0</v>
      </c>
      <c r="D47" s="11" t="s">
        <v>88</v>
      </c>
      <c r="E47" s="11">
        <v>15</v>
      </c>
      <c r="F47" s="11">
        <f t="shared" si="38"/>
        <v>0</v>
      </c>
      <c r="G47" s="11">
        <v>30</v>
      </c>
      <c r="H47" s="11">
        <f t="shared" ref="H47:H61" si="39">C47*G47</f>
        <v>0</v>
      </c>
      <c r="I47" s="58">
        <f t="shared" ref="I47:I61" si="40">E47+G47</f>
        <v>45</v>
      </c>
      <c r="J47" s="14">
        <f t="shared" ref="J47:J61" si="41">C47*I47</f>
        <v>0</v>
      </c>
      <c r="K47" s="39" t="s">
        <v>184</v>
      </c>
      <c r="L47" s="30" t="s">
        <v>183</v>
      </c>
    </row>
    <row r="48" spans="1:12" ht="24.95" customHeight="1">
      <c r="A48" s="11">
        <v>8</v>
      </c>
      <c r="B48" s="11" t="s">
        <v>186</v>
      </c>
      <c r="C48" s="11">
        <v>0</v>
      </c>
      <c r="D48" s="11" t="s">
        <v>40</v>
      </c>
      <c r="E48" s="11">
        <v>40</v>
      </c>
      <c r="F48" s="11">
        <f t="shared" si="38"/>
        <v>0</v>
      </c>
      <c r="G48" s="11">
        <v>60</v>
      </c>
      <c r="H48" s="11">
        <f t="shared" si="39"/>
        <v>0</v>
      </c>
      <c r="I48" s="58">
        <f t="shared" si="40"/>
        <v>100</v>
      </c>
      <c r="J48" s="14">
        <f t="shared" si="41"/>
        <v>0</v>
      </c>
      <c r="K48" s="30" t="s">
        <v>185</v>
      </c>
      <c r="L48" s="30" t="s">
        <v>185</v>
      </c>
    </row>
    <row r="49" spans="1:12" ht="33">
      <c r="A49" s="11">
        <v>9</v>
      </c>
      <c r="B49" s="11" t="s">
        <v>187</v>
      </c>
      <c r="C49" s="11">
        <v>15</v>
      </c>
      <c r="D49" s="11" t="s">
        <v>37</v>
      </c>
      <c r="E49" s="11">
        <v>230</v>
      </c>
      <c r="F49" s="11">
        <f t="shared" si="38"/>
        <v>3450</v>
      </c>
      <c r="G49" s="11">
        <v>100</v>
      </c>
      <c r="H49" s="11">
        <f t="shared" si="39"/>
        <v>1500</v>
      </c>
      <c r="I49" s="58">
        <f t="shared" si="40"/>
        <v>330</v>
      </c>
      <c r="J49" s="14">
        <f t="shared" si="41"/>
        <v>4950</v>
      </c>
      <c r="K49" s="39" t="s">
        <v>200</v>
      </c>
      <c r="L49" s="30" t="s">
        <v>180</v>
      </c>
    </row>
    <row r="50" spans="1:12" ht="33">
      <c r="A50" s="11">
        <v>10</v>
      </c>
      <c r="B50" s="11" t="s">
        <v>188</v>
      </c>
      <c r="C50" s="11">
        <v>0</v>
      </c>
      <c r="D50" s="11" t="s">
        <v>37</v>
      </c>
      <c r="E50" s="11">
        <v>10</v>
      </c>
      <c r="F50" s="11">
        <f t="shared" si="38"/>
        <v>0</v>
      </c>
      <c r="G50" s="11">
        <v>20</v>
      </c>
      <c r="H50" s="11">
        <f t="shared" si="39"/>
        <v>0</v>
      </c>
      <c r="I50" s="58">
        <f t="shared" si="40"/>
        <v>30</v>
      </c>
      <c r="J50" s="14">
        <f t="shared" si="41"/>
        <v>0</v>
      </c>
      <c r="K50" s="39" t="s">
        <v>201</v>
      </c>
      <c r="L50" s="30" t="s">
        <v>202</v>
      </c>
    </row>
    <row r="51" spans="1:12" ht="24.95" customHeight="1">
      <c r="A51" s="11">
        <v>11</v>
      </c>
      <c r="B51" s="11" t="s">
        <v>189</v>
      </c>
      <c r="C51" s="11">
        <v>43</v>
      </c>
      <c r="D51" s="11" t="s">
        <v>37</v>
      </c>
      <c r="E51" s="11">
        <v>15</v>
      </c>
      <c r="F51" s="11">
        <f t="shared" si="38"/>
        <v>645</v>
      </c>
      <c r="G51" s="11">
        <v>2</v>
      </c>
      <c r="H51" s="11">
        <f t="shared" si="39"/>
        <v>86</v>
      </c>
      <c r="I51" s="58">
        <f t="shared" si="40"/>
        <v>17</v>
      </c>
      <c r="J51" s="14">
        <f t="shared" si="41"/>
        <v>731</v>
      </c>
      <c r="K51" s="39" t="s">
        <v>203</v>
      </c>
    </row>
    <row r="52" spans="1:12" ht="82.5">
      <c r="A52" s="11">
        <v>12</v>
      </c>
      <c r="B52" s="11" t="s">
        <v>190</v>
      </c>
      <c r="C52" s="11">
        <v>11</v>
      </c>
      <c r="D52" s="11" t="s">
        <v>199</v>
      </c>
      <c r="E52" s="11">
        <v>5</v>
      </c>
      <c r="F52" s="11">
        <f t="shared" si="38"/>
        <v>55</v>
      </c>
      <c r="G52" s="11">
        <v>45</v>
      </c>
      <c r="H52" s="11">
        <f t="shared" si="39"/>
        <v>495</v>
      </c>
      <c r="I52" s="58">
        <f t="shared" si="40"/>
        <v>50</v>
      </c>
      <c r="J52" s="14">
        <f t="shared" si="41"/>
        <v>550</v>
      </c>
      <c r="K52" s="39" t="s">
        <v>205</v>
      </c>
      <c r="L52" s="30" t="s">
        <v>204</v>
      </c>
    </row>
    <row r="53" spans="1:12" ht="24.95" customHeight="1">
      <c r="A53" s="11">
        <v>13</v>
      </c>
      <c r="B53" s="11" t="s">
        <v>191</v>
      </c>
      <c r="C53" s="11">
        <v>54</v>
      </c>
      <c r="D53" s="11" t="s">
        <v>40</v>
      </c>
      <c r="E53" s="11">
        <v>0</v>
      </c>
      <c r="F53" s="11">
        <f t="shared" si="38"/>
        <v>0</v>
      </c>
      <c r="G53" s="11">
        <v>8</v>
      </c>
      <c r="H53" s="11">
        <f t="shared" si="39"/>
        <v>432</v>
      </c>
      <c r="I53" s="58">
        <f t="shared" si="40"/>
        <v>8</v>
      </c>
      <c r="J53" s="14">
        <f t="shared" si="41"/>
        <v>432</v>
      </c>
      <c r="K53" s="39" t="s">
        <v>206</v>
      </c>
    </row>
    <row r="54" spans="1:12" ht="24.95" customHeight="1">
      <c r="A54" s="11">
        <v>14</v>
      </c>
      <c r="B54" s="11" t="s">
        <v>192</v>
      </c>
      <c r="C54" s="11">
        <v>0</v>
      </c>
      <c r="D54" s="11" t="s">
        <v>199</v>
      </c>
      <c r="E54" s="11">
        <v>5</v>
      </c>
      <c r="F54" s="11">
        <f t="shared" si="38"/>
        <v>0</v>
      </c>
      <c r="G54" s="11">
        <v>35</v>
      </c>
      <c r="H54" s="11">
        <f t="shared" si="39"/>
        <v>0</v>
      </c>
      <c r="I54" s="58">
        <f t="shared" si="40"/>
        <v>40</v>
      </c>
      <c r="J54" s="14">
        <f t="shared" si="41"/>
        <v>0</v>
      </c>
      <c r="K54" s="39" t="s">
        <v>207</v>
      </c>
    </row>
    <row r="55" spans="1:12" ht="24.95" customHeight="1">
      <c r="A55" s="11">
        <v>15</v>
      </c>
      <c r="B55" s="11" t="s">
        <v>193</v>
      </c>
      <c r="C55" s="11">
        <v>11.5</v>
      </c>
      <c r="D55" s="11" t="s">
        <v>40</v>
      </c>
      <c r="E55" s="11">
        <v>0</v>
      </c>
      <c r="F55" s="11">
        <f t="shared" si="38"/>
        <v>0</v>
      </c>
      <c r="G55" s="11">
        <v>150</v>
      </c>
      <c r="H55" s="11">
        <f t="shared" si="39"/>
        <v>1725</v>
      </c>
      <c r="I55" s="58">
        <f t="shared" si="40"/>
        <v>150</v>
      </c>
      <c r="J55" s="14">
        <f t="shared" si="41"/>
        <v>1725</v>
      </c>
      <c r="K55" s="39" t="s">
        <v>208</v>
      </c>
    </row>
    <row r="56" spans="1:12" ht="33">
      <c r="A56" s="11">
        <v>16</v>
      </c>
      <c r="B56" s="11" t="s">
        <v>74</v>
      </c>
      <c r="C56" s="11">
        <v>3</v>
      </c>
      <c r="D56" s="11" t="s">
        <v>199</v>
      </c>
      <c r="E56" s="11">
        <v>65</v>
      </c>
      <c r="F56" s="11">
        <f t="shared" si="38"/>
        <v>195</v>
      </c>
      <c r="G56" s="11">
        <v>50</v>
      </c>
      <c r="H56" s="11">
        <f t="shared" si="39"/>
        <v>150</v>
      </c>
      <c r="I56" s="58">
        <f t="shared" si="40"/>
        <v>115</v>
      </c>
      <c r="J56" s="14">
        <f t="shared" si="41"/>
        <v>345</v>
      </c>
      <c r="K56" s="39" t="s">
        <v>209</v>
      </c>
      <c r="L56" s="30" t="s">
        <v>210</v>
      </c>
    </row>
    <row r="57" spans="1:12" ht="33">
      <c r="A57" s="11">
        <v>17</v>
      </c>
      <c r="B57" s="11" t="s">
        <v>194</v>
      </c>
      <c r="C57" s="11">
        <v>6</v>
      </c>
      <c r="D57" s="11" t="s">
        <v>199</v>
      </c>
      <c r="E57" s="11">
        <v>20</v>
      </c>
      <c r="F57" s="11">
        <f t="shared" si="38"/>
        <v>120</v>
      </c>
      <c r="G57" s="11">
        <v>15</v>
      </c>
      <c r="H57" s="11">
        <f t="shared" si="39"/>
        <v>90</v>
      </c>
      <c r="I57" s="58">
        <f t="shared" si="40"/>
        <v>35</v>
      </c>
      <c r="J57" s="14">
        <f t="shared" si="41"/>
        <v>210</v>
      </c>
      <c r="K57" s="39" t="s">
        <v>211</v>
      </c>
      <c r="L57" s="30" t="s">
        <v>180</v>
      </c>
    </row>
    <row r="58" spans="1:12" ht="24.95" customHeight="1">
      <c r="A58" s="11">
        <v>18</v>
      </c>
      <c r="B58" s="11" t="s">
        <v>195</v>
      </c>
      <c r="C58" s="11">
        <v>80</v>
      </c>
      <c r="D58" s="11" t="s">
        <v>40</v>
      </c>
      <c r="E58" s="11">
        <v>15</v>
      </c>
      <c r="F58" s="11">
        <f t="shared" si="38"/>
        <v>1200</v>
      </c>
      <c r="G58" s="11">
        <v>10</v>
      </c>
      <c r="H58" s="11">
        <f t="shared" si="39"/>
        <v>800</v>
      </c>
      <c r="I58" s="58">
        <f t="shared" si="40"/>
        <v>25</v>
      </c>
      <c r="J58" s="14">
        <f t="shared" si="41"/>
        <v>2000</v>
      </c>
      <c r="K58" s="39" t="s">
        <v>212</v>
      </c>
    </row>
    <row r="59" spans="1:12" ht="24.95" customHeight="1">
      <c r="A59" s="11">
        <v>19</v>
      </c>
      <c r="B59" s="11" t="s">
        <v>196</v>
      </c>
      <c r="C59" s="11">
        <v>1</v>
      </c>
      <c r="D59" s="11" t="s">
        <v>34</v>
      </c>
      <c r="E59" s="11">
        <v>180</v>
      </c>
      <c r="F59" s="11">
        <f t="shared" si="38"/>
        <v>180</v>
      </c>
      <c r="G59" s="11">
        <v>480</v>
      </c>
      <c r="H59" s="11">
        <f t="shared" si="39"/>
        <v>480</v>
      </c>
      <c r="I59" s="58">
        <f t="shared" si="40"/>
        <v>660</v>
      </c>
      <c r="J59" s="14">
        <f t="shared" si="41"/>
        <v>660</v>
      </c>
      <c r="K59" s="39" t="s">
        <v>208</v>
      </c>
    </row>
    <row r="60" spans="1:12" ht="16.5">
      <c r="A60" s="11">
        <v>20</v>
      </c>
      <c r="B60" s="11" t="s">
        <v>197</v>
      </c>
      <c r="C60" s="11">
        <v>0</v>
      </c>
      <c r="D60" s="11" t="s">
        <v>34</v>
      </c>
      <c r="E60" s="11">
        <v>60</v>
      </c>
      <c r="F60" s="11">
        <f t="shared" si="38"/>
        <v>0</v>
      </c>
      <c r="G60" s="11">
        <v>90</v>
      </c>
      <c r="H60" s="11">
        <f t="shared" si="39"/>
        <v>0</v>
      </c>
      <c r="I60" s="58">
        <f t="shared" si="40"/>
        <v>150</v>
      </c>
      <c r="J60" s="14">
        <f t="shared" si="41"/>
        <v>0</v>
      </c>
    </row>
    <row r="61" spans="1:12" ht="33.75" thickBot="1">
      <c r="A61" s="15">
        <v>21</v>
      </c>
      <c r="B61" s="15" t="s">
        <v>198</v>
      </c>
      <c r="C61" s="15">
        <v>10</v>
      </c>
      <c r="D61" s="15" t="s">
        <v>88</v>
      </c>
      <c r="E61" s="15">
        <v>70</v>
      </c>
      <c r="F61" s="15">
        <f t="shared" si="38"/>
        <v>700</v>
      </c>
      <c r="G61" s="15">
        <v>80</v>
      </c>
      <c r="H61" s="15">
        <f t="shared" si="39"/>
        <v>800</v>
      </c>
      <c r="I61" s="16">
        <f t="shared" si="40"/>
        <v>150</v>
      </c>
      <c r="J61" s="17">
        <f t="shared" si="41"/>
        <v>1500</v>
      </c>
      <c r="K61" s="40" t="s">
        <v>214</v>
      </c>
      <c r="L61" s="31" t="s">
        <v>213</v>
      </c>
    </row>
    <row r="62" spans="1:12" ht="24.95" customHeight="1" thickTop="1">
      <c r="A62" s="4" t="s">
        <v>52</v>
      </c>
      <c r="B62" s="4" t="s">
        <v>58</v>
      </c>
      <c r="C62" s="56"/>
      <c r="D62" s="56"/>
      <c r="E62" s="56"/>
      <c r="F62" s="56"/>
      <c r="G62" s="56"/>
      <c r="H62" s="56"/>
    </row>
    <row r="63" spans="1:12" ht="24.95" customHeight="1">
      <c r="A63" s="56">
        <v>1</v>
      </c>
      <c r="B63" s="56" t="s">
        <v>215</v>
      </c>
      <c r="C63" s="56">
        <v>1</v>
      </c>
      <c r="D63" s="56" t="s">
        <v>34</v>
      </c>
      <c r="E63" s="56">
        <v>0</v>
      </c>
      <c r="F63" s="56">
        <f t="shared" ref="F63:F77" si="42">C63*E63</f>
        <v>0</v>
      </c>
      <c r="G63" s="56">
        <v>250</v>
      </c>
      <c r="H63" s="56">
        <f t="shared" ref="H63:H77" si="43">C63*G63</f>
        <v>250</v>
      </c>
      <c r="I63" s="4">
        <f t="shared" ref="I63:I77" si="44">E63+G63</f>
        <v>250</v>
      </c>
      <c r="J63" s="6">
        <f t="shared" ref="J63:J77" si="45">C63*I63</f>
        <v>250</v>
      </c>
      <c r="L63" s="30" t="s">
        <v>217</v>
      </c>
    </row>
    <row r="64" spans="1:12" ht="24.95" customHeight="1">
      <c r="A64" s="56">
        <v>2</v>
      </c>
      <c r="B64" s="56" t="s">
        <v>216</v>
      </c>
      <c r="C64" s="56">
        <v>1</v>
      </c>
      <c r="D64" s="56" t="s">
        <v>34</v>
      </c>
      <c r="E64" s="56">
        <v>0</v>
      </c>
      <c r="F64" s="11">
        <f t="shared" si="42"/>
        <v>0</v>
      </c>
      <c r="G64" s="56">
        <v>150</v>
      </c>
      <c r="H64" s="11">
        <f t="shared" si="43"/>
        <v>150</v>
      </c>
      <c r="I64" s="58">
        <f t="shared" si="44"/>
        <v>150</v>
      </c>
      <c r="J64" s="14">
        <f t="shared" si="45"/>
        <v>150</v>
      </c>
      <c r="K64" s="60"/>
      <c r="L64" s="30" t="s">
        <v>217</v>
      </c>
    </row>
    <row r="65" spans="1:12" ht="49.5">
      <c r="A65" s="56">
        <v>3</v>
      </c>
      <c r="B65" s="56" t="s">
        <v>218</v>
      </c>
      <c r="C65" s="56">
        <v>20</v>
      </c>
      <c r="D65" s="56" t="s">
        <v>40</v>
      </c>
      <c r="E65" s="56">
        <v>50</v>
      </c>
      <c r="F65" s="11">
        <f t="shared" si="42"/>
        <v>1000</v>
      </c>
      <c r="G65" s="56">
        <v>30</v>
      </c>
      <c r="H65" s="11">
        <f t="shared" si="43"/>
        <v>600</v>
      </c>
      <c r="I65" s="58">
        <f t="shared" si="44"/>
        <v>80</v>
      </c>
      <c r="J65" s="14">
        <f t="shared" si="45"/>
        <v>1600</v>
      </c>
      <c r="K65" s="60" t="s">
        <v>219</v>
      </c>
      <c r="L65" s="30" t="s">
        <v>220</v>
      </c>
    </row>
    <row r="66" spans="1:12" ht="66">
      <c r="A66" s="56">
        <v>5</v>
      </c>
      <c r="B66" s="56" t="s">
        <v>221</v>
      </c>
      <c r="C66" s="56">
        <v>85</v>
      </c>
      <c r="D66" s="56" t="s">
        <v>64</v>
      </c>
      <c r="E66" s="56">
        <v>50</v>
      </c>
      <c r="F66" s="11">
        <f t="shared" si="42"/>
        <v>4250</v>
      </c>
      <c r="G66" s="56">
        <v>40</v>
      </c>
      <c r="H66" s="11">
        <f t="shared" si="43"/>
        <v>3400</v>
      </c>
      <c r="I66" s="58">
        <f t="shared" si="44"/>
        <v>90</v>
      </c>
      <c r="J66" s="14">
        <f t="shared" si="45"/>
        <v>7650</v>
      </c>
      <c r="K66" s="60" t="s">
        <v>241</v>
      </c>
      <c r="L66" s="30" t="s">
        <v>243</v>
      </c>
    </row>
    <row r="67" spans="1:12" ht="82.5">
      <c r="A67" s="56">
        <v>6</v>
      </c>
      <c r="B67" s="56" t="s">
        <v>222</v>
      </c>
      <c r="C67" s="56">
        <v>75</v>
      </c>
      <c r="D67" s="56" t="s">
        <v>40</v>
      </c>
      <c r="E67" s="56">
        <v>23</v>
      </c>
      <c r="F67" s="11">
        <f t="shared" si="42"/>
        <v>1725</v>
      </c>
      <c r="G67" s="56">
        <v>7</v>
      </c>
      <c r="H67" s="11">
        <f t="shared" si="43"/>
        <v>525</v>
      </c>
      <c r="I67" s="58">
        <f t="shared" si="44"/>
        <v>30</v>
      </c>
      <c r="J67" s="14">
        <f t="shared" si="45"/>
        <v>2250</v>
      </c>
      <c r="K67" s="60" t="s">
        <v>242</v>
      </c>
      <c r="L67" s="30" t="s">
        <v>244</v>
      </c>
    </row>
    <row r="68" spans="1:12" ht="24.95" customHeight="1">
      <c r="A68" s="56">
        <v>7</v>
      </c>
      <c r="B68" s="56" t="s">
        <v>223</v>
      </c>
      <c r="C68" s="56">
        <v>60</v>
      </c>
      <c r="D68" s="56" t="s">
        <v>40</v>
      </c>
      <c r="E68" s="56">
        <v>11</v>
      </c>
      <c r="F68" s="11">
        <f t="shared" si="42"/>
        <v>660</v>
      </c>
      <c r="G68" s="56">
        <v>9</v>
      </c>
      <c r="H68" s="11">
        <f t="shared" si="43"/>
        <v>540</v>
      </c>
      <c r="I68" s="58">
        <f t="shared" si="44"/>
        <v>20</v>
      </c>
      <c r="J68" s="14">
        <f t="shared" si="45"/>
        <v>1200</v>
      </c>
      <c r="K68" s="60" t="s">
        <v>227</v>
      </c>
    </row>
    <row r="69" spans="1:12" ht="24.95" customHeight="1">
      <c r="A69" s="56">
        <v>8</v>
      </c>
      <c r="B69" s="56" t="s">
        <v>224</v>
      </c>
      <c r="C69" s="56">
        <v>1</v>
      </c>
      <c r="D69" s="56" t="s">
        <v>34</v>
      </c>
      <c r="E69" s="56">
        <v>50</v>
      </c>
      <c r="F69" s="11">
        <f t="shared" si="42"/>
        <v>50</v>
      </c>
      <c r="G69" s="56">
        <v>350</v>
      </c>
      <c r="H69" s="11">
        <f t="shared" si="43"/>
        <v>350</v>
      </c>
      <c r="I69" s="58">
        <f t="shared" si="44"/>
        <v>400</v>
      </c>
      <c r="J69" s="14">
        <f t="shared" si="45"/>
        <v>400</v>
      </c>
      <c r="K69" s="60" t="s">
        <v>225</v>
      </c>
      <c r="L69" s="30" t="s">
        <v>226</v>
      </c>
    </row>
    <row r="70" spans="1:12" ht="33">
      <c r="A70" s="56">
        <v>9</v>
      </c>
      <c r="B70" s="56" t="s">
        <v>228</v>
      </c>
      <c r="C70" s="56">
        <v>86</v>
      </c>
      <c r="D70" s="56" t="s">
        <v>40</v>
      </c>
      <c r="E70" s="56">
        <v>55</v>
      </c>
      <c r="F70" s="11">
        <f t="shared" si="42"/>
        <v>4730</v>
      </c>
      <c r="G70" s="56">
        <v>20</v>
      </c>
      <c r="H70" s="11">
        <f t="shared" si="43"/>
        <v>1720</v>
      </c>
      <c r="I70" s="58">
        <f t="shared" si="44"/>
        <v>75</v>
      </c>
      <c r="J70" s="14">
        <f t="shared" si="45"/>
        <v>6450</v>
      </c>
      <c r="K70" s="112" t="s">
        <v>240</v>
      </c>
      <c r="L70" s="30" t="s">
        <v>238</v>
      </c>
    </row>
    <row r="71" spans="1:12" ht="24.95" customHeight="1">
      <c r="A71" s="56">
        <v>10</v>
      </c>
      <c r="B71" s="56" t="s">
        <v>229</v>
      </c>
      <c r="C71" s="56">
        <v>5</v>
      </c>
      <c r="D71" s="56" t="s">
        <v>40</v>
      </c>
      <c r="E71" s="56">
        <v>40</v>
      </c>
      <c r="F71" s="11">
        <f t="shared" si="42"/>
        <v>200</v>
      </c>
      <c r="G71" s="56">
        <v>40</v>
      </c>
      <c r="H71" s="11">
        <f t="shared" si="43"/>
        <v>200</v>
      </c>
      <c r="I71" s="58">
        <f t="shared" si="44"/>
        <v>80</v>
      </c>
      <c r="J71" s="14">
        <f t="shared" si="45"/>
        <v>400</v>
      </c>
      <c r="K71" s="112"/>
    </row>
    <row r="72" spans="1:12" ht="24.95" customHeight="1">
      <c r="A72" s="56">
        <v>11</v>
      </c>
      <c r="B72" s="56" t="s">
        <v>230</v>
      </c>
      <c r="C72" s="56">
        <v>6</v>
      </c>
      <c r="D72" s="56" t="s">
        <v>40</v>
      </c>
      <c r="E72" s="56">
        <v>40</v>
      </c>
      <c r="F72" s="11">
        <f t="shared" si="42"/>
        <v>240</v>
      </c>
      <c r="G72" s="56">
        <v>30</v>
      </c>
      <c r="H72" s="11">
        <f t="shared" si="43"/>
        <v>180</v>
      </c>
      <c r="I72" s="58">
        <f t="shared" si="44"/>
        <v>70</v>
      </c>
      <c r="J72" s="14">
        <f t="shared" si="45"/>
        <v>420</v>
      </c>
      <c r="K72" s="112"/>
    </row>
    <row r="73" spans="1:12" ht="24.95" customHeight="1">
      <c r="A73" s="56">
        <v>12</v>
      </c>
      <c r="B73" s="56" t="s">
        <v>231</v>
      </c>
      <c r="C73" s="56">
        <v>10</v>
      </c>
      <c r="D73" s="56" t="s">
        <v>40</v>
      </c>
      <c r="E73" s="56">
        <v>40</v>
      </c>
      <c r="F73" s="11">
        <f t="shared" si="42"/>
        <v>400</v>
      </c>
      <c r="G73" s="56">
        <v>20</v>
      </c>
      <c r="H73" s="11">
        <f t="shared" si="43"/>
        <v>200</v>
      </c>
      <c r="I73" s="58">
        <f t="shared" si="44"/>
        <v>60</v>
      </c>
      <c r="J73" s="14">
        <f t="shared" si="45"/>
        <v>600</v>
      </c>
      <c r="K73" s="112"/>
    </row>
    <row r="74" spans="1:12" ht="24.95" customHeight="1">
      <c r="A74" s="56">
        <v>13</v>
      </c>
      <c r="B74" s="56" t="s">
        <v>232</v>
      </c>
      <c r="C74" s="56">
        <v>1</v>
      </c>
      <c r="D74" s="56" t="s">
        <v>34</v>
      </c>
      <c r="E74" s="56">
        <v>0</v>
      </c>
      <c r="F74" s="11">
        <f t="shared" si="42"/>
        <v>0</v>
      </c>
      <c r="G74" s="56">
        <v>450</v>
      </c>
      <c r="H74" s="11">
        <f t="shared" si="43"/>
        <v>450</v>
      </c>
      <c r="I74" s="58">
        <f t="shared" si="44"/>
        <v>450</v>
      </c>
      <c r="J74" s="14">
        <f t="shared" si="45"/>
        <v>450</v>
      </c>
      <c r="K74" s="60" t="s">
        <v>208</v>
      </c>
    </row>
    <row r="75" spans="1:12" ht="24.95" customHeight="1">
      <c r="A75" s="56">
        <v>14</v>
      </c>
      <c r="B75" s="56" t="s">
        <v>233</v>
      </c>
      <c r="C75" s="56">
        <v>1</v>
      </c>
      <c r="D75" s="56" t="s">
        <v>34</v>
      </c>
      <c r="E75" s="56">
        <v>0</v>
      </c>
      <c r="F75" s="11">
        <f t="shared" si="42"/>
        <v>0</v>
      </c>
      <c r="G75" s="56">
        <v>150</v>
      </c>
      <c r="H75" s="11">
        <f t="shared" si="43"/>
        <v>150</v>
      </c>
      <c r="I75" s="58">
        <f t="shared" si="44"/>
        <v>150</v>
      </c>
      <c r="J75" s="14">
        <f t="shared" si="45"/>
        <v>150</v>
      </c>
      <c r="K75" s="60" t="s">
        <v>208</v>
      </c>
    </row>
    <row r="76" spans="1:12" ht="33">
      <c r="A76" s="56">
        <v>15</v>
      </c>
      <c r="B76" s="56" t="s">
        <v>234</v>
      </c>
      <c r="C76" s="56">
        <v>3</v>
      </c>
      <c r="D76" s="56" t="s">
        <v>34</v>
      </c>
      <c r="E76" s="56">
        <v>0</v>
      </c>
      <c r="F76" s="11">
        <f t="shared" si="42"/>
        <v>0</v>
      </c>
      <c r="G76" s="56">
        <v>150</v>
      </c>
      <c r="H76" s="11">
        <f t="shared" si="43"/>
        <v>450</v>
      </c>
      <c r="I76" s="58">
        <f t="shared" si="44"/>
        <v>150</v>
      </c>
      <c r="J76" s="14">
        <f t="shared" si="45"/>
        <v>450</v>
      </c>
      <c r="K76" s="60" t="s">
        <v>236</v>
      </c>
      <c r="L76" s="30" t="s">
        <v>237</v>
      </c>
    </row>
    <row r="77" spans="1:12" ht="24.95" customHeight="1" thickBot="1">
      <c r="A77" s="15">
        <v>17</v>
      </c>
      <c r="B77" s="15" t="s">
        <v>235</v>
      </c>
      <c r="C77" s="15">
        <v>0</v>
      </c>
      <c r="D77" s="15" t="s">
        <v>37</v>
      </c>
      <c r="E77" s="15">
        <v>0</v>
      </c>
      <c r="F77" s="15">
        <f t="shared" si="42"/>
        <v>0</v>
      </c>
      <c r="G77" s="15">
        <v>12</v>
      </c>
      <c r="H77" s="15">
        <f t="shared" si="43"/>
        <v>0</v>
      </c>
      <c r="I77" s="16">
        <f t="shared" si="44"/>
        <v>12</v>
      </c>
      <c r="J77" s="17">
        <f t="shared" si="45"/>
        <v>0</v>
      </c>
      <c r="K77" s="40"/>
      <c r="L77" s="31"/>
    </row>
    <row r="78" spans="1:12" s="35" customFormat="1" ht="39.950000000000003" customHeight="1" thickTop="1">
      <c r="A78" s="113" t="s">
        <v>91</v>
      </c>
      <c r="B78" s="113"/>
      <c r="C78" s="113"/>
      <c r="D78" s="113"/>
      <c r="E78" s="113"/>
      <c r="F78" s="19">
        <f>SUM(F4:F77)</f>
        <v>46797.8</v>
      </c>
      <c r="G78" s="19"/>
      <c r="H78" s="19">
        <f>SUM(H4:H77)</f>
        <v>44022.2</v>
      </c>
      <c r="I78" s="57"/>
      <c r="J78" s="21">
        <f>SUM(J4:J77)</f>
        <v>90820</v>
      </c>
      <c r="K78" s="41"/>
      <c r="L78" s="99"/>
    </row>
    <row r="79" spans="1:12" ht="39.950000000000003" customHeight="1">
      <c r="A79" s="116" t="s">
        <v>138</v>
      </c>
      <c r="B79" s="116"/>
      <c r="C79" s="116"/>
      <c r="D79" s="116"/>
      <c r="E79" s="116"/>
      <c r="F79" s="19"/>
      <c r="G79" s="19"/>
      <c r="H79" s="19"/>
      <c r="I79" s="57"/>
      <c r="J79" s="21">
        <f>J78*0.05</f>
        <v>4541</v>
      </c>
      <c r="K79" s="41"/>
    </row>
    <row r="80" spans="1:12" ht="39.950000000000003" customHeight="1">
      <c r="A80" s="116" t="s">
        <v>139</v>
      </c>
      <c r="B80" s="116"/>
      <c r="C80" s="116"/>
      <c r="D80" s="116"/>
      <c r="E80" s="116"/>
      <c r="F80" s="19"/>
      <c r="G80" s="19"/>
      <c r="H80" s="19"/>
      <c r="I80" s="57"/>
      <c r="J80" s="21">
        <f>J78*0.05</f>
        <v>4541</v>
      </c>
      <c r="K80" s="41"/>
    </row>
    <row r="81" spans="1:12" ht="39.950000000000003" customHeight="1">
      <c r="A81" s="117" t="s">
        <v>92</v>
      </c>
      <c r="B81" s="117"/>
      <c r="C81" s="117"/>
      <c r="D81" s="117"/>
      <c r="E81" s="117"/>
      <c r="F81" s="24"/>
      <c r="G81" s="24"/>
      <c r="H81" s="24"/>
      <c r="I81" s="34"/>
      <c r="J81" s="26">
        <f>SUM(J78:J80)</f>
        <v>99902</v>
      </c>
      <c r="K81" s="42">
        <v>5183.9314999999997</v>
      </c>
    </row>
    <row r="82" spans="1:12" ht="39.950000000000003" customHeight="1">
      <c r="A82" s="118" t="s">
        <v>95</v>
      </c>
      <c r="B82" s="118"/>
      <c r="C82" s="118"/>
      <c r="D82" s="118"/>
      <c r="E82" s="118"/>
      <c r="F82" s="28"/>
      <c r="G82" s="28"/>
      <c r="H82" s="28"/>
      <c r="I82" s="29"/>
      <c r="J82" s="23">
        <f>J81*0.95</f>
        <v>94906.9</v>
      </c>
      <c r="K82" s="46">
        <v>-61500</v>
      </c>
    </row>
    <row r="83" spans="1:12" ht="39.950000000000003" customHeight="1">
      <c r="A83" s="35"/>
      <c r="B83" s="35"/>
      <c r="C83" s="35"/>
      <c r="D83" s="35"/>
      <c r="E83" s="35"/>
      <c r="F83" s="28"/>
      <c r="G83" s="28"/>
      <c r="H83" s="28"/>
      <c r="I83" s="29"/>
      <c r="J83" s="23"/>
      <c r="K83" s="43"/>
    </row>
    <row r="84" spans="1:12" s="28" customFormat="1" ht="24.95" customHeight="1">
      <c r="A84" s="37">
        <v>1</v>
      </c>
      <c r="B84" s="37" t="s">
        <v>23</v>
      </c>
      <c r="C84" s="37">
        <v>8.3000000000000007</v>
      </c>
      <c r="D84" s="37" t="s">
        <v>144</v>
      </c>
      <c r="E84" s="37">
        <v>430</v>
      </c>
      <c r="F84" s="37">
        <f>C84*E84</f>
        <v>3569.0000000000005</v>
      </c>
      <c r="G84" s="37">
        <v>0</v>
      </c>
      <c r="H84" s="37">
        <f>C84*G84</f>
        <v>0</v>
      </c>
      <c r="I84" s="44">
        <f>E84+G84</f>
        <v>430</v>
      </c>
      <c r="J84" s="45">
        <f>C84*I84</f>
        <v>3569.0000000000005</v>
      </c>
      <c r="L84" s="47"/>
    </row>
    <row r="85" spans="1:12" s="28" customFormat="1" ht="24.95" customHeight="1">
      <c r="A85" s="37">
        <v>2</v>
      </c>
      <c r="B85" s="37" t="s">
        <v>239</v>
      </c>
      <c r="C85" s="37">
        <v>1.9</v>
      </c>
      <c r="D85" s="37" t="s">
        <v>144</v>
      </c>
      <c r="E85" s="37">
        <v>450</v>
      </c>
      <c r="F85" s="37">
        <f t="shared" ref="F85" si="46">C85*E85</f>
        <v>855</v>
      </c>
      <c r="G85" s="37">
        <v>0</v>
      </c>
      <c r="H85" s="37">
        <f t="shared" ref="H85" si="47">C85*G85</f>
        <v>0</v>
      </c>
      <c r="I85" s="44">
        <f t="shared" ref="I85" si="48">E85+G85</f>
        <v>450</v>
      </c>
      <c r="J85" s="45">
        <f>C85*I85</f>
        <v>855</v>
      </c>
      <c r="K85" s="46"/>
      <c r="L85" s="47"/>
    </row>
    <row r="86" spans="1:12" s="28" customFormat="1" ht="24.95" customHeight="1">
      <c r="A86" s="37">
        <v>3</v>
      </c>
      <c r="B86" s="37" t="s">
        <v>24</v>
      </c>
      <c r="C86" s="37">
        <v>4.8</v>
      </c>
      <c r="D86" s="37" t="s">
        <v>40</v>
      </c>
      <c r="E86" s="37">
        <v>1750</v>
      </c>
      <c r="F86" s="37">
        <f>C86*E86</f>
        <v>8400</v>
      </c>
      <c r="G86" s="37">
        <v>250</v>
      </c>
      <c r="H86" s="37">
        <f>C86*G86</f>
        <v>1200</v>
      </c>
      <c r="I86" s="44">
        <f>E86+G86</f>
        <v>2000</v>
      </c>
      <c r="J86" s="45">
        <f>C86*I86</f>
        <v>9600</v>
      </c>
      <c r="K86" s="46"/>
      <c r="L86" s="47"/>
    </row>
    <row r="87" spans="1:12" s="28" customFormat="1" ht="24.95" customHeight="1">
      <c r="A87" s="37">
        <v>4</v>
      </c>
      <c r="B87" s="37" t="s">
        <v>25</v>
      </c>
      <c r="C87" s="37">
        <v>3.4</v>
      </c>
      <c r="D87" s="37" t="s">
        <v>40</v>
      </c>
      <c r="E87" s="37">
        <v>550</v>
      </c>
      <c r="F87" s="37">
        <f>C87*E87</f>
        <v>1870</v>
      </c>
      <c r="G87" s="37">
        <v>150</v>
      </c>
      <c r="H87" s="37">
        <f>C87*G87</f>
        <v>510</v>
      </c>
      <c r="I87" s="44">
        <f>E87+G87</f>
        <v>700</v>
      </c>
      <c r="J87" s="45">
        <f>C87*I87</f>
        <v>2380</v>
      </c>
      <c r="K87" s="46"/>
      <c r="L87" s="47"/>
    </row>
    <row r="88" spans="1:12" ht="24.95" customHeight="1">
      <c r="A88" s="37">
        <v>5</v>
      </c>
      <c r="B88" s="37" t="s">
        <v>71</v>
      </c>
      <c r="C88" s="37">
        <v>8</v>
      </c>
      <c r="D88" s="37" t="s">
        <v>40</v>
      </c>
      <c r="E88" s="37">
        <v>65</v>
      </c>
      <c r="F88" s="37">
        <f>C88*E88</f>
        <v>520</v>
      </c>
      <c r="G88" s="37">
        <v>25</v>
      </c>
      <c r="H88" s="37">
        <f>C88*G88</f>
        <v>200</v>
      </c>
      <c r="I88" s="44">
        <f>E88+G88</f>
        <v>90</v>
      </c>
      <c r="J88" s="45">
        <f>C88*I88</f>
        <v>720</v>
      </c>
      <c r="K88" s="46"/>
      <c r="L88" s="47"/>
    </row>
  </sheetData>
  <autoFilter ref="A2:L82"/>
  <mergeCells count="16">
    <mergeCell ref="A80:E80"/>
    <mergeCell ref="A81:E81"/>
    <mergeCell ref="A82:E82"/>
    <mergeCell ref="K1:K2"/>
    <mergeCell ref="K70:K73"/>
    <mergeCell ref="I1:J1"/>
    <mergeCell ref="L1:L2"/>
    <mergeCell ref="C3:L3"/>
    <mergeCell ref="A78:E78"/>
    <mergeCell ref="A79:E79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pane ySplit="2" topLeftCell="A99" activePane="bottomLeft" state="frozen"/>
      <selection pane="bottomLeft" activeCell="G94" sqref="G94"/>
    </sheetView>
  </sheetViews>
  <sheetFormatPr defaultRowHeight="30" customHeight="1"/>
  <cols>
    <col min="1" max="1" width="9" style="1"/>
    <col min="2" max="2" width="38" style="1" bestFit="1" customWidth="1"/>
    <col min="3" max="3" width="9" style="1"/>
    <col min="4" max="4" width="9" style="5"/>
    <col min="5" max="5" width="9" style="1"/>
    <col min="6" max="6" width="9.625" style="1" bestFit="1" customWidth="1"/>
    <col min="7" max="7" width="9" style="1"/>
    <col min="8" max="8" width="9.625" style="1" bestFit="1" customWidth="1"/>
    <col min="9" max="9" width="9.75" style="4" bestFit="1" customWidth="1"/>
    <col min="10" max="10" width="17" style="6" customWidth="1"/>
    <col min="11" max="11" width="58.5" style="7" customWidth="1"/>
    <col min="12" max="16384" width="9" style="1"/>
  </cols>
  <sheetData>
    <row r="1" spans="1:11" ht="30" customHeight="1">
      <c r="A1" s="114" t="s">
        <v>0</v>
      </c>
      <c r="B1" s="114" t="s">
        <v>1</v>
      </c>
      <c r="C1" s="114" t="s">
        <v>2</v>
      </c>
      <c r="D1" s="114" t="s">
        <v>3</v>
      </c>
      <c r="E1" s="114" t="s">
        <v>4</v>
      </c>
      <c r="F1" s="114"/>
      <c r="G1" s="114" t="s">
        <v>7</v>
      </c>
      <c r="H1" s="114"/>
      <c r="I1" s="114" t="s">
        <v>10</v>
      </c>
      <c r="J1" s="114"/>
      <c r="K1" s="109" t="s">
        <v>13</v>
      </c>
    </row>
    <row r="2" spans="1:11" ht="30" customHeight="1" thickBot="1">
      <c r="A2" s="115"/>
      <c r="B2" s="115"/>
      <c r="C2" s="115"/>
      <c r="D2" s="115"/>
      <c r="E2" s="2" t="s">
        <v>5</v>
      </c>
      <c r="F2" s="2" t="s">
        <v>6</v>
      </c>
      <c r="G2" s="2" t="s">
        <v>5</v>
      </c>
      <c r="H2" s="2" t="s">
        <v>6</v>
      </c>
      <c r="I2" s="2" t="s">
        <v>8</v>
      </c>
      <c r="J2" s="3" t="s">
        <v>9</v>
      </c>
      <c r="K2" s="110"/>
    </row>
    <row r="3" spans="1:11" ht="30" customHeight="1">
      <c r="A3" s="4" t="s">
        <v>11</v>
      </c>
      <c r="B3" s="4" t="s">
        <v>12</v>
      </c>
      <c r="C3" s="111"/>
      <c r="D3" s="111"/>
      <c r="E3" s="111"/>
      <c r="F3" s="111"/>
      <c r="G3" s="111"/>
      <c r="H3" s="111"/>
      <c r="I3" s="111"/>
      <c r="J3" s="111"/>
      <c r="K3" s="111"/>
    </row>
    <row r="4" spans="1:11" ht="33">
      <c r="A4" s="1">
        <v>1</v>
      </c>
      <c r="B4" s="1" t="s">
        <v>14</v>
      </c>
      <c r="C4" s="1">
        <v>11</v>
      </c>
      <c r="D4" s="5" t="s">
        <v>37</v>
      </c>
      <c r="E4" s="1">
        <v>85</v>
      </c>
      <c r="F4" s="1">
        <f>C4*E4</f>
        <v>935</v>
      </c>
      <c r="G4" s="1">
        <v>65</v>
      </c>
      <c r="H4" s="1">
        <f>C4*G4</f>
        <v>715</v>
      </c>
      <c r="I4" s="4">
        <f>E4+G4</f>
        <v>150</v>
      </c>
      <c r="J4" s="6">
        <f>C4*I4</f>
        <v>1650</v>
      </c>
      <c r="K4" s="30" t="s">
        <v>100</v>
      </c>
    </row>
    <row r="5" spans="1:11" ht="30" customHeight="1">
      <c r="A5" s="1">
        <v>2</v>
      </c>
      <c r="B5" s="1" t="s">
        <v>15</v>
      </c>
      <c r="C5" s="1">
        <v>45</v>
      </c>
      <c r="D5" s="11" t="s">
        <v>40</v>
      </c>
      <c r="E5" s="1">
        <v>16</v>
      </c>
      <c r="F5" s="1">
        <f t="shared" ref="F5:F17" si="0">C5*E5</f>
        <v>720</v>
      </c>
      <c r="G5" s="1">
        <v>12</v>
      </c>
      <c r="H5" s="1">
        <f t="shared" ref="H5:H17" si="1">C5*G5</f>
        <v>540</v>
      </c>
      <c r="I5" s="4">
        <f t="shared" ref="I5:I17" si="2">E5+G5</f>
        <v>28</v>
      </c>
      <c r="J5" s="6">
        <f t="shared" ref="J5:J17" si="3">C5*I5</f>
        <v>1260</v>
      </c>
      <c r="K5" s="7" t="s">
        <v>101</v>
      </c>
    </row>
    <row r="6" spans="1:11" ht="30" customHeight="1">
      <c r="A6" s="1">
        <v>3</v>
      </c>
      <c r="B6" s="1" t="s">
        <v>16</v>
      </c>
      <c r="C6" s="1">
        <v>87</v>
      </c>
      <c r="D6" s="5" t="s">
        <v>37</v>
      </c>
      <c r="E6" s="1">
        <v>23</v>
      </c>
      <c r="F6" s="1">
        <f t="shared" si="0"/>
        <v>2001</v>
      </c>
      <c r="G6" s="1">
        <v>55</v>
      </c>
      <c r="H6" s="1">
        <f t="shared" si="1"/>
        <v>4785</v>
      </c>
      <c r="I6" s="4">
        <f t="shared" si="2"/>
        <v>78</v>
      </c>
      <c r="J6" s="6">
        <f t="shared" si="3"/>
        <v>6786</v>
      </c>
      <c r="K6" s="7" t="s">
        <v>102</v>
      </c>
    </row>
    <row r="7" spans="1:11" ht="30" customHeight="1">
      <c r="A7" s="1">
        <v>4</v>
      </c>
      <c r="B7" s="1" t="s">
        <v>17</v>
      </c>
      <c r="C7" s="1">
        <v>2.8</v>
      </c>
      <c r="D7" s="5" t="s">
        <v>37</v>
      </c>
      <c r="E7" s="1">
        <v>560</v>
      </c>
      <c r="F7" s="1">
        <f t="shared" si="0"/>
        <v>1568</v>
      </c>
      <c r="G7" s="1">
        <v>220</v>
      </c>
      <c r="H7" s="1">
        <f t="shared" si="1"/>
        <v>616</v>
      </c>
      <c r="I7" s="4">
        <f t="shared" si="2"/>
        <v>780</v>
      </c>
      <c r="J7" s="6">
        <f t="shared" si="3"/>
        <v>2184</v>
      </c>
      <c r="K7" s="7" t="s">
        <v>98</v>
      </c>
    </row>
    <row r="8" spans="1:11" ht="51.75">
      <c r="A8" s="1">
        <v>5</v>
      </c>
      <c r="B8" s="1" t="s">
        <v>18</v>
      </c>
      <c r="C8" s="1">
        <v>42</v>
      </c>
      <c r="D8" s="5" t="s">
        <v>37</v>
      </c>
      <c r="E8" s="1">
        <v>23</v>
      </c>
      <c r="F8" s="1">
        <f t="shared" si="0"/>
        <v>966</v>
      </c>
      <c r="G8" s="1">
        <v>55</v>
      </c>
      <c r="H8" s="1">
        <f t="shared" si="1"/>
        <v>2310</v>
      </c>
      <c r="I8" s="4">
        <f t="shared" si="2"/>
        <v>78</v>
      </c>
      <c r="J8" s="6">
        <f t="shared" si="3"/>
        <v>3276</v>
      </c>
      <c r="K8" s="30" t="s">
        <v>106</v>
      </c>
    </row>
    <row r="9" spans="1:11" ht="33.75" thickBot="1">
      <c r="A9" s="15">
        <v>6</v>
      </c>
      <c r="B9" s="15" t="s">
        <v>19</v>
      </c>
      <c r="C9" s="15">
        <v>42</v>
      </c>
      <c r="D9" s="15" t="s">
        <v>37</v>
      </c>
      <c r="E9" s="15">
        <v>23</v>
      </c>
      <c r="F9" s="15">
        <f t="shared" si="0"/>
        <v>966</v>
      </c>
      <c r="G9" s="15">
        <v>25</v>
      </c>
      <c r="H9" s="15">
        <f t="shared" si="1"/>
        <v>1050</v>
      </c>
      <c r="I9" s="16">
        <f t="shared" si="2"/>
        <v>48</v>
      </c>
      <c r="J9" s="17">
        <f t="shared" si="3"/>
        <v>2016</v>
      </c>
      <c r="K9" s="31" t="s">
        <v>105</v>
      </c>
    </row>
    <row r="10" spans="1:11" ht="30" customHeight="1" thickTop="1">
      <c r="A10" s="4" t="s">
        <v>20</v>
      </c>
      <c r="B10" s="4" t="s">
        <v>21</v>
      </c>
    </row>
    <row r="11" spans="1:11" ht="30" customHeight="1">
      <c r="A11" s="1">
        <v>1</v>
      </c>
      <c r="B11" s="1" t="s">
        <v>22</v>
      </c>
      <c r="C11" s="1">
        <v>6.2</v>
      </c>
      <c r="D11" s="5" t="s">
        <v>37</v>
      </c>
      <c r="E11" s="1">
        <v>185</v>
      </c>
      <c r="F11" s="1">
        <f t="shared" si="0"/>
        <v>1147</v>
      </c>
      <c r="G11" s="1">
        <v>65</v>
      </c>
      <c r="H11" s="1">
        <f t="shared" si="1"/>
        <v>403</v>
      </c>
      <c r="I11" s="4">
        <f t="shared" si="2"/>
        <v>250</v>
      </c>
      <c r="J11" s="6">
        <f t="shared" si="3"/>
        <v>1550</v>
      </c>
      <c r="K11" s="7" t="s">
        <v>96</v>
      </c>
    </row>
    <row r="12" spans="1:11" ht="30" customHeight="1">
      <c r="A12" s="1">
        <v>2</v>
      </c>
      <c r="B12" s="1" t="s">
        <v>23</v>
      </c>
      <c r="C12" s="1">
        <v>8.3000000000000007</v>
      </c>
      <c r="D12" s="5" t="s">
        <v>37</v>
      </c>
      <c r="E12" s="1">
        <v>380</v>
      </c>
      <c r="F12" s="1">
        <f t="shared" si="0"/>
        <v>3154.0000000000005</v>
      </c>
      <c r="G12" s="1">
        <v>160</v>
      </c>
      <c r="H12" s="1">
        <f t="shared" si="1"/>
        <v>1328</v>
      </c>
      <c r="I12" s="4">
        <f t="shared" si="2"/>
        <v>540</v>
      </c>
      <c r="J12" s="6">
        <f t="shared" si="3"/>
        <v>4482</v>
      </c>
      <c r="K12" s="7" t="s">
        <v>97</v>
      </c>
    </row>
    <row r="13" spans="1:11" ht="30" customHeight="1">
      <c r="A13" s="1">
        <v>3</v>
      </c>
      <c r="B13" s="1" t="s">
        <v>24</v>
      </c>
      <c r="C13" s="1">
        <v>0</v>
      </c>
      <c r="D13" s="11" t="s">
        <v>40</v>
      </c>
      <c r="E13" s="1">
        <v>1750</v>
      </c>
      <c r="F13" s="1">
        <f t="shared" si="0"/>
        <v>0</v>
      </c>
      <c r="G13" s="1">
        <v>250</v>
      </c>
      <c r="H13" s="1">
        <f t="shared" si="1"/>
        <v>0</v>
      </c>
      <c r="I13" s="4">
        <f t="shared" si="2"/>
        <v>2000</v>
      </c>
      <c r="J13" s="6">
        <f t="shared" si="3"/>
        <v>0</v>
      </c>
      <c r="K13" s="7" t="s">
        <v>98</v>
      </c>
    </row>
    <row r="14" spans="1:11" ht="30" customHeight="1">
      <c r="A14" s="1">
        <v>4</v>
      </c>
      <c r="B14" s="1" t="s">
        <v>25</v>
      </c>
      <c r="C14" s="1">
        <v>0</v>
      </c>
      <c r="D14" s="11" t="s">
        <v>40</v>
      </c>
      <c r="E14" s="1">
        <v>550</v>
      </c>
      <c r="F14" s="1">
        <f t="shared" si="0"/>
        <v>0</v>
      </c>
      <c r="G14" s="1">
        <v>150</v>
      </c>
      <c r="H14" s="1">
        <f t="shared" si="1"/>
        <v>0</v>
      </c>
      <c r="I14" s="4">
        <f t="shared" si="2"/>
        <v>700</v>
      </c>
      <c r="J14" s="6">
        <f t="shared" si="3"/>
        <v>0</v>
      </c>
      <c r="K14" s="7" t="s">
        <v>98</v>
      </c>
    </row>
    <row r="15" spans="1:11" ht="30" customHeight="1">
      <c r="A15" s="1">
        <v>5</v>
      </c>
      <c r="B15" s="1" t="s">
        <v>26</v>
      </c>
      <c r="C15" s="1">
        <v>20</v>
      </c>
      <c r="D15" s="5" t="s">
        <v>37</v>
      </c>
      <c r="E15" s="1">
        <v>23</v>
      </c>
      <c r="F15" s="1">
        <f t="shared" si="0"/>
        <v>460</v>
      </c>
      <c r="G15" s="1">
        <v>55</v>
      </c>
      <c r="H15" s="1">
        <f t="shared" si="1"/>
        <v>1100</v>
      </c>
      <c r="I15" s="4">
        <f t="shared" si="2"/>
        <v>78</v>
      </c>
      <c r="J15" s="6">
        <f t="shared" si="3"/>
        <v>1560</v>
      </c>
      <c r="K15" s="7" t="s">
        <v>99</v>
      </c>
    </row>
    <row r="16" spans="1:11" ht="30" customHeight="1">
      <c r="A16" s="1">
        <v>6</v>
      </c>
      <c r="B16" s="1" t="s">
        <v>27</v>
      </c>
      <c r="C16" s="1">
        <v>6.2</v>
      </c>
      <c r="D16" s="5" t="s">
        <v>37</v>
      </c>
      <c r="E16" s="1">
        <v>23</v>
      </c>
      <c r="F16" s="1">
        <f t="shared" si="0"/>
        <v>142.6</v>
      </c>
      <c r="G16" s="1">
        <v>55</v>
      </c>
      <c r="H16" s="1">
        <f t="shared" si="1"/>
        <v>341</v>
      </c>
      <c r="I16" s="4">
        <f t="shared" si="2"/>
        <v>78</v>
      </c>
      <c r="J16" s="6">
        <f t="shared" si="3"/>
        <v>483.6</v>
      </c>
      <c r="K16" s="7" t="s">
        <v>103</v>
      </c>
    </row>
    <row r="17" spans="1:11" ht="30" customHeight="1" thickBot="1">
      <c r="A17" s="15">
        <v>7</v>
      </c>
      <c r="B17" s="15" t="s">
        <v>28</v>
      </c>
      <c r="C17" s="15">
        <v>26.2</v>
      </c>
      <c r="D17" s="15" t="s">
        <v>37</v>
      </c>
      <c r="E17" s="15">
        <v>38</v>
      </c>
      <c r="F17" s="15">
        <f t="shared" si="0"/>
        <v>995.6</v>
      </c>
      <c r="G17" s="15">
        <v>18</v>
      </c>
      <c r="H17" s="15">
        <f t="shared" si="1"/>
        <v>471.59999999999997</v>
      </c>
      <c r="I17" s="16">
        <f t="shared" si="2"/>
        <v>56</v>
      </c>
      <c r="J17" s="17">
        <f t="shared" si="3"/>
        <v>1467.2</v>
      </c>
      <c r="K17" s="18" t="s">
        <v>109</v>
      </c>
    </row>
    <row r="18" spans="1:11" ht="30" customHeight="1" thickTop="1">
      <c r="A18" s="4" t="s">
        <v>29</v>
      </c>
      <c r="B18" s="4" t="s">
        <v>30</v>
      </c>
    </row>
    <row r="19" spans="1:11" ht="30" customHeight="1">
      <c r="A19" s="11">
        <v>1</v>
      </c>
      <c r="B19" s="11" t="s">
        <v>22</v>
      </c>
      <c r="C19" s="11">
        <v>4.8</v>
      </c>
      <c r="D19" s="5" t="s">
        <v>37</v>
      </c>
      <c r="E19" s="11">
        <v>185</v>
      </c>
      <c r="F19" s="1">
        <f t="shared" ref="F19:F36" si="4">C19*E19</f>
        <v>888</v>
      </c>
      <c r="G19" s="1">
        <v>65</v>
      </c>
      <c r="H19" s="1">
        <f t="shared" ref="H19:H25" si="5">C19*G19</f>
        <v>312</v>
      </c>
      <c r="I19" s="4">
        <f t="shared" ref="I19:I25" si="6">E19+G19</f>
        <v>250</v>
      </c>
      <c r="J19" s="6">
        <f t="shared" ref="J19:J25" si="7">C19*I19</f>
        <v>1200</v>
      </c>
      <c r="K19" s="7" t="s">
        <v>96</v>
      </c>
    </row>
    <row r="20" spans="1:11" ht="30" customHeight="1">
      <c r="A20" s="11">
        <v>2</v>
      </c>
      <c r="B20" s="11" t="s">
        <v>26</v>
      </c>
      <c r="C20" s="11">
        <v>22.8</v>
      </c>
      <c r="D20" s="5" t="s">
        <v>37</v>
      </c>
      <c r="E20" s="11">
        <v>23</v>
      </c>
      <c r="F20" s="1">
        <f t="shared" si="4"/>
        <v>524.4</v>
      </c>
      <c r="G20" s="1">
        <v>55</v>
      </c>
      <c r="H20" s="1">
        <f t="shared" si="5"/>
        <v>1254</v>
      </c>
      <c r="I20" s="4">
        <f t="shared" si="6"/>
        <v>78</v>
      </c>
      <c r="J20" s="6">
        <f t="shared" si="7"/>
        <v>1778.4</v>
      </c>
      <c r="K20" s="7" t="s">
        <v>99</v>
      </c>
    </row>
    <row r="21" spans="1:11" ht="30" customHeight="1">
      <c r="A21" s="11">
        <v>3</v>
      </c>
      <c r="B21" s="11" t="s">
        <v>27</v>
      </c>
      <c r="C21" s="11">
        <v>4.8</v>
      </c>
      <c r="D21" s="5" t="s">
        <v>37</v>
      </c>
      <c r="E21" s="11">
        <v>23</v>
      </c>
      <c r="F21" s="1">
        <f t="shared" si="4"/>
        <v>110.39999999999999</v>
      </c>
      <c r="G21" s="1">
        <v>55</v>
      </c>
      <c r="H21" s="1">
        <f t="shared" si="5"/>
        <v>264</v>
      </c>
      <c r="I21" s="4">
        <f t="shared" si="6"/>
        <v>78</v>
      </c>
      <c r="J21" s="6">
        <f t="shared" si="7"/>
        <v>374.4</v>
      </c>
      <c r="K21" s="7" t="s">
        <v>103</v>
      </c>
    </row>
    <row r="22" spans="1:11" ht="33">
      <c r="A22" s="11">
        <v>4</v>
      </c>
      <c r="B22" s="11" t="s">
        <v>31</v>
      </c>
      <c r="C22" s="11">
        <v>8</v>
      </c>
      <c r="D22" s="5" t="s">
        <v>37</v>
      </c>
      <c r="E22" s="11">
        <v>85</v>
      </c>
      <c r="F22" s="1">
        <f t="shared" si="4"/>
        <v>680</v>
      </c>
      <c r="G22" s="1">
        <v>65</v>
      </c>
      <c r="H22" s="1">
        <f t="shared" si="5"/>
        <v>520</v>
      </c>
      <c r="I22" s="4">
        <f t="shared" si="6"/>
        <v>150</v>
      </c>
      <c r="J22" s="6">
        <f t="shared" si="7"/>
        <v>1200</v>
      </c>
      <c r="K22" s="33" t="s">
        <v>110</v>
      </c>
    </row>
    <row r="23" spans="1:11" ht="30" customHeight="1">
      <c r="A23" s="11">
        <v>5</v>
      </c>
      <c r="B23" s="11" t="s">
        <v>32</v>
      </c>
      <c r="C23" s="11">
        <v>4.8</v>
      </c>
      <c r="D23" s="5" t="s">
        <v>37</v>
      </c>
      <c r="E23" s="11">
        <v>160</v>
      </c>
      <c r="F23" s="1">
        <f t="shared" si="4"/>
        <v>768</v>
      </c>
      <c r="G23" s="1">
        <v>85</v>
      </c>
      <c r="H23" s="1">
        <f t="shared" si="5"/>
        <v>408</v>
      </c>
      <c r="I23" s="4">
        <f t="shared" si="6"/>
        <v>245</v>
      </c>
      <c r="J23" s="6">
        <f t="shared" si="7"/>
        <v>1176</v>
      </c>
      <c r="K23" s="33" t="s">
        <v>111</v>
      </c>
    </row>
    <row r="24" spans="1:11" ht="30" customHeight="1">
      <c r="A24" s="11">
        <v>6</v>
      </c>
      <c r="B24" s="11" t="s">
        <v>28</v>
      </c>
      <c r="C24" s="11">
        <v>27.6</v>
      </c>
      <c r="D24" s="5" t="s">
        <v>37</v>
      </c>
      <c r="E24" s="11">
        <v>38</v>
      </c>
      <c r="F24" s="1">
        <f t="shared" si="4"/>
        <v>1048.8</v>
      </c>
      <c r="G24" s="1">
        <v>18</v>
      </c>
      <c r="H24" s="1">
        <f t="shared" si="5"/>
        <v>496.8</v>
      </c>
      <c r="I24" s="4">
        <f t="shared" si="6"/>
        <v>56</v>
      </c>
      <c r="J24" s="6">
        <f t="shared" si="7"/>
        <v>1545.6000000000001</v>
      </c>
      <c r="K24" s="12" t="s">
        <v>109</v>
      </c>
    </row>
    <row r="25" spans="1:11" ht="30" customHeight="1" thickBot="1">
      <c r="A25" s="15">
        <v>7</v>
      </c>
      <c r="B25" s="15" t="s">
        <v>33</v>
      </c>
      <c r="C25" s="15">
        <v>1</v>
      </c>
      <c r="D25" s="15" t="s">
        <v>34</v>
      </c>
      <c r="E25" s="15">
        <v>80</v>
      </c>
      <c r="F25" s="15">
        <f t="shared" si="4"/>
        <v>80</v>
      </c>
      <c r="G25" s="15">
        <v>250</v>
      </c>
      <c r="H25" s="15">
        <f t="shared" si="5"/>
        <v>250</v>
      </c>
      <c r="I25" s="16">
        <f t="shared" si="6"/>
        <v>330</v>
      </c>
      <c r="J25" s="17">
        <f t="shared" si="7"/>
        <v>330</v>
      </c>
      <c r="K25" s="18" t="s">
        <v>112</v>
      </c>
    </row>
    <row r="26" spans="1:11" ht="30" customHeight="1" thickTop="1">
      <c r="A26" s="4" t="s">
        <v>35</v>
      </c>
      <c r="B26" s="4" t="s">
        <v>36</v>
      </c>
    </row>
    <row r="27" spans="1:11" ht="30" customHeight="1">
      <c r="A27" s="11">
        <v>1</v>
      </c>
      <c r="B27" s="11" t="s">
        <v>15</v>
      </c>
      <c r="C27" s="11">
        <v>11</v>
      </c>
      <c r="D27" s="11" t="s">
        <v>40</v>
      </c>
      <c r="E27" s="11">
        <v>16</v>
      </c>
      <c r="F27" s="11">
        <f t="shared" si="4"/>
        <v>176</v>
      </c>
      <c r="G27" s="11">
        <v>12</v>
      </c>
      <c r="H27" s="11">
        <f t="shared" ref="H27:H31" si="8">C27*G27</f>
        <v>132</v>
      </c>
      <c r="I27" s="13">
        <f t="shared" ref="I27:I31" si="9">E27+G27</f>
        <v>28</v>
      </c>
      <c r="J27" s="14">
        <f t="shared" ref="J27:J31" si="10">C27*I27</f>
        <v>308</v>
      </c>
      <c r="K27" s="7" t="s">
        <v>101</v>
      </c>
    </row>
    <row r="28" spans="1:11" ht="30" customHeight="1">
      <c r="A28" s="11">
        <v>2</v>
      </c>
      <c r="B28" s="11" t="s">
        <v>23</v>
      </c>
      <c r="C28" s="11">
        <v>3.2</v>
      </c>
      <c r="D28" s="11" t="s">
        <v>37</v>
      </c>
      <c r="E28" s="11">
        <v>380</v>
      </c>
      <c r="F28" s="11">
        <f t="shared" si="4"/>
        <v>1216</v>
      </c>
      <c r="G28" s="11">
        <v>160</v>
      </c>
      <c r="H28" s="11">
        <f t="shared" si="8"/>
        <v>512</v>
      </c>
      <c r="I28" s="13">
        <f t="shared" si="9"/>
        <v>540</v>
      </c>
      <c r="J28" s="14">
        <f t="shared" si="10"/>
        <v>1728</v>
      </c>
      <c r="K28" s="7" t="s">
        <v>97</v>
      </c>
    </row>
    <row r="29" spans="1:11" ht="30" customHeight="1">
      <c r="A29" s="11">
        <v>3</v>
      </c>
      <c r="B29" s="11" t="s">
        <v>18</v>
      </c>
      <c r="C29" s="11">
        <v>7.4</v>
      </c>
      <c r="D29" s="11" t="s">
        <v>37</v>
      </c>
      <c r="E29" s="11">
        <v>23</v>
      </c>
      <c r="F29" s="11">
        <f t="shared" si="4"/>
        <v>170.20000000000002</v>
      </c>
      <c r="G29" s="11">
        <v>55</v>
      </c>
      <c r="H29" s="11">
        <f t="shared" si="8"/>
        <v>407</v>
      </c>
      <c r="I29" s="13">
        <f t="shared" si="9"/>
        <v>78</v>
      </c>
      <c r="J29" s="14">
        <f t="shared" si="10"/>
        <v>577.20000000000005</v>
      </c>
      <c r="K29" s="7" t="s">
        <v>107</v>
      </c>
    </row>
    <row r="30" spans="1:11" ht="30" customHeight="1">
      <c r="A30" s="11">
        <v>4</v>
      </c>
      <c r="B30" s="11" t="s">
        <v>38</v>
      </c>
      <c r="C30" s="11">
        <v>11</v>
      </c>
      <c r="D30" s="11" t="s">
        <v>40</v>
      </c>
      <c r="E30" s="11">
        <v>15</v>
      </c>
      <c r="F30" s="11">
        <f t="shared" si="4"/>
        <v>165</v>
      </c>
      <c r="G30" s="11">
        <v>25</v>
      </c>
      <c r="H30" s="11">
        <f t="shared" si="8"/>
        <v>275</v>
      </c>
      <c r="I30" s="13">
        <f t="shared" si="9"/>
        <v>40</v>
      </c>
      <c r="J30" s="14">
        <f t="shared" si="10"/>
        <v>440</v>
      </c>
      <c r="K30" s="7" t="s">
        <v>104</v>
      </c>
    </row>
    <row r="31" spans="1:11" ht="33.75" thickBot="1">
      <c r="A31" s="15">
        <v>5</v>
      </c>
      <c r="B31" s="15" t="s">
        <v>19</v>
      </c>
      <c r="C31" s="15">
        <v>33.4</v>
      </c>
      <c r="D31" s="15" t="s">
        <v>37</v>
      </c>
      <c r="E31" s="15">
        <v>23</v>
      </c>
      <c r="F31" s="15">
        <f t="shared" si="4"/>
        <v>768.19999999999993</v>
      </c>
      <c r="G31" s="15">
        <v>25</v>
      </c>
      <c r="H31" s="15">
        <f t="shared" si="8"/>
        <v>835</v>
      </c>
      <c r="I31" s="16">
        <f t="shared" si="9"/>
        <v>48</v>
      </c>
      <c r="J31" s="17">
        <f t="shared" si="10"/>
        <v>1603.1999999999998</v>
      </c>
      <c r="K31" s="31" t="s">
        <v>105</v>
      </c>
    </row>
    <row r="32" spans="1:11" ht="30" customHeight="1" thickTop="1">
      <c r="A32" s="4" t="s">
        <v>39</v>
      </c>
      <c r="B32" s="4" t="s">
        <v>43</v>
      </c>
    </row>
    <row r="33" spans="1:11" ht="30" customHeight="1">
      <c r="A33" s="1">
        <v>1</v>
      </c>
      <c r="B33" s="11" t="s">
        <v>15</v>
      </c>
      <c r="C33" s="1">
        <v>12.3</v>
      </c>
      <c r="D33" s="11" t="s">
        <v>40</v>
      </c>
      <c r="E33" s="1">
        <v>16</v>
      </c>
      <c r="F33" s="11">
        <f t="shared" si="4"/>
        <v>196.8</v>
      </c>
      <c r="G33" s="1">
        <v>12</v>
      </c>
      <c r="H33" s="11">
        <f t="shared" ref="H33:H36" si="11">C33*G33</f>
        <v>147.60000000000002</v>
      </c>
      <c r="I33" s="13">
        <f t="shared" ref="I33:I36" si="12">E33+G33</f>
        <v>28</v>
      </c>
      <c r="J33" s="14">
        <f t="shared" ref="J33:J36" si="13">C33*I33</f>
        <v>344.40000000000003</v>
      </c>
      <c r="K33" s="7" t="s">
        <v>101</v>
      </c>
    </row>
    <row r="34" spans="1:11" ht="51.75">
      <c r="A34" s="11">
        <v>2</v>
      </c>
      <c r="B34" s="11" t="s">
        <v>18</v>
      </c>
      <c r="C34" s="11">
        <v>9.3000000000000007</v>
      </c>
      <c r="D34" s="11" t="s">
        <v>37</v>
      </c>
      <c r="E34" s="11">
        <v>23</v>
      </c>
      <c r="F34" s="11">
        <f t="shared" si="4"/>
        <v>213.9</v>
      </c>
      <c r="G34" s="11">
        <v>55</v>
      </c>
      <c r="H34" s="11">
        <f t="shared" si="11"/>
        <v>511.50000000000006</v>
      </c>
      <c r="I34" s="13">
        <f t="shared" si="12"/>
        <v>78</v>
      </c>
      <c r="J34" s="14">
        <f t="shared" si="13"/>
        <v>725.40000000000009</v>
      </c>
      <c r="K34" s="30" t="s">
        <v>106</v>
      </c>
    </row>
    <row r="35" spans="1:11" ht="30" customHeight="1">
      <c r="A35" s="11">
        <v>3</v>
      </c>
      <c r="B35" s="11" t="s">
        <v>38</v>
      </c>
      <c r="C35" s="11">
        <v>12.3</v>
      </c>
      <c r="D35" s="11" t="s">
        <v>40</v>
      </c>
      <c r="E35" s="11">
        <v>15</v>
      </c>
      <c r="F35" s="11">
        <f t="shared" si="4"/>
        <v>184.5</v>
      </c>
      <c r="G35" s="11">
        <v>25</v>
      </c>
      <c r="H35" s="11">
        <f t="shared" si="11"/>
        <v>307.5</v>
      </c>
      <c r="I35" s="13">
        <f t="shared" si="12"/>
        <v>40</v>
      </c>
      <c r="J35" s="14">
        <f t="shared" si="13"/>
        <v>492</v>
      </c>
      <c r="K35" s="7" t="s">
        <v>104</v>
      </c>
    </row>
    <row r="36" spans="1:11" ht="33.75" thickBot="1">
      <c r="A36" s="15">
        <v>4</v>
      </c>
      <c r="B36" s="15" t="s">
        <v>19</v>
      </c>
      <c r="C36" s="15">
        <v>27.4</v>
      </c>
      <c r="D36" s="15" t="s">
        <v>37</v>
      </c>
      <c r="E36" s="15">
        <v>23</v>
      </c>
      <c r="F36" s="15">
        <f t="shared" si="4"/>
        <v>630.19999999999993</v>
      </c>
      <c r="G36" s="15">
        <v>25</v>
      </c>
      <c r="H36" s="15">
        <f t="shared" si="11"/>
        <v>685</v>
      </c>
      <c r="I36" s="16">
        <f t="shared" si="12"/>
        <v>48</v>
      </c>
      <c r="J36" s="17">
        <f t="shared" si="13"/>
        <v>1315.1999999999998</v>
      </c>
      <c r="K36" s="31" t="s">
        <v>105</v>
      </c>
    </row>
    <row r="37" spans="1:11" ht="30" customHeight="1" thickTop="1">
      <c r="A37" s="4" t="s">
        <v>41</v>
      </c>
      <c r="B37" s="4" t="s">
        <v>42</v>
      </c>
    </row>
    <row r="38" spans="1:11" ht="30" customHeight="1">
      <c r="A38" s="1">
        <v>1</v>
      </c>
      <c r="B38" s="11" t="s">
        <v>15</v>
      </c>
      <c r="C38" s="1">
        <v>10.3</v>
      </c>
      <c r="D38" s="11" t="s">
        <v>40</v>
      </c>
      <c r="E38" s="1">
        <v>16</v>
      </c>
      <c r="F38" s="11">
        <f t="shared" ref="F38:F41" si="14">C38*E38</f>
        <v>164.8</v>
      </c>
      <c r="G38" s="1">
        <v>12</v>
      </c>
      <c r="H38" s="11">
        <f t="shared" ref="H38:H41" si="15">C38*G38</f>
        <v>123.60000000000001</v>
      </c>
      <c r="I38" s="13">
        <f t="shared" ref="I38:I41" si="16">E38+G38</f>
        <v>28</v>
      </c>
      <c r="J38" s="14">
        <f t="shared" ref="J38:J41" si="17">C38*I38</f>
        <v>288.40000000000003</v>
      </c>
      <c r="K38" s="7" t="s">
        <v>101</v>
      </c>
    </row>
    <row r="39" spans="1:11" ht="51.75">
      <c r="A39" s="11">
        <v>2</v>
      </c>
      <c r="B39" s="11" t="s">
        <v>18</v>
      </c>
      <c r="C39" s="11">
        <v>7</v>
      </c>
      <c r="D39" s="11" t="s">
        <v>37</v>
      </c>
      <c r="E39" s="11">
        <v>23</v>
      </c>
      <c r="F39" s="11">
        <f t="shared" si="14"/>
        <v>161</v>
      </c>
      <c r="G39" s="11">
        <v>55</v>
      </c>
      <c r="H39" s="11">
        <f t="shared" si="15"/>
        <v>385</v>
      </c>
      <c r="I39" s="13">
        <f t="shared" si="16"/>
        <v>78</v>
      </c>
      <c r="J39" s="14">
        <f t="shared" si="17"/>
        <v>546</v>
      </c>
      <c r="K39" s="30" t="s">
        <v>106</v>
      </c>
    </row>
    <row r="40" spans="1:11" ht="30" customHeight="1">
      <c r="A40" s="11">
        <v>3</v>
      </c>
      <c r="B40" s="11" t="s">
        <v>38</v>
      </c>
      <c r="C40" s="11">
        <v>10.4</v>
      </c>
      <c r="D40" s="11" t="s">
        <v>40</v>
      </c>
      <c r="E40" s="11">
        <v>15</v>
      </c>
      <c r="F40" s="11">
        <f t="shared" si="14"/>
        <v>156</v>
      </c>
      <c r="G40" s="11">
        <v>25</v>
      </c>
      <c r="H40" s="11">
        <f t="shared" si="15"/>
        <v>260</v>
      </c>
      <c r="I40" s="13">
        <f t="shared" si="16"/>
        <v>40</v>
      </c>
      <c r="J40" s="14">
        <f t="shared" si="17"/>
        <v>416</v>
      </c>
      <c r="K40" s="7" t="s">
        <v>104</v>
      </c>
    </row>
    <row r="41" spans="1:11" ht="33.75" thickBot="1">
      <c r="A41" s="15">
        <v>4</v>
      </c>
      <c r="B41" s="15" t="s">
        <v>19</v>
      </c>
      <c r="C41" s="15">
        <v>28</v>
      </c>
      <c r="D41" s="15" t="s">
        <v>37</v>
      </c>
      <c r="E41" s="15">
        <v>23</v>
      </c>
      <c r="F41" s="15">
        <f t="shared" si="14"/>
        <v>644</v>
      </c>
      <c r="G41" s="15">
        <v>25</v>
      </c>
      <c r="H41" s="15">
        <f t="shared" si="15"/>
        <v>700</v>
      </c>
      <c r="I41" s="16">
        <f t="shared" si="16"/>
        <v>48</v>
      </c>
      <c r="J41" s="17">
        <f t="shared" si="17"/>
        <v>1344</v>
      </c>
      <c r="K41" s="31" t="s">
        <v>105</v>
      </c>
    </row>
    <row r="42" spans="1:11" ht="30" customHeight="1" thickTop="1">
      <c r="A42" s="4" t="s">
        <v>44</v>
      </c>
      <c r="B42" s="4" t="s">
        <v>45</v>
      </c>
    </row>
    <row r="43" spans="1:11" ht="30" customHeight="1">
      <c r="A43" s="4" t="s">
        <v>48</v>
      </c>
      <c r="B43" s="4" t="s">
        <v>47</v>
      </c>
    </row>
    <row r="44" spans="1:11" ht="30" customHeight="1">
      <c r="A44" s="1">
        <v>1</v>
      </c>
      <c r="B44" s="11" t="s">
        <v>15</v>
      </c>
      <c r="C44" s="1">
        <v>13.3</v>
      </c>
      <c r="D44" s="11" t="s">
        <v>40</v>
      </c>
      <c r="E44" s="1">
        <v>16</v>
      </c>
      <c r="F44" s="11">
        <f t="shared" ref="F44:F56" si="18">C44*E44</f>
        <v>212.8</v>
      </c>
      <c r="G44" s="1">
        <v>12</v>
      </c>
      <c r="H44" s="11">
        <f t="shared" ref="H44:H56" si="19">C44*G44</f>
        <v>159.60000000000002</v>
      </c>
      <c r="I44" s="13">
        <f t="shared" ref="I44:I56" si="20">E44+G44</f>
        <v>28</v>
      </c>
      <c r="J44" s="14">
        <f t="shared" ref="J44:J56" si="21">C44*I44</f>
        <v>372.40000000000003</v>
      </c>
      <c r="K44" s="7" t="s">
        <v>101</v>
      </c>
    </row>
    <row r="45" spans="1:11" ht="51.75">
      <c r="A45" s="11">
        <v>2</v>
      </c>
      <c r="B45" s="11" t="s">
        <v>18</v>
      </c>
      <c r="C45" s="11">
        <v>10.6</v>
      </c>
      <c r="D45" s="11" t="s">
        <v>37</v>
      </c>
      <c r="E45" s="11">
        <v>23</v>
      </c>
      <c r="F45" s="11">
        <f t="shared" si="18"/>
        <v>243.79999999999998</v>
      </c>
      <c r="G45" s="11">
        <v>55</v>
      </c>
      <c r="H45" s="11">
        <f t="shared" si="19"/>
        <v>583</v>
      </c>
      <c r="I45" s="13">
        <f t="shared" si="20"/>
        <v>78</v>
      </c>
      <c r="J45" s="14">
        <f t="shared" si="21"/>
        <v>826.8</v>
      </c>
      <c r="K45" s="30" t="s">
        <v>106</v>
      </c>
    </row>
    <row r="46" spans="1:11" ht="30" customHeight="1">
      <c r="A46" s="11">
        <v>3</v>
      </c>
      <c r="B46" s="11" t="s">
        <v>38</v>
      </c>
      <c r="C46" s="11">
        <v>13.3</v>
      </c>
      <c r="D46" s="11" t="s">
        <v>40</v>
      </c>
      <c r="E46" s="11">
        <v>15</v>
      </c>
      <c r="F46" s="11">
        <f t="shared" si="18"/>
        <v>199.5</v>
      </c>
      <c r="G46" s="11">
        <v>25</v>
      </c>
      <c r="H46" s="11">
        <f t="shared" si="19"/>
        <v>332.5</v>
      </c>
      <c r="I46" s="13">
        <f t="shared" si="20"/>
        <v>40</v>
      </c>
      <c r="J46" s="14">
        <f t="shared" si="21"/>
        <v>532</v>
      </c>
      <c r="K46" s="12" t="s">
        <v>104</v>
      </c>
    </row>
    <row r="47" spans="1:11" ht="33">
      <c r="A47" s="8">
        <v>4</v>
      </c>
      <c r="B47" s="8" t="s">
        <v>19</v>
      </c>
      <c r="C47" s="8">
        <v>30</v>
      </c>
      <c r="D47" s="8" t="s">
        <v>37</v>
      </c>
      <c r="E47" s="8">
        <v>23</v>
      </c>
      <c r="F47" s="8">
        <f t="shared" si="18"/>
        <v>690</v>
      </c>
      <c r="G47" s="8">
        <v>25</v>
      </c>
      <c r="H47" s="8">
        <f t="shared" si="19"/>
        <v>750</v>
      </c>
      <c r="I47" s="9">
        <f t="shared" si="20"/>
        <v>48</v>
      </c>
      <c r="J47" s="10">
        <f t="shared" si="21"/>
        <v>1440</v>
      </c>
      <c r="K47" s="32" t="s">
        <v>105</v>
      </c>
    </row>
    <row r="48" spans="1:11" ht="30" customHeight="1">
      <c r="A48" s="13" t="s">
        <v>49</v>
      </c>
      <c r="B48" s="13" t="s">
        <v>50</v>
      </c>
      <c r="C48" s="11"/>
      <c r="D48" s="11"/>
      <c r="E48" s="11"/>
      <c r="F48" s="11"/>
      <c r="G48" s="11"/>
      <c r="H48" s="11"/>
      <c r="I48" s="13"/>
      <c r="J48" s="14"/>
      <c r="K48" s="12"/>
    </row>
    <row r="49" spans="1:11" ht="30" customHeight="1">
      <c r="A49" s="11">
        <v>5</v>
      </c>
      <c r="B49" s="11" t="s">
        <v>22</v>
      </c>
      <c r="C49" s="11">
        <v>5</v>
      </c>
      <c r="D49" s="5" t="s">
        <v>37</v>
      </c>
      <c r="E49" s="11">
        <v>185</v>
      </c>
      <c r="F49" s="1">
        <f t="shared" si="18"/>
        <v>925</v>
      </c>
      <c r="G49" s="1">
        <v>65</v>
      </c>
      <c r="H49" s="1">
        <f t="shared" si="19"/>
        <v>325</v>
      </c>
      <c r="I49" s="4">
        <f t="shared" si="20"/>
        <v>250</v>
      </c>
      <c r="J49" s="6">
        <f t="shared" si="21"/>
        <v>1250</v>
      </c>
      <c r="K49" s="7" t="s">
        <v>96</v>
      </c>
    </row>
    <row r="50" spans="1:11" ht="30" customHeight="1">
      <c r="A50" s="11">
        <v>6</v>
      </c>
      <c r="B50" s="11" t="s">
        <v>26</v>
      </c>
      <c r="C50" s="11">
        <v>22.8</v>
      </c>
      <c r="D50" s="5" t="s">
        <v>37</v>
      </c>
      <c r="E50" s="11">
        <v>23</v>
      </c>
      <c r="F50" s="1">
        <f t="shared" si="18"/>
        <v>524.4</v>
      </c>
      <c r="G50" s="1">
        <v>55</v>
      </c>
      <c r="H50" s="1">
        <f t="shared" si="19"/>
        <v>1254</v>
      </c>
      <c r="I50" s="4">
        <f t="shared" si="20"/>
        <v>78</v>
      </c>
      <c r="J50" s="6">
        <f t="shared" si="21"/>
        <v>1778.4</v>
      </c>
      <c r="K50" s="7" t="s">
        <v>99</v>
      </c>
    </row>
    <row r="51" spans="1:11" ht="30" customHeight="1">
      <c r="A51" s="11">
        <v>7</v>
      </c>
      <c r="B51" s="11" t="s">
        <v>27</v>
      </c>
      <c r="C51" s="11">
        <v>5</v>
      </c>
      <c r="D51" s="5" t="s">
        <v>37</v>
      </c>
      <c r="E51" s="11">
        <v>23</v>
      </c>
      <c r="F51" s="1">
        <f t="shared" si="18"/>
        <v>115</v>
      </c>
      <c r="G51" s="1">
        <v>55</v>
      </c>
      <c r="H51" s="1">
        <f t="shared" si="19"/>
        <v>275</v>
      </c>
      <c r="I51" s="4">
        <f t="shared" si="20"/>
        <v>78</v>
      </c>
      <c r="J51" s="6">
        <f t="shared" si="21"/>
        <v>390</v>
      </c>
      <c r="K51" s="7" t="s">
        <v>103</v>
      </c>
    </row>
    <row r="52" spans="1:11" ht="30" customHeight="1">
      <c r="A52" s="11">
        <v>8</v>
      </c>
      <c r="B52" s="11" t="s">
        <v>46</v>
      </c>
      <c r="C52" s="11">
        <v>0.8</v>
      </c>
      <c r="D52" s="11" t="s">
        <v>40</v>
      </c>
      <c r="E52" s="11">
        <v>25</v>
      </c>
      <c r="F52" s="1">
        <f t="shared" si="18"/>
        <v>20</v>
      </c>
      <c r="G52" s="1">
        <v>65</v>
      </c>
      <c r="H52" s="1">
        <f t="shared" si="19"/>
        <v>52</v>
      </c>
      <c r="I52" s="4">
        <f t="shared" si="20"/>
        <v>90</v>
      </c>
      <c r="J52" s="6">
        <f t="shared" si="21"/>
        <v>72</v>
      </c>
      <c r="K52" s="7" t="s">
        <v>108</v>
      </c>
    </row>
    <row r="53" spans="1:11" ht="33">
      <c r="A53" s="11">
        <v>9</v>
      </c>
      <c r="B53" s="11" t="s">
        <v>31</v>
      </c>
      <c r="C53" s="11">
        <v>8.8000000000000007</v>
      </c>
      <c r="D53" s="5" t="s">
        <v>37</v>
      </c>
      <c r="E53" s="11">
        <v>85</v>
      </c>
      <c r="F53" s="1">
        <f t="shared" si="18"/>
        <v>748.00000000000011</v>
      </c>
      <c r="G53" s="1">
        <v>65</v>
      </c>
      <c r="H53" s="1">
        <f t="shared" si="19"/>
        <v>572</v>
      </c>
      <c r="I53" s="4">
        <f t="shared" si="20"/>
        <v>150</v>
      </c>
      <c r="J53" s="6">
        <f t="shared" si="21"/>
        <v>1320</v>
      </c>
      <c r="K53" s="33" t="s">
        <v>110</v>
      </c>
    </row>
    <row r="54" spans="1:11" ht="30" customHeight="1">
      <c r="A54" s="11">
        <v>10</v>
      </c>
      <c r="B54" s="11" t="s">
        <v>32</v>
      </c>
      <c r="C54" s="11">
        <v>5</v>
      </c>
      <c r="D54" s="5" t="s">
        <v>37</v>
      </c>
      <c r="E54" s="11">
        <v>160</v>
      </c>
      <c r="F54" s="1">
        <f t="shared" si="18"/>
        <v>800</v>
      </c>
      <c r="G54" s="1">
        <v>85</v>
      </c>
      <c r="H54" s="1">
        <f t="shared" si="19"/>
        <v>425</v>
      </c>
      <c r="I54" s="4">
        <f t="shared" si="20"/>
        <v>245</v>
      </c>
      <c r="J54" s="6">
        <f t="shared" si="21"/>
        <v>1225</v>
      </c>
      <c r="K54" s="33" t="s">
        <v>111</v>
      </c>
    </row>
    <row r="55" spans="1:11" ht="30" customHeight="1">
      <c r="A55" s="11">
        <v>11</v>
      </c>
      <c r="B55" s="11" t="s">
        <v>28</v>
      </c>
      <c r="C55" s="11">
        <v>27.8</v>
      </c>
      <c r="D55" s="5" t="s">
        <v>37</v>
      </c>
      <c r="E55" s="11">
        <v>38</v>
      </c>
      <c r="F55" s="1">
        <f t="shared" si="18"/>
        <v>1056.4000000000001</v>
      </c>
      <c r="G55" s="1">
        <v>18</v>
      </c>
      <c r="H55" s="1">
        <f t="shared" si="19"/>
        <v>500.40000000000003</v>
      </c>
      <c r="I55" s="4">
        <f t="shared" si="20"/>
        <v>56</v>
      </c>
      <c r="J55" s="6">
        <f t="shared" si="21"/>
        <v>1556.8</v>
      </c>
      <c r="K55" s="12" t="s">
        <v>109</v>
      </c>
    </row>
    <row r="56" spans="1:11" ht="30" customHeight="1" thickBot="1">
      <c r="A56" s="15">
        <v>12</v>
      </c>
      <c r="B56" s="15" t="s">
        <v>33</v>
      </c>
      <c r="C56" s="15">
        <v>1</v>
      </c>
      <c r="D56" s="15" t="s">
        <v>34</v>
      </c>
      <c r="E56" s="15">
        <v>80</v>
      </c>
      <c r="F56" s="15">
        <f t="shared" si="18"/>
        <v>80</v>
      </c>
      <c r="G56" s="15">
        <v>250</v>
      </c>
      <c r="H56" s="15">
        <f t="shared" si="19"/>
        <v>250</v>
      </c>
      <c r="I56" s="16">
        <f t="shared" si="20"/>
        <v>330</v>
      </c>
      <c r="J56" s="17">
        <f t="shared" si="21"/>
        <v>330</v>
      </c>
      <c r="K56" s="18" t="s">
        <v>112</v>
      </c>
    </row>
    <row r="57" spans="1:11" ht="30" customHeight="1" thickTop="1">
      <c r="A57" s="4" t="s">
        <v>52</v>
      </c>
      <c r="B57" s="4" t="s">
        <v>51</v>
      </c>
    </row>
    <row r="58" spans="1:11" ht="30" customHeight="1">
      <c r="A58" s="4" t="s">
        <v>48</v>
      </c>
      <c r="B58" s="4" t="s">
        <v>53</v>
      </c>
    </row>
    <row r="59" spans="1:11" ht="30" customHeight="1">
      <c r="A59" s="1">
        <v>1</v>
      </c>
      <c r="B59" s="11" t="s">
        <v>15</v>
      </c>
      <c r="C59" s="1">
        <v>15</v>
      </c>
      <c r="D59" s="11" t="s">
        <v>40</v>
      </c>
      <c r="E59" s="1">
        <v>16</v>
      </c>
      <c r="F59" s="11">
        <f t="shared" ref="F59:F62" si="22">C59*E59</f>
        <v>240</v>
      </c>
      <c r="G59" s="1">
        <v>12</v>
      </c>
      <c r="H59" s="11">
        <f t="shared" ref="H59:H62" si="23">C59*G59</f>
        <v>180</v>
      </c>
      <c r="I59" s="13">
        <f t="shared" ref="I59:I62" si="24">E59+G59</f>
        <v>28</v>
      </c>
      <c r="J59" s="14">
        <f t="shared" ref="J59:J62" si="25">C59*I59</f>
        <v>420</v>
      </c>
      <c r="K59" s="7" t="s">
        <v>101</v>
      </c>
    </row>
    <row r="60" spans="1:11" ht="51.75">
      <c r="A60" s="11">
        <v>2</v>
      </c>
      <c r="B60" s="11" t="s">
        <v>18</v>
      </c>
      <c r="C60" s="11">
        <v>16</v>
      </c>
      <c r="D60" s="11" t="s">
        <v>37</v>
      </c>
      <c r="E60" s="11">
        <v>23</v>
      </c>
      <c r="F60" s="11">
        <f t="shared" si="22"/>
        <v>368</v>
      </c>
      <c r="G60" s="11">
        <v>55</v>
      </c>
      <c r="H60" s="11">
        <f t="shared" si="23"/>
        <v>880</v>
      </c>
      <c r="I60" s="13">
        <f t="shared" si="24"/>
        <v>78</v>
      </c>
      <c r="J60" s="14">
        <f t="shared" si="25"/>
        <v>1248</v>
      </c>
      <c r="K60" s="30" t="s">
        <v>106</v>
      </c>
    </row>
    <row r="61" spans="1:11" ht="30" customHeight="1">
      <c r="A61" s="11">
        <v>3</v>
      </c>
      <c r="B61" s="11" t="s">
        <v>38</v>
      </c>
      <c r="C61" s="11">
        <v>17</v>
      </c>
      <c r="D61" s="11" t="s">
        <v>40</v>
      </c>
      <c r="E61" s="11">
        <v>15</v>
      </c>
      <c r="F61" s="11">
        <f t="shared" si="22"/>
        <v>255</v>
      </c>
      <c r="G61" s="11">
        <v>25</v>
      </c>
      <c r="H61" s="11">
        <f t="shared" si="23"/>
        <v>425</v>
      </c>
      <c r="I61" s="13">
        <f t="shared" si="24"/>
        <v>40</v>
      </c>
      <c r="J61" s="14">
        <f t="shared" si="25"/>
        <v>680</v>
      </c>
      <c r="K61" s="12" t="s">
        <v>104</v>
      </c>
    </row>
    <row r="62" spans="1:11" ht="33">
      <c r="A62" s="8">
        <v>4</v>
      </c>
      <c r="B62" s="8" t="s">
        <v>19</v>
      </c>
      <c r="C62" s="8">
        <v>53</v>
      </c>
      <c r="D62" s="8" t="s">
        <v>37</v>
      </c>
      <c r="E62" s="8">
        <v>23</v>
      </c>
      <c r="F62" s="8">
        <f t="shared" si="22"/>
        <v>1219</v>
      </c>
      <c r="G62" s="8">
        <v>25</v>
      </c>
      <c r="H62" s="8">
        <f t="shared" si="23"/>
        <v>1325</v>
      </c>
      <c r="I62" s="9">
        <f t="shared" si="24"/>
        <v>48</v>
      </c>
      <c r="J62" s="10">
        <f t="shared" si="25"/>
        <v>2544</v>
      </c>
      <c r="K62" s="32" t="s">
        <v>105</v>
      </c>
    </row>
    <row r="63" spans="1:11" ht="30" customHeight="1">
      <c r="A63" s="13" t="s">
        <v>49</v>
      </c>
      <c r="B63" s="13" t="s">
        <v>50</v>
      </c>
      <c r="C63" s="11"/>
      <c r="D63" s="11"/>
      <c r="E63" s="11"/>
      <c r="F63" s="11"/>
      <c r="G63" s="11"/>
      <c r="H63" s="11"/>
      <c r="I63" s="13"/>
      <c r="J63" s="14"/>
      <c r="K63" s="12"/>
    </row>
    <row r="64" spans="1:11" ht="30" customHeight="1">
      <c r="A64" s="11">
        <v>5</v>
      </c>
      <c r="B64" s="11" t="s">
        <v>22</v>
      </c>
      <c r="C64" s="11">
        <v>4.3</v>
      </c>
      <c r="D64" s="5" t="s">
        <v>37</v>
      </c>
      <c r="E64" s="11">
        <v>185</v>
      </c>
      <c r="F64" s="1">
        <f t="shared" ref="F64:F70" si="26">C64*E64</f>
        <v>795.5</v>
      </c>
      <c r="G64" s="1">
        <v>65</v>
      </c>
      <c r="H64" s="1">
        <f t="shared" ref="H64:H70" si="27">C64*G64</f>
        <v>279.5</v>
      </c>
      <c r="I64" s="4">
        <f t="shared" ref="I64:I70" si="28">E64+G64</f>
        <v>250</v>
      </c>
      <c r="J64" s="6">
        <f t="shared" ref="J64:J70" si="29">C64*I64</f>
        <v>1075</v>
      </c>
      <c r="K64" s="7" t="s">
        <v>96</v>
      </c>
    </row>
    <row r="65" spans="1:11" ht="30" customHeight="1">
      <c r="A65" s="11">
        <v>6</v>
      </c>
      <c r="B65" s="11" t="s">
        <v>26</v>
      </c>
      <c r="C65" s="11">
        <v>20.8</v>
      </c>
      <c r="D65" s="5" t="s">
        <v>37</v>
      </c>
      <c r="E65" s="11">
        <v>23</v>
      </c>
      <c r="F65" s="1">
        <f t="shared" si="26"/>
        <v>478.40000000000003</v>
      </c>
      <c r="G65" s="1">
        <v>55</v>
      </c>
      <c r="H65" s="1">
        <f t="shared" si="27"/>
        <v>1144</v>
      </c>
      <c r="I65" s="4">
        <f t="shared" si="28"/>
        <v>78</v>
      </c>
      <c r="J65" s="6">
        <f t="shared" si="29"/>
        <v>1622.4</v>
      </c>
      <c r="K65" s="7" t="s">
        <v>99</v>
      </c>
    </row>
    <row r="66" spans="1:11" ht="30" customHeight="1">
      <c r="A66" s="11">
        <v>7</v>
      </c>
      <c r="B66" s="11" t="s">
        <v>27</v>
      </c>
      <c r="C66" s="11">
        <v>4.3</v>
      </c>
      <c r="D66" s="5" t="s">
        <v>37</v>
      </c>
      <c r="E66" s="11">
        <v>23</v>
      </c>
      <c r="F66" s="1">
        <f t="shared" si="26"/>
        <v>98.899999999999991</v>
      </c>
      <c r="G66" s="1">
        <v>55</v>
      </c>
      <c r="H66" s="1">
        <f t="shared" si="27"/>
        <v>236.5</v>
      </c>
      <c r="I66" s="4">
        <f t="shared" si="28"/>
        <v>78</v>
      </c>
      <c r="J66" s="6">
        <f t="shared" si="29"/>
        <v>335.4</v>
      </c>
      <c r="K66" s="7" t="s">
        <v>103</v>
      </c>
    </row>
    <row r="67" spans="1:11" ht="33">
      <c r="A67" s="11">
        <v>8</v>
      </c>
      <c r="B67" s="11" t="s">
        <v>31</v>
      </c>
      <c r="C67" s="11">
        <v>8</v>
      </c>
      <c r="D67" s="5" t="s">
        <v>37</v>
      </c>
      <c r="E67" s="11">
        <v>85</v>
      </c>
      <c r="F67" s="1">
        <f t="shared" si="26"/>
        <v>680</v>
      </c>
      <c r="G67" s="1">
        <v>65</v>
      </c>
      <c r="H67" s="1">
        <f t="shared" si="27"/>
        <v>520</v>
      </c>
      <c r="I67" s="4">
        <f t="shared" si="28"/>
        <v>150</v>
      </c>
      <c r="J67" s="6">
        <f t="shared" si="29"/>
        <v>1200</v>
      </c>
      <c r="K67" s="33" t="s">
        <v>110</v>
      </c>
    </row>
    <row r="68" spans="1:11" ht="30" customHeight="1">
      <c r="A68" s="11">
        <v>9</v>
      </c>
      <c r="B68" s="11" t="s">
        <v>32</v>
      </c>
      <c r="C68" s="11">
        <v>4.3</v>
      </c>
      <c r="D68" s="5" t="s">
        <v>37</v>
      </c>
      <c r="E68" s="11">
        <v>160</v>
      </c>
      <c r="F68" s="1">
        <f t="shared" si="26"/>
        <v>688</v>
      </c>
      <c r="G68" s="1">
        <v>85</v>
      </c>
      <c r="H68" s="1">
        <f t="shared" si="27"/>
        <v>365.5</v>
      </c>
      <c r="I68" s="4">
        <f t="shared" si="28"/>
        <v>245</v>
      </c>
      <c r="J68" s="6">
        <f t="shared" si="29"/>
        <v>1053.5</v>
      </c>
      <c r="K68" s="33" t="s">
        <v>111</v>
      </c>
    </row>
    <row r="69" spans="1:11" ht="30" customHeight="1">
      <c r="A69" s="11">
        <v>10</v>
      </c>
      <c r="B69" s="11" t="s">
        <v>28</v>
      </c>
      <c r="C69" s="11">
        <v>25.1</v>
      </c>
      <c r="D69" s="5" t="s">
        <v>37</v>
      </c>
      <c r="E69" s="11">
        <v>38</v>
      </c>
      <c r="F69" s="1">
        <f t="shared" si="26"/>
        <v>953.80000000000007</v>
      </c>
      <c r="G69" s="1">
        <v>18</v>
      </c>
      <c r="H69" s="1">
        <f t="shared" si="27"/>
        <v>451.8</v>
      </c>
      <c r="I69" s="4">
        <f t="shared" si="28"/>
        <v>56</v>
      </c>
      <c r="J69" s="6">
        <f t="shared" si="29"/>
        <v>1405.6000000000001</v>
      </c>
      <c r="K69" s="12" t="s">
        <v>109</v>
      </c>
    </row>
    <row r="70" spans="1:11" ht="30" customHeight="1" thickBot="1">
      <c r="A70" s="15">
        <v>11</v>
      </c>
      <c r="B70" s="15" t="s">
        <v>33</v>
      </c>
      <c r="C70" s="15">
        <v>1</v>
      </c>
      <c r="D70" s="15" t="s">
        <v>34</v>
      </c>
      <c r="E70" s="15">
        <v>80</v>
      </c>
      <c r="F70" s="15">
        <f t="shared" si="26"/>
        <v>80</v>
      </c>
      <c r="G70" s="15">
        <v>250</v>
      </c>
      <c r="H70" s="15">
        <f t="shared" si="27"/>
        <v>250</v>
      </c>
      <c r="I70" s="16">
        <f t="shared" si="28"/>
        <v>330</v>
      </c>
      <c r="J70" s="17">
        <f t="shared" si="29"/>
        <v>330</v>
      </c>
      <c r="K70" s="18" t="s">
        <v>112</v>
      </c>
    </row>
    <row r="71" spans="1:11" ht="30" customHeight="1" thickTop="1">
      <c r="A71" s="4" t="s">
        <v>54</v>
      </c>
      <c r="B71" s="4" t="s">
        <v>55</v>
      </c>
    </row>
    <row r="72" spans="1:11" ht="30" customHeight="1">
      <c r="A72" s="1">
        <v>1</v>
      </c>
      <c r="B72" s="11" t="s">
        <v>27</v>
      </c>
      <c r="C72" s="1">
        <v>5.6</v>
      </c>
      <c r="D72" s="5" t="s">
        <v>37</v>
      </c>
      <c r="E72" s="11">
        <v>23</v>
      </c>
      <c r="F72" s="1">
        <f t="shared" ref="F72:F74" si="30">C72*E72</f>
        <v>128.79999999999998</v>
      </c>
      <c r="G72" s="1">
        <v>55</v>
      </c>
      <c r="H72" s="1">
        <f t="shared" ref="H72:H74" si="31">C72*G72</f>
        <v>308</v>
      </c>
      <c r="I72" s="4">
        <f t="shared" ref="I72:I74" si="32">E72+G72</f>
        <v>78</v>
      </c>
      <c r="J72" s="6">
        <f t="shared" ref="J72:J74" si="33">C72*I72</f>
        <v>436.79999999999995</v>
      </c>
      <c r="K72" s="7" t="s">
        <v>103</v>
      </c>
    </row>
    <row r="73" spans="1:11" ht="33">
      <c r="A73" s="1">
        <v>2</v>
      </c>
      <c r="B73" s="11" t="s">
        <v>19</v>
      </c>
      <c r="C73" s="1">
        <v>7</v>
      </c>
      <c r="D73" s="11" t="s">
        <v>37</v>
      </c>
      <c r="E73" s="11">
        <v>23</v>
      </c>
      <c r="F73" s="11">
        <f t="shared" si="30"/>
        <v>161</v>
      </c>
      <c r="G73" s="11">
        <v>25</v>
      </c>
      <c r="H73" s="11">
        <f t="shared" si="31"/>
        <v>175</v>
      </c>
      <c r="I73" s="13">
        <f t="shared" si="32"/>
        <v>48</v>
      </c>
      <c r="J73" s="14">
        <f t="shared" si="33"/>
        <v>336</v>
      </c>
      <c r="K73" s="33" t="s">
        <v>105</v>
      </c>
    </row>
    <row r="74" spans="1:11" ht="30" customHeight="1" thickBot="1">
      <c r="A74" s="15">
        <v>3</v>
      </c>
      <c r="B74" s="15" t="s">
        <v>28</v>
      </c>
      <c r="C74" s="15">
        <v>5.6</v>
      </c>
      <c r="D74" s="15" t="s">
        <v>37</v>
      </c>
      <c r="E74" s="15">
        <v>38</v>
      </c>
      <c r="F74" s="15">
        <f t="shared" si="30"/>
        <v>212.79999999999998</v>
      </c>
      <c r="G74" s="15">
        <v>18</v>
      </c>
      <c r="H74" s="15">
        <f t="shared" si="31"/>
        <v>100.8</v>
      </c>
      <c r="I74" s="16">
        <f t="shared" si="32"/>
        <v>56</v>
      </c>
      <c r="J74" s="17">
        <f t="shared" si="33"/>
        <v>313.59999999999997</v>
      </c>
      <c r="K74" s="18" t="s">
        <v>109</v>
      </c>
    </row>
    <row r="75" spans="1:11" ht="30" customHeight="1" thickTop="1">
      <c r="A75" s="119" t="s">
        <v>56</v>
      </c>
      <c r="B75" s="119"/>
    </row>
    <row r="76" spans="1:11" ht="30" customHeight="1">
      <c r="A76" s="4" t="s">
        <v>57</v>
      </c>
      <c r="B76" s="4" t="s">
        <v>58</v>
      </c>
    </row>
    <row r="77" spans="1:11" ht="33">
      <c r="A77" s="1">
        <v>1</v>
      </c>
      <c r="B77" s="1" t="s">
        <v>59</v>
      </c>
      <c r="C77" s="1">
        <v>2</v>
      </c>
      <c r="D77" s="5" t="s">
        <v>34</v>
      </c>
      <c r="E77" s="1">
        <v>0</v>
      </c>
      <c r="F77" s="1">
        <f t="shared" ref="F77:F101" si="34">C77*E77</f>
        <v>0</v>
      </c>
      <c r="G77" s="1">
        <v>550</v>
      </c>
      <c r="H77" s="1">
        <f t="shared" ref="H77:H87" si="35">C77*G77</f>
        <v>1100</v>
      </c>
      <c r="I77" s="4">
        <f t="shared" ref="I77:I87" si="36">E77+G77</f>
        <v>550</v>
      </c>
      <c r="J77" s="6">
        <f t="shared" ref="J77:J87" si="37">C77*I77</f>
        <v>1100</v>
      </c>
      <c r="K77" s="30" t="s">
        <v>131</v>
      </c>
    </row>
    <row r="78" spans="1:11" ht="30" customHeight="1">
      <c r="A78" s="1">
        <v>2</v>
      </c>
      <c r="B78" s="1" t="s">
        <v>60</v>
      </c>
      <c r="C78" s="1">
        <v>1</v>
      </c>
      <c r="D78" s="5" t="s">
        <v>34</v>
      </c>
      <c r="E78" s="1">
        <v>0</v>
      </c>
      <c r="F78" s="11">
        <f t="shared" si="34"/>
        <v>0</v>
      </c>
      <c r="G78" s="1">
        <v>250</v>
      </c>
      <c r="H78" s="11">
        <f t="shared" si="35"/>
        <v>250</v>
      </c>
      <c r="I78" s="13">
        <f t="shared" si="36"/>
        <v>250</v>
      </c>
      <c r="J78" s="14">
        <f t="shared" si="37"/>
        <v>250</v>
      </c>
      <c r="K78" s="7" t="s">
        <v>132</v>
      </c>
    </row>
    <row r="79" spans="1:11" ht="49.5">
      <c r="A79" s="1">
        <v>3</v>
      </c>
      <c r="B79" s="1" t="s">
        <v>61</v>
      </c>
      <c r="C79" s="1">
        <v>8</v>
      </c>
      <c r="D79" s="5" t="s">
        <v>62</v>
      </c>
      <c r="E79" s="1">
        <v>220</v>
      </c>
      <c r="F79" s="11">
        <f t="shared" si="34"/>
        <v>1760</v>
      </c>
      <c r="G79" s="1">
        <v>60</v>
      </c>
      <c r="H79" s="11">
        <f t="shared" si="35"/>
        <v>480</v>
      </c>
      <c r="I79" s="13">
        <f t="shared" si="36"/>
        <v>280</v>
      </c>
      <c r="J79" s="14">
        <f t="shared" si="37"/>
        <v>2240</v>
      </c>
      <c r="K79" s="30" t="s">
        <v>121</v>
      </c>
    </row>
    <row r="80" spans="1:11" ht="49.5">
      <c r="A80" s="1">
        <v>4</v>
      </c>
      <c r="B80" s="1" t="s">
        <v>63</v>
      </c>
      <c r="C80" s="1">
        <v>30</v>
      </c>
      <c r="D80" s="5" t="s">
        <v>64</v>
      </c>
      <c r="E80" s="1">
        <v>65</v>
      </c>
      <c r="F80" s="11">
        <f t="shared" si="34"/>
        <v>1950</v>
      </c>
      <c r="G80" s="1">
        <v>35</v>
      </c>
      <c r="H80" s="11">
        <f t="shared" si="35"/>
        <v>1050</v>
      </c>
      <c r="I80" s="13">
        <f t="shared" si="36"/>
        <v>100</v>
      </c>
      <c r="J80" s="14">
        <f t="shared" si="37"/>
        <v>3000</v>
      </c>
      <c r="K80" s="30" t="s">
        <v>130</v>
      </c>
    </row>
    <row r="81" spans="1:11" ht="49.5">
      <c r="A81" s="1">
        <v>5</v>
      </c>
      <c r="B81" s="1" t="s">
        <v>65</v>
      </c>
      <c r="C81" s="1">
        <v>58</v>
      </c>
      <c r="D81" s="5" t="s">
        <v>64</v>
      </c>
      <c r="E81" s="1">
        <v>75</v>
      </c>
      <c r="F81" s="11">
        <f t="shared" si="34"/>
        <v>4350</v>
      </c>
      <c r="G81" s="1">
        <v>35</v>
      </c>
      <c r="H81" s="11">
        <f t="shared" si="35"/>
        <v>2030</v>
      </c>
      <c r="I81" s="13">
        <f t="shared" si="36"/>
        <v>110</v>
      </c>
      <c r="J81" s="14">
        <f t="shared" si="37"/>
        <v>6380</v>
      </c>
      <c r="K81" s="30" t="s">
        <v>130</v>
      </c>
    </row>
    <row r="82" spans="1:11" ht="33">
      <c r="A82" s="1">
        <v>6</v>
      </c>
      <c r="B82" s="1" t="s">
        <v>66</v>
      </c>
      <c r="C82" s="1">
        <v>8</v>
      </c>
      <c r="D82" s="5" t="s">
        <v>64</v>
      </c>
      <c r="E82" s="1">
        <v>160</v>
      </c>
      <c r="F82" s="11">
        <f t="shared" si="34"/>
        <v>1280</v>
      </c>
      <c r="G82" s="1">
        <v>45</v>
      </c>
      <c r="H82" s="11">
        <f t="shared" si="35"/>
        <v>360</v>
      </c>
      <c r="I82" s="13">
        <f t="shared" si="36"/>
        <v>205</v>
      </c>
      <c r="J82" s="14">
        <f t="shared" si="37"/>
        <v>1640</v>
      </c>
      <c r="K82" s="30" t="s">
        <v>122</v>
      </c>
    </row>
    <row r="83" spans="1:11" ht="30" customHeight="1">
      <c r="A83" s="1">
        <v>7</v>
      </c>
      <c r="B83" s="1" t="s">
        <v>67</v>
      </c>
      <c r="C83" s="1">
        <v>70</v>
      </c>
      <c r="D83" s="11" t="s">
        <v>40</v>
      </c>
      <c r="E83" s="1">
        <v>10</v>
      </c>
      <c r="F83" s="1">
        <f t="shared" si="34"/>
        <v>700</v>
      </c>
      <c r="G83" s="1">
        <v>6</v>
      </c>
      <c r="H83" s="1">
        <f t="shared" si="35"/>
        <v>420</v>
      </c>
      <c r="I83" s="4">
        <f t="shared" si="36"/>
        <v>16</v>
      </c>
      <c r="J83" s="6">
        <f t="shared" si="37"/>
        <v>1120</v>
      </c>
      <c r="K83" s="7" t="s">
        <v>120</v>
      </c>
    </row>
    <row r="84" spans="1:11" ht="30" customHeight="1">
      <c r="A84" s="1">
        <v>8</v>
      </c>
      <c r="B84" s="1" t="s">
        <v>68</v>
      </c>
      <c r="C84" s="1">
        <v>140</v>
      </c>
      <c r="D84" s="11" t="s">
        <v>40</v>
      </c>
      <c r="E84" s="1">
        <v>45</v>
      </c>
      <c r="F84" s="1">
        <f t="shared" si="34"/>
        <v>6300</v>
      </c>
      <c r="G84" s="1">
        <v>18</v>
      </c>
      <c r="H84" s="1">
        <f t="shared" si="35"/>
        <v>2520</v>
      </c>
      <c r="I84" s="4">
        <f t="shared" si="36"/>
        <v>63</v>
      </c>
      <c r="J84" s="6">
        <f t="shared" si="37"/>
        <v>8820</v>
      </c>
      <c r="K84" s="7" t="s">
        <v>123</v>
      </c>
    </row>
    <row r="85" spans="1:11" ht="30" customHeight="1">
      <c r="A85" s="1">
        <v>9</v>
      </c>
      <c r="B85" s="1" t="s">
        <v>69</v>
      </c>
      <c r="C85" s="1">
        <v>100</v>
      </c>
      <c r="D85" s="11" t="s">
        <v>40</v>
      </c>
      <c r="E85" s="1">
        <v>35</v>
      </c>
      <c r="F85" s="1">
        <f t="shared" si="34"/>
        <v>3500</v>
      </c>
      <c r="G85" s="1">
        <v>18</v>
      </c>
      <c r="H85" s="1">
        <f t="shared" si="35"/>
        <v>1800</v>
      </c>
      <c r="I85" s="4">
        <f t="shared" si="36"/>
        <v>53</v>
      </c>
      <c r="J85" s="6">
        <f t="shared" si="37"/>
        <v>5300</v>
      </c>
      <c r="K85" s="7" t="s">
        <v>124</v>
      </c>
    </row>
    <row r="86" spans="1:11" ht="30" customHeight="1">
      <c r="A86" s="1">
        <v>10</v>
      </c>
      <c r="B86" s="1" t="s">
        <v>70</v>
      </c>
      <c r="C86" s="1">
        <v>12</v>
      </c>
      <c r="D86" s="11" t="s">
        <v>40</v>
      </c>
      <c r="E86" s="1">
        <v>45</v>
      </c>
      <c r="F86" s="1">
        <f t="shared" si="34"/>
        <v>540</v>
      </c>
      <c r="G86" s="1">
        <v>25</v>
      </c>
      <c r="H86" s="1">
        <f t="shared" si="35"/>
        <v>300</v>
      </c>
      <c r="I86" s="4">
        <f t="shared" si="36"/>
        <v>70</v>
      </c>
      <c r="J86" s="6">
        <f t="shared" si="37"/>
        <v>840</v>
      </c>
      <c r="K86" s="7" t="s">
        <v>128</v>
      </c>
    </row>
    <row r="87" spans="1:11" ht="30" customHeight="1" thickBot="1">
      <c r="A87" s="15">
        <v>11</v>
      </c>
      <c r="B87" s="15" t="s">
        <v>71</v>
      </c>
      <c r="C87" s="15">
        <v>8</v>
      </c>
      <c r="D87" s="15" t="s">
        <v>40</v>
      </c>
      <c r="E87" s="15">
        <v>65</v>
      </c>
      <c r="F87" s="15">
        <f t="shared" si="34"/>
        <v>520</v>
      </c>
      <c r="G87" s="15">
        <v>25</v>
      </c>
      <c r="H87" s="15">
        <f t="shared" si="35"/>
        <v>200</v>
      </c>
      <c r="I87" s="16">
        <f t="shared" si="36"/>
        <v>90</v>
      </c>
      <c r="J87" s="17">
        <f t="shared" si="37"/>
        <v>720</v>
      </c>
      <c r="K87" s="18" t="s">
        <v>129</v>
      </c>
    </row>
    <row r="88" spans="1:11" ht="30" customHeight="1" thickTop="1">
      <c r="A88" s="4" t="s">
        <v>72</v>
      </c>
      <c r="B88" s="4" t="s">
        <v>73</v>
      </c>
    </row>
    <row r="89" spans="1:11" ht="30" customHeight="1">
      <c r="A89" s="1">
        <v>1</v>
      </c>
      <c r="B89" s="1" t="s">
        <v>74</v>
      </c>
      <c r="C89" s="1">
        <v>3</v>
      </c>
      <c r="D89" s="11" t="s">
        <v>37</v>
      </c>
      <c r="E89" s="1">
        <v>110</v>
      </c>
      <c r="F89" s="1">
        <f t="shared" si="34"/>
        <v>330</v>
      </c>
      <c r="G89" s="1">
        <v>45</v>
      </c>
      <c r="H89" s="1">
        <f t="shared" ref="H89:H101" si="38">C89*G89</f>
        <v>135</v>
      </c>
      <c r="I89" s="4">
        <f t="shared" ref="I89:I101" si="39">E89+G89</f>
        <v>155</v>
      </c>
      <c r="J89" s="6">
        <f t="shared" ref="J89:J101" si="40">C89*I89</f>
        <v>465</v>
      </c>
      <c r="K89" s="7" t="s">
        <v>125</v>
      </c>
    </row>
    <row r="90" spans="1:11" ht="30" customHeight="1">
      <c r="A90" s="1">
        <v>2</v>
      </c>
      <c r="B90" s="1" t="s">
        <v>75</v>
      </c>
      <c r="C90" s="1">
        <v>5</v>
      </c>
      <c r="D90" s="11" t="s">
        <v>37</v>
      </c>
      <c r="E90" s="1">
        <v>0</v>
      </c>
      <c r="F90" s="1">
        <f t="shared" si="34"/>
        <v>0</v>
      </c>
      <c r="G90" s="1">
        <v>55</v>
      </c>
      <c r="H90" s="1">
        <f t="shared" si="38"/>
        <v>275</v>
      </c>
      <c r="I90" s="4">
        <f t="shared" si="39"/>
        <v>55</v>
      </c>
      <c r="J90" s="6">
        <f t="shared" si="40"/>
        <v>275</v>
      </c>
      <c r="K90" s="7" t="s">
        <v>126</v>
      </c>
    </row>
    <row r="91" spans="1:11" ht="30" customHeight="1">
      <c r="A91" s="1">
        <v>3</v>
      </c>
      <c r="B91" s="1" t="s">
        <v>76</v>
      </c>
      <c r="C91" s="1">
        <v>0</v>
      </c>
      <c r="D91" s="11" t="s">
        <v>37</v>
      </c>
      <c r="E91" s="1">
        <v>0</v>
      </c>
      <c r="F91" s="1">
        <f t="shared" si="34"/>
        <v>0</v>
      </c>
      <c r="G91" s="1">
        <v>55</v>
      </c>
      <c r="H91" s="1">
        <f t="shared" si="38"/>
        <v>0</v>
      </c>
      <c r="I91" s="4">
        <f t="shared" si="39"/>
        <v>55</v>
      </c>
      <c r="J91" s="6">
        <f t="shared" si="40"/>
        <v>0</v>
      </c>
      <c r="K91" s="7" t="s">
        <v>126</v>
      </c>
    </row>
    <row r="92" spans="1:11" ht="30" customHeight="1">
      <c r="A92" s="1">
        <v>4</v>
      </c>
      <c r="B92" s="1" t="s">
        <v>77</v>
      </c>
      <c r="C92" s="1">
        <v>4</v>
      </c>
      <c r="D92" s="5" t="s">
        <v>80</v>
      </c>
      <c r="E92" s="1">
        <v>0</v>
      </c>
      <c r="F92" s="1">
        <f t="shared" si="34"/>
        <v>0</v>
      </c>
      <c r="G92" s="1">
        <v>350</v>
      </c>
      <c r="H92" s="1">
        <f t="shared" si="38"/>
        <v>1400</v>
      </c>
      <c r="I92" s="4">
        <f t="shared" si="39"/>
        <v>350</v>
      </c>
      <c r="J92" s="6">
        <f t="shared" si="40"/>
        <v>1400</v>
      </c>
      <c r="K92" s="7" t="s">
        <v>126</v>
      </c>
    </row>
    <row r="93" spans="1:11" ht="30" customHeight="1">
      <c r="A93" s="1">
        <v>5</v>
      </c>
      <c r="B93" s="1" t="s">
        <v>78</v>
      </c>
      <c r="C93" s="1">
        <v>1</v>
      </c>
      <c r="D93" s="5" t="s">
        <v>34</v>
      </c>
      <c r="E93" s="1">
        <v>1000</v>
      </c>
      <c r="F93" s="1">
        <f t="shared" si="34"/>
        <v>1000</v>
      </c>
      <c r="G93" s="1">
        <v>500</v>
      </c>
      <c r="H93" s="1">
        <f t="shared" si="38"/>
        <v>500</v>
      </c>
      <c r="I93" s="4">
        <f t="shared" si="39"/>
        <v>1500</v>
      </c>
      <c r="J93" s="6">
        <f t="shared" si="40"/>
        <v>1500</v>
      </c>
      <c r="K93" s="7" t="s">
        <v>127</v>
      </c>
    </row>
    <row r="94" spans="1:11" ht="30" customHeight="1">
      <c r="A94" s="1">
        <v>6</v>
      </c>
      <c r="B94" s="1" t="s">
        <v>79</v>
      </c>
      <c r="C94" s="1">
        <v>1</v>
      </c>
      <c r="D94" s="5" t="s">
        <v>34</v>
      </c>
      <c r="E94" s="1">
        <v>250</v>
      </c>
      <c r="F94" s="1">
        <f t="shared" si="34"/>
        <v>250</v>
      </c>
      <c r="G94" s="1">
        <v>750</v>
      </c>
      <c r="H94" s="1">
        <f t="shared" si="38"/>
        <v>750</v>
      </c>
      <c r="I94" s="4">
        <f t="shared" si="39"/>
        <v>1000</v>
      </c>
      <c r="J94" s="6">
        <f t="shared" si="40"/>
        <v>1000</v>
      </c>
      <c r="K94" s="7" t="s">
        <v>127</v>
      </c>
    </row>
    <row r="95" spans="1:11" ht="30" customHeight="1">
      <c r="A95" s="1">
        <v>7</v>
      </c>
      <c r="B95" s="1" t="s">
        <v>81</v>
      </c>
      <c r="C95" s="1">
        <v>4</v>
      </c>
      <c r="D95" s="5" t="s">
        <v>88</v>
      </c>
      <c r="E95" s="1">
        <v>130</v>
      </c>
      <c r="F95" s="1">
        <f t="shared" si="34"/>
        <v>520</v>
      </c>
      <c r="G95" s="1">
        <v>45</v>
      </c>
      <c r="H95" s="1">
        <f t="shared" si="38"/>
        <v>180</v>
      </c>
      <c r="I95" s="4">
        <f t="shared" si="39"/>
        <v>175</v>
      </c>
      <c r="J95" s="6">
        <f t="shared" si="40"/>
        <v>700</v>
      </c>
      <c r="K95" s="7" t="s">
        <v>113</v>
      </c>
    </row>
    <row r="96" spans="1:11" ht="30" customHeight="1">
      <c r="A96" s="1">
        <v>8</v>
      </c>
      <c r="B96" s="1" t="s">
        <v>82</v>
      </c>
      <c r="C96" s="1">
        <v>169</v>
      </c>
      <c r="D96" s="5" t="s">
        <v>89</v>
      </c>
      <c r="E96" s="1">
        <v>48</v>
      </c>
      <c r="F96" s="1">
        <f t="shared" si="34"/>
        <v>8112</v>
      </c>
      <c r="G96" s="1">
        <v>0</v>
      </c>
      <c r="H96" s="1">
        <f t="shared" si="38"/>
        <v>0</v>
      </c>
      <c r="I96" s="4">
        <f t="shared" si="39"/>
        <v>48</v>
      </c>
      <c r="J96" s="6">
        <f t="shared" si="40"/>
        <v>8112</v>
      </c>
      <c r="K96" s="7" t="s">
        <v>114</v>
      </c>
    </row>
    <row r="97" spans="1:11" ht="30" customHeight="1">
      <c r="A97" s="1">
        <v>9</v>
      </c>
      <c r="B97" s="1" t="s">
        <v>83</v>
      </c>
      <c r="C97" s="1">
        <v>11</v>
      </c>
      <c r="D97" s="5" t="s">
        <v>40</v>
      </c>
      <c r="E97" s="1">
        <v>0</v>
      </c>
      <c r="F97" s="1">
        <f t="shared" si="34"/>
        <v>0</v>
      </c>
      <c r="G97" s="1">
        <v>35</v>
      </c>
      <c r="H97" s="1">
        <f t="shared" si="38"/>
        <v>385</v>
      </c>
      <c r="I97" s="4">
        <f t="shared" si="39"/>
        <v>35</v>
      </c>
      <c r="J97" s="6">
        <f t="shared" si="40"/>
        <v>385</v>
      </c>
      <c r="K97" s="7" t="s">
        <v>115</v>
      </c>
    </row>
    <row r="98" spans="1:11" ht="30" customHeight="1">
      <c r="A98" s="1">
        <v>10</v>
      </c>
      <c r="B98" s="1" t="s">
        <v>84</v>
      </c>
      <c r="C98" s="1">
        <v>1</v>
      </c>
      <c r="D98" s="5" t="s">
        <v>90</v>
      </c>
      <c r="E98" s="1">
        <v>0</v>
      </c>
      <c r="F98" s="1">
        <f t="shared" si="34"/>
        <v>0</v>
      </c>
      <c r="G98" s="1">
        <v>180</v>
      </c>
      <c r="H98" s="1">
        <f t="shared" si="38"/>
        <v>180</v>
      </c>
      <c r="I98" s="4">
        <f t="shared" si="39"/>
        <v>180</v>
      </c>
      <c r="J98" s="6">
        <f t="shared" si="40"/>
        <v>180</v>
      </c>
      <c r="K98" s="7" t="s">
        <v>116</v>
      </c>
    </row>
    <row r="99" spans="1:11" ht="30" customHeight="1">
      <c r="A99" s="1">
        <v>11</v>
      </c>
      <c r="B99" s="1" t="s">
        <v>85</v>
      </c>
      <c r="C99" s="1">
        <v>45</v>
      </c>
      <c r="D99" s="11" t="s">
        <v>37</v>
      </c>
      <c r="E99" s="1">
        <v>6</v>
      </c>
      <c r="F99" s="1">
        <f t="shared" si="34"/>
        <v>270</v>
      </c>
      <c r="G99" s="1">
        <v>6</v>
      </c>
      <c r="H99" s="1">
        <f t="shared" si="38"/>
        <v>270</v>
      </c>
      <c r="I99" s="4">
        <f t="shared" si="39"/>
        <v>12</v>
      </c>
      <c r="J99" s="6">
        <f t="shared" si="40"/>
        <v>540</v>
      </c>
      <c r="K99" s="7" t="s">
        <v>117</v>
      </c>
    </row>
    <row r="100" spans="1:11" ht="30" customHeight="1">
      <c r="A100" s="1">
        <v>12</v>
      </c>
      <c r="B100" s="1" t="s">
        <v>86</v>
      </c>
      <c r="C100" s="1">
        <v>3</v>
      </c>
      <c r="D100" s="11" t="s">
        <v>37</v>
      </c>
      <c r="E100" s="1">
        <v>55</v>
      </c>
      <c r="F100" s="1">
        <f t="shared" si="34"/>
        <v>165</v>
      </c>
      <c r="G100" s="1">
        <v>45</v>
      </c>
      <c r="H100" s="1">
        <f t="shared" si="38"/>
        <v>135</v>
      </c>
      <c r="I100" s="4">
        <f t="shared" si="39"/>
        <v>100</v>
      </c>
      <c r="J100" s="6">
        <f t="shared" si="40"/>
        <v>300</v>
      </c>
      <c r="K100" s="7" t="s">
        <v>118</v>
      </c>
    </row>
    <row r="101" spans="1:11" ht="30" customHeight="1" thickBot="1">
      <c r="A101" s="15">
        <v>13</v>
      </c>
      <c r="B101" s="15" t="s">
        <v>87</v>
      </c>
      <c r="C101" s="15">
        <v>117</v>
      </c>
      <c r="D101" s="15" t="s">
        <v>37</v>
      </c>
      <c r="E101" s="15">
        <v>4</v>
      </c>
      <c r="F101" s="15">
        <f t="shared" si="34"/>
        <v>468</v>
      </c>
      <c r="G101" s="15">
        <v>6</v>
      </c>
      <c r="H101" s="15">
        <f t="shared" si="38"/>
        <v>702</v>
      </c>
      <c r="I101" s="16">
        <f t="shared" si="39"/>
        <v>10</v>
      </c>
      <c r="J101" s="17">
        <f t="shared" si="40"/>
        <v>1170</v>
      </c>
      <c r="K101" s="18" t="s">
        <v>119</v>
      </c>
    </row>
    <row r="102" spans="1:11" s="22" customFormat="1" ht="35.1" customHeight="1" thickTop="1">
      <c r="A102" s="113" t="s">
        <v>91</v>
      </c>
      <c r="B102" s="113"/>
      <c r="C102" s="113"/>
      <c r="D102" s="113"/>
      <c r="E102" s="113"/>
      <c r="F102" s="19">
        <f>SUM(F4:F101)</f>
        <v>65990.500000000015</v>
      </c>
      <c r="G102" s="19"/>
      <c r="H102" s="19">
        <f>SUM(H4:H101)</f>
        <v>49987.199999999997</v>
      </c>
      <c r="I102" s="20"/>
      <c r="J102" s="21">
        <f>SUM(J4:J101)</f>
        <v>115977.70000000003</v>
      </c>
      <c r="K102" s="27"/>
    </row>
    <row r="103" spans="1:11" ht="35.1" customHeight="1">
      <c r="A103" s="116" t="s">
        <v>93</v>
      </c>
      <c r="B103" s="116"/>
      <c r="C103" s="116"/>
      <c r="D103" s="116"/>
      <c r="E103" s="116"/>
      <c r="F103" s="19"/>
      <c r="G103" s="19"/>
      <c r="H103" s="19"/>
      <c r="I103" s="20"/>
      <c r="J103" s="21">
        <f>J102*0.08</f>
        <v>9278.2160000000022</v>
      </c>
    </row>
    <row r="104" spans="1:11" ht="35.1" customHeight="1">
      <c r="A104" s="116" t="s">
        <v>94</v>
      </c>
      <c r="B104" s="116"/>
      <c r="C104" s="116"/>
      <c r="D104" s="116"/>
      <c r="E104" s="116"/>
      <c r="F104" s="19"/>
      <c r="G104" s="19"/>
      <c r="H104" s="19"/>
      <c r="I104" s="20"/>
      <c r="J104" s="21">
        <f>J102*0.04</f>
        <v>4639.1080000000011</v>
      </c>
    </row>
    <row r="105" spans="1:11" ht="35.1" customHeight="1">
      <c r="A105" s="117" t="s">
        <v>92</v>
      </c>
      <c r="B105" s="117"/>
      <c r="C105" s="117"/>
      <c r="D105" s="117"/>
      <c r="E105" s="117"/>
      <c r="F105" s="24"/>
      <c r="G105" s="24"/>
      <c r="H105" s="24"/>
      <c r="I105" s="25"/>
      <c r="J105" s="26">
        <f>SUM(J102:J104)</f>
        <v>129895.02400000003</v>
      </c>
    </row>
    <row r="106" spans="1:11" ht="35.1" customHeight="1">
      <c r="A106" s="118" t="s">
        <v>95</v>
      </c>
      <c r="B106" s="118"/>
      <c r="C106" s="118"/>
      <c r="D106" s="118"/>
      <c r="E106" s="118"/>
      <c r="F106" s="28"/>
      <c r="G106" s="28"/>
      <c r="H106" s="28"/>
      <c r="I106" s="29"/>
      <c r="J106" s="23">
        <f>J105*0.95</f>
        <v>123400.27280000002</v>
      </c>
    </row>
  </sheetData>
  <mergeCells count="15">
    <mergeCell ref="A104:E104"/>
    <mergeCell ref="A105:E105"/>
    <mergeCell ref="A106:E106"/>
    <mergeCell ref="I1:J1"/>
    <mergeCell ref="K1:K2"/>
    <mergeCell ref="C3:K3"/>
    <mergeCell ref="A75:B75"/>
    <mergeCell ref="A102:E102"/>
    <mergeCell ref="A103:E103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pane ySplit="2" topLeftCell="A93" activePane="bottomLeft" state="frozen"/>
      <selection pane="bottomLeft" activeCell="E107" sqref="E107"/>
    </sheetView>
  </sheetViews>
  <sheetFormatPr defaultRowHeight="30" customHeight="1"/>
  <cols>
    <col min="1" max="1" width="9" style="1"/>
    <col min="2" max="2" width="38" style="1" bestFit="1" customWidth="1"/>
    <col min="3" max="3" width="9" style="1"/>
    <col min="4" max="4" width="9" style="5"/>
    <col min="5" max="5" width="9" style="1"/>
    <col min="6" max="6" width="9.625" style="1" bestFit="1" customWidth="1"/>
    <col min="7" max="7" width="9" style="1"/>
    <col min="8" max="8" width="9.625" style="1" bestFit="1" customWidth="1"/>
    <col min="9" max="9" width="9.75" style="4" bestFit="1" customWidth="1"/>
    <col min="10" max="10" width="17" style="6" customWidth="1"/>
    <col min="11" max="11" width="58.5" style="7" customWidth="1"/>
    <col min="12" max="16384" width="9" style="1"/>
  </cols>
  <sheetData>
    <row r="1" spans="1:11" ht="30" customHeight="1">
      <c r="A1" s="114" t="s">
        <v>0</v>
      </c>
      <c r="B1" s="114" t="s">
        <v>1</v>
      </c>
      <c r="C1" s="114" t="s">
        <v>2</v>
      </c>
      <c r="D1" s="114" t="s">
        <v>3</v>
      </c>
      <c r="E1" s="114" t="s">
        <v>4</v>
      </c>
      <c r="F1" s="114"/>
      <c r="G1" s="114" t="s">
        <v>7</v>
      </c>
      <c r="H1" s="114"/>
      <c r="I1" s="114" t="s">
        <v>10</v>
      </c>
      <c r="J1" s="114"/>
      <c r="K1" s="109" t="s">
        <v>13</v>
      </c>
    </row>
    <row r="2" spans="1:11" ht="30" customHeight="1" thickBot="1">
      <c r="A2" s="115"/>
      <c r="B2" s="115"/>
      <c r="C2" s="115"/>
      <c r="D2" s="115"/>
      <c r="E2" s="2" t="s">
        <v>5</v>
      </c>
      <c r="F2" s="2" t="s">
        <v>6</v>
      </c>
      <c r="G2" s="2" t="s">
        <v>5</v>
      </c>
      <c r="H2" s="2" t="s">
        <v>6</v>
      </c>
      <c r="I2" s="2" t="s">
        <v>8</v>
      </c>
      <c r="J2" s="3" t="s">
        <v>9</v>
      </c>
      <c r="K2" s="110"/>
    </row>
    <row r="3" spans="1:11" ht="30" customHeight="1">
      <c r="A3" s="4" t="s">
        <v>11</v>
      </c>
      <c r="B3" s="4" t="s">
        <v>12</v>
      </c>
      <c r="C3" s="111"/>
      <c r="D3" s="111"/>
      <c r="E3" s="111"/>
      <c r="F3" s="111"/>
      <c r="G3" s="111"/>
      <c r="H3" s="111"/>
      <c r="I3" s="111"/>
      <c r="J3" s="111"/>
      <c r="K3" s="111"/>
    </row>
    <row r="4" spans="1:11" ht="33">
      <c r="A4" s="1">
        <v>1</v>
      </c>
      <c r="B4" s="1" t="s">
        <v>14</v>
      </c>
      <c r="C4" s="1">
        <v>11</v>
      </c>
      <c r="D4" s="5" t="s">
        <v>37</v>
      </c>
      <c r="E4" s="1">
        <v>85</v>
      </c>
      <c r="F4" s="1">
        <f>C4*E4</f>
        <v>935</v>
      </c>
      <c r="G4" s="1">
        <v>65</v>
      </c>
      <c r="H4" s="1">
        <f>C4*G4</f>
        <v>715</v>
      </c>
      <c r="I4" s="4">
        <f>E4+G4</f>
        <v>150</v>
      </c>
      <c r="J4" s="6">
        <f>C4*I4</f>
        <v>1650</v>
      </c>
      <c r="K4" s="30" t="s">
        <v>100</v>
      </c>
    </row>
    <row r="5" spans="1:11" ht="30" customHeight="1">
      <c r="A5" s="1">
        <v>2</v>
      </c>
      <c r="B5" s="1" t="s">
        <v>15</v>
      </c>
      <c r="C5" s="1">
        <v>45</v>
      </c>
      <c r="D5" s="11" t="s">
        <v>40</v>
      </c>
      <c r="E5" s="1">
        <v>16</v>
      </c>
      <c r="F5" s="1">
        <f t="shared" ref="F5:F17" si="0">C5*E5</f>
        <v>720</v>
      </c>
      <c r="G5" s="1">
        <v>12</v>
      </c>
      <c r="H5" s="1">
        <f t="shared" ref="H5:H17" si="1">C5*G5</f>
        <v>540</v>
      </c>
      <c r="I5" s="4">
        <f t="shared" ref="I5:I17" si="2">E5+G5</f>
        <v>28</v>
      </c>
      <c r="J5" s="6">
        <f t="shared" ref="J5:J17" si="3">C5*I5</f>
        <v>1260</v>
      </c>
      <c r="K5" s="7" t="s">
        <v>101</v>
      </c>
    </row>
    <row r="6" spans="1:11" ht="30" customHeight="1">
      <c r="A6" s="1">
        <v>3</v>
      </c>
      <c r="B6" s="1" t="s">
        <v>16</v>
      </c>
      <c r="C6" s="1">
        <v>87</v>
      </c>
      <c r="D6" s="5" t="s">
        <v>37</v>
      </c>
      <c r="E6" s="1">
        <v>23</v>
      </c>
      <c r="F6" s="1">
        <f t="shared" si="0"/>
        <v>2001</v>
      </c>
      <c r="G6" s="1">
        <v>55</v>
      </c>
      <c r="H6" s="1">
        <f t="shared" si="1"/>
        <v>4785</v>
      </c>
      <c r="I6" s="4">
        <f t="shared" si="2"/>
        <v>78</v>
      </c>
      <c r="J6" s="6">
        <f t="shared" si="3"/>
        <v>6786</v>
      </c>
      <c r="K6" s="7" t="s">
        <v>102</v>
      </c>
    </row>
    <row r="7" spans="1:11" ht="30" customHeight="1">
      <c r="A7" s="1">
        <v>4</v>
      </c>
      <c r="B7" s="1" t="s">
        <v>17</v>
      </c>
      <c r="C7" s="1">
        <v>2.8</v>
      </c>
      <c r="D7" s="5" t="s">
        <v>37</v>
      </c>
      <c r="E7" s="1">
        <v>560</v>
      </c>
      <c r="F7" s="1">
        <f t="shared" si="0"/>
        <v>1568</v>
      </c>
      <c r="G7" s="1">
        <v>220</v>
      </c>
      <c r="H7" s="1">
        <f t="shared" si="1"/>
        <v>616</v>
      </c>
      <c r="I7" s="4">
        <f t="shared" si="2"/>
        <v>780</v>
      </c>
      <c r="J7" s="6">
        <f t="shared" si="3"/>
        <v>2184</v>
      </c>
      <c r="K7" s="7" t="s">
        <v>98</v>
      </c>
    </row>
    <row r="8" spans="1:11" ht="51.75">
      <c r="A8" s="1">
        <v>5</v>
      </c>
      <c r="B8" s="1" t="s">
        <v>18</v>
      </c>
      <c r="C8" s="1">
        <v>42</v>
      </c>
      <c r="D8" s="5" t="s">
        <v>37</v>
      </c>
      <c r="E8" s="1">
        <v>23</v>
      </c>
      <c r="F8" s="1">
        <f t="shared" si="0"/>
        <v>966</v>
      </c>
      <c r="G8" s="1">
        <v>55</v>
      </c>
      <c r="H8" s="1">
        <f t="shared" si="1"/>
        <v>2310</v>
      </c>
      <c r="I8" s="4">
        <f t="shared" si="2"/>
        <v>78</v>
      </c>
      <c r="J8" s="6">
        <f t="shared" si="3"/>
        <v>3276</v>
      </c>
      <c r="K8" s="30" t="s">
        <v>106</v>
      </c>
    </row>
    <row r="9" spans="1:11" ht="33.75" thickBot="1">
      <c r="A9" s="15">
        <v>6</v>
      </c>
      <c r="B9" s="15" t="s">
        <v>19</v>
      </c>
      <c r="C9" s="15">
        <v>42</v>
      </c>
      <c r="D9" s="15" t="s">
        <v>37</v>
      </c>
      <c r="E9" s="15">
        <v>23</v>
      </c>
      <c r="F9" s="15">
        <f t="shared" si="0"/>
        <v>966</v>
      </c>
      <c r="G9" s="15">
        <v>25</v>
      </c>
      <c r="H9" s="15">
        <f t="shared" si="1"/>
        <v>1050</v>
      </c>
      <c r="I9" s="16">
        <f t="shared" si="2"/>
        <v>48</v>
      </c>
      <c r="J9" s="17">
        <f t="shared" si="3"/>
        <v>2016</v>
      </c>
      <c r="K9" s="31" t="s">
        <v>105</v>
      </c>
    </row>
    <row r="10" spans="1:11" ht="30" customHeight="1" thickTop="1">
      <c r="A10" s="4" t="s">
        <v>20</v>
      </c>
      <c r="B10" s="4" t="s">
        <v>21</v>
      </c>
    </row>
    <row r="11" spans="1:11" ht="30" customHeight="1">
      <c r="A11" s="1">
        <v>1</v>
      </c>
      <c r="B11" s="1" t="s">
        <v>22</v>
      </c>
      <c r="C11" s="1">
        <v>6.2</v>
      </c>
      <c r="D11" s="5" t="s">
        <v>37</v>
      </c>
      <c r="E11" s="1">
        <v>185</v>
      </c>
      <c r="F11" s="1">
        <f t="shared" si="0"/>
        <v>1147</v>
      </c>
      <c r="G11" s="1">
        <v>65</v>
      </c>
      <c r="H11" s="1">
        <f t="shared" si="1"/>
        <v>403</v>
      </c>
      <c r="I11" s="4">
        <f t="shared" si="2"/>
        <v>250</v>
      </c>
      <c r="J11" s="6">
        <f t="shared" si="3"/>
        <v>1550</v>
      </c>
      <c r="K11" s="7" t="s">
        <v>96</v>
      </c>
    </row>
    <row r="12" spans="1:11" ht="30" customHeight="1">
      <c r="A12" s="1">
        <v>2</v>
      </c>
      <c r="B12" s="1" t="s">
        <v>23</v>
      </c>
      <c r="C12" s="1">
        <v>8.3000000000000007</v>
      </c>
      <c r="D12" s="5" t="s">
        <v>37</v>
      </c>
      <c r="E12" s="1">
        <v>380</v>
      </c>
      <c r="F12" s="1">
        <f t="shared" si="0"/>
        <v>3154.0000000000005</v>
      </c>
      <c r="G12" s="1">
        <v>160</v>
      </c>
      <c r="H12" s="1">
        <f t="shared" si="1"/>
        <v>1328</v>
      </c>
      <c r="I12" s="4">
        <f t="shared" si="2"/>
        <v>540</v>
      </c>
      <c r="J12" s="6">
        <f t="shared" si="3"/>
        <v>4482</v>
      </c>
      <c r="K12" s="7" t="s">
        <v>97</v>
      </c>
    </row>
    <row r="13" spans="1:11" ht="30" customHeight="1">
      <c r="A13" s="1">
        <v>3</v>
      </c>
      <c r="B13" s="1" t="s">
        <v>24</v>
      </c>
      <c r="C13" s="1">
        <v>4.8</v>
      </c>
      <c r="D13" s="11" t="s">
        <v>40</v>
      </c>
      <c r="E13" s="1">
        <v>1750</v>
      </c>
      <c r="F13" s="1">
        <f t="shared" si="0"/>
        <v>8400</v>
      </c>
      <c r="G13" s="1">
        <v>250</v>
      </c>
      <c r="H13" s="1">
        <f t="shared" si="1"/>
        <v>1200</v>
      </c>
      <c r="I13" s="4">
        <f t="shared" si="2"/>
        <v>2000</v>
      </c>
      <c r="J13" s="6">
        <f t="shared" si="3"/>
        <v>9600</v>
      </c>
      <c r="K13" s="7" t="s">
        <v>98</v>
      </c>
    </row>
    <row r="14" spans="1:11" ht="30" customHeight="1">
      <c r="A14" s="1">
        <v>4</v>
      </c>
      <c r="B14" s="1" t="s">
        <v>25</v>
      </c>
      <c r="C14" s="1">
        <v>3.4</v>
      </c>
      <c r="D14" s="11" t="s">
        <v>40</v>
      </c>
      <c r="E14" s="1">
        <v>550</v>
      </c>
      <c r="F14" s="1">
        <f t="shared" si="0"/>
        <v>1870</v>
      </c>
      <c r="G14" s="1">
        <v>150</v>
      </c>
      <c r="H14" s="1">
        <f t="shared" si="1"/>
        <v>510</v>
      </c>
      <c r="I14" s="4">
        <f t="shared" si="2"/>
        <v>700</v>
      </c>
      <c r="J14" s="6">
        <f t="shared" si="3"/>
        <v>2380</v>
      </c>
      <c r="K14" s="7" t="s">
        <v>98</v>
      </c>
    </row>
    <row r="15" spans="1:11" ht="30" customHeight="1">
      <c r="A15" s="1">
        <v>5</v>
      </c>
      <c r="B15" s="1" t="s">
        <v>26</v>
      </c>
      <c r="C15" s="1">
        <v>20</v>
      </c>
      <c r="D15" s="5" t="s">
        <v>37</v>
      </c>
      <c r="E15" s="1">
        <v>23</v>
      </c>
      <c r="F15" s="1">
        <f t="shared" si="0"/>
        <v>460</v>
      </c>
      <c r="G15" s="1">
        <v>55</v>
      </c>
      <c r="H15" s="1">
        <f t="shared" si="1"/>
        <v>1100</v>
      </c>
      <c r="I15" s="4">
        <f t="shared" si="2"/>
        <v>78</v>
      </c>
      <c r="J15" s="6">
        <f t="shared" si="3"/>
        <v>1560</v>
      </c>
      <c r="K15" s="7" t="s">
        <v>99</v>
      </c>
    </row>
    <row r="16" spans="1:11" ht="30" customHeight="1">
      <c r="A16" s="1">
        <v>6</v>
      </c>
      <c r="B16" s="1" t="s">
        <v>27</v>
      </c>
      <c r="C16" s="1">
        <v>6.2</v>
      </c>
      <c r="D16" s="5" t="s">
        <v>37</v>
      </c>
      <c r="E16" s="1">
        <v>23</v>
      </c>
      <c r="F16" s="1">
        <f t="shared" si="0"/>
        <v>142.6</v>
      </c>
      <c r="G16" s="1">
        <v>55</v>
      </c>
      <c r="H16" s="1">
        <f t="shared" si="1"/>
        <v>341</v>
      </c>
      <c r="I16" s="4">
        <f t="shared" si="2"/>
        <v>78</v>
      </c>
      <c r="J16" s="6">
        <f t="shared" si="3"/>
        <v>483.6</v>
      </c>
      <c r="K16" s="7" t="s">
        <v>103</v>
      </c>
    </row>
    <row r="17" spans="1:11" ht="30" customHeight="1" thickBot="1">
      <c r="A17" s="15">
        <v>7</v>
      </c>
      <c r="B17" s="15" t="s">
        <v>28</v>
      </c>
      <c r="C17" s="15">
        <v>26.2</v>
      </c>
      <c r="D17" s="15" t="s">
        <v>37</v>
      </c>
      <c r="E17" s="15">
        <v>38</v>
      </c>
      <c r="F17" s="15">
        <f t="shared" si="0"/>
        <v>995.6</v>
      </c>
      <c r="G17" s="15">
        <v>18</v>
      </c>
      <c r="H17" s="15">
        <f t="shared" si="1"/>
        <v>471.59999999999997</v>
      </c>
      <c r="I17" s="16">
        <f t="shared" si="2"/>
        <v>56</v>
      </c>
      <c r="J17" s="17">
        <f t="shared" si="3"/>
        <v>1467.2</v>
      </c>
      <c r="K17" s="18" t="s">
        <v>109</v>
      </c>
    </row>
    <row r="18" spans="1:11" ht="30" customHeight="1" thickTop="1">
      <c r="A18" s="4" t="s">
        <v>29</v>
      </c>
      <c r="B18" s="4" t="s">
        <v>30</v>
      </c>
    </row>
    <row r="19" spans="1:11" ht="30" customHeight="1">
      <c r="A19" s="11">
        <v>1</v>
      </c>
      <c r="B19" s="11" t="s">
        <v>22</v>
      </c>
      <c r="C19" s="11">
        <v>4.8</v>
      </c>
      <c r="D19" s="5" t="s">
        <v>37</v>
      </c>
      <c r="E19" s="11">
        <v>185</v>
      </c>
      <c r="F19" s="1">
        <f t="shared" ref="F19:F33" si="4">C19*E19</f>
        <v>888</v>
      </c>
      <c r="G19" s="1">
        <v>65</v>
      </c>
      <c r="H19" s="1">
        <f t="shared" ref="H19:H25" si="5">C19*G19</f>
        <v>312</v>
      </c>
      <c r="I19" s="4">
        <f t="shared" ref="I19:I25" si="6">E19+G19</f>
        <v>250</v>
      </c>
      <c r="J19" s="6">
        <f t="shared" ref="J19:J25" si="7">C19*I19</f>
        <v>1200</v>
      </c>
      <c r="K19" s="7" t="s">
        <v>96</v>
      </c>
    </row>
    <row r="20" spans="1:11" ht="30" customHeight="1">
      <c r="A20" s="11">
        <v>2</v>
      </c>
      <c r="B20" s="11" t="s">
        <v>26</v>
      </c>
      <c r="C20" s="11">
        <v>22.8</v>
      </c>
      <c r="D20" s="5" t="s">
        <v>37</v>
      </c>
      <c r="E20" s="11">
        <v>23</v>
      </c>
      <c r="F20" s="1">
        <f t="shared" si="4"/>
        <v>524.4</v>
      </c>
      <c r="G20" s="1">
        <v>55</v>
      </c>
      <c r="H20" s="1">
        <f t="shared" si="5"/>
        <v>1254</v>
      </c>
      <c r="I20" s="4">
        <f t="shared" si="6"/>
        <v>78</v>
      </c>
      <c r="J20" s="6">
        <f t="shared" si="7"/>
        <v>1778.4</v>
      </c>
      <c r="K20" s="7" t="s">
        <v>99</v>
      </c>
    </row>
    <row r="21" spans="1:11" ht="30" customHeight="1">
      <c r="A21" s="11">
        <v>3</v>
      </c>
      <c r="B21" s="11" t="s">
        <v>27</v>
      </c>
      <c r="C21" s="11">
        <v>4.8</v>
      </c>
      <c r="D21" s="5" t="s">
        <v>37</v>
      </c>
      <c r="E21" s="11">
        <v>23</v>
      </c>
      <c r="F21" s="1">
        <f t="shared" si="4"/>
        <v>110.39999999999999</v>
      </c>
      <c r="G21" s="1">
        <v>55</v>
      </c>
      <c r="H21" s="1">
        <f t="shared" si="5"/>
        <v>264</v>
      </c>
      <c r="I21" s="4">
        <f t="shared" si="6"/>
        <v>78</v>
      </c>
      <c r="J21" s="6">
        <f t="shared" si="7"/>
        <v>374.4</v>
      </c>
      <c r="K21" s="7" t="s">
        <v>103</v>
      </c>
    </row>
    <row r="22" spans="1:11" ht="33">
      <c r="A22" s="11">
        <v>4</v>
      </c>
      <c r="B22" s="11" t="s">
        <v>31</v>
      </c>
      <c r="C22" s="11">
        <v>8</v>
      </c>
      <c r="D22" s="5" t="s">
        <v>37</v>
      </c>
      <c r="E22" s="11">
        <v>85</v>
      </c>
      <c r="F22" s="1">
        <f t="shared" si="4"/>
        <v>680</v>
      </c>
      <c r="G22" s="1">
        <v>65</v>
      </c>
      <c r="H22" s="1">
        <f t="shared" si="5"/>
        <v>520</v>
      </c>
      <c r="I22" s="4">
        <f t="shared" si="6"/>
        <v>150</v>
      </c>
      <c r="J22" s="6">
        <f t="shared" si="7"/>
        <v>1200</v>
      </c>
      <c r="K22" s="33" t="s">
        <v>110</v>
      </c>
    </row>
    <row r="23" spans="1:11" ht="30" customHeight="1">
      <c r="A23" s="11">
        <v>5</v>
      </c>
      <c r="B23" s="11" t="s">
        <v>32</v>
      </c>
      <c r="C23" s="11">
        <v>4.8</v>
      </c>
      <c r="D23" s="5" t="s">
        <v>37</v>
      </c>
      <c r="E23" s="11">
        <v>160</v>
      </c>
      <c r="F23" s="1">
        <f t="shared" si="4"/>
        <v>768</v>
      </c>
      <c r="G23" s="1">
        <v>85</v>
      </c>
      <c r="H23" s="1">
        <f t="shared" si="5"/>
        <v>408</v>
      </c>
      <c r="I23" s="4">
        <f t="shared" si="6"/>
        <v>245</v>
      </c>
      <c r="J23" s="6">
        <f t="shared" si="7"/>
        <v>1176</v>
      </c>
      <c r="K23" s="33" t="s">
        <v>111</v>
      </c>
    </row>
    <row r="24" spans="1:11" ht="30" customHeight="1">
      <c r="A24" s="11">
        <v>6</v>
      </c>
      <c r="B24" s="11" t="s">
        <v>28</v>
      </c>
      <c r="C24" s="11">
        <v>27.6</v>
      </c>
      <c r="D24" s="5" t="s">
        <v>37</v>
      </c>
      <c r="E24" s="11">
        <v>38</v>
      </c>
      <c r="F24" s="1">
        <f t="shared" si="4"/>
        <v>1048.8</v>
      </c>
      <c r="G24" s="1">
        <v>18</v>
      </c>
      <c r="H24" s="1">
        <f t="shared" si="5"/>
        <v>496.8</v>
      </c>
      <c r="I24" s="4">
        <f t="shared" si="6"/>
        <v>56</v>
      </c>
      <c r="J24" s="6">
        <f t="shared" si="7"/>
        <v>1545.6000000000001</v>
      </c>
      <c r="K24" s="12" t="s">
        <v>109</v>
      </c>
    </row>
    <row r="25" spans="1:11" ht="30" customHeight="1" thickBot="1">
      <c r="A25" s="15">
        <v>7</v>
      </c>
      <c r="B25" s="15" t="s">
        <v>33</v>
      </c>
      <c r="C25" s="15">
        <v>1</v>
      </c>
      <c r="D25" s="15" t="s">
        <v>34</v>
      </c>
      <c r="E25" s="15">
        <v>80</v>
      </c>
      <c r="F25" s="15">
        <f t="shared" si="4"/>
        <v>80</v>
      </c>
      <c r="G25" s="15">
        <v>250</v>
      </c>
      <c r="H25" s="15">
        <f t="shared" si="5"/>
        <v>250</v>
      </c>
      <c r="I25" s="16">
        <f t="shared" si="6"/>
        <v>330</v>
      </c>
      <c r="J25" s="17">
        <f t="shared" si="7"/>
        <v>330</v>
      </c>
      <c r="K25" s="18" t="s">
        <v>112</v>
      </c>
    </row>
    <row r="26" spans="1:11" ht="30" customHeight="1" thickTop="1">
      <c r="A26" s="4" t="s">
        <v>35</v>
      </c>
      <c r="B26" s="4" t="s">
        <v>36</v>
      </c>
    </row>
    <row r="27" spans="1:11" ht="30" customHeight="1">
      <c r="A27" s="11">
        <v>1</v>
      </c>
      <c r="B27" s="11" t="s">
        <v>15</v>
      </c>
      <c r="C27" s="11">
        <v>11</v>
      </c>
      <c r="D27" s="11" t="s">
        <v>40</v>
      </c>
      <c r="E27" s="11">
        <v>16</v>
      </c>
      <c r="F27" s="11">
        <f t="shared" si="4"/>
        <v>176</v>
      </c>
      <c r="G27" s="11">
        <v>12</v>
      </c>
      <c r="H27" s="11">
        <f t="shared" ref="H27:H31" si="8">C27*G27</f>
        <v>132</v>
      </c>
      <c r="I27" s="13">
        <f t="shared" ref="I27:I31" si="9">E27+G27</f>
        <v>28</v>
      </c>
      <c r="J27" s="14">
        <f t="shared" ref="J27:J31" si="10">C27*I27</f>
        <v>308</v>
      </c>
      <c r="K27" s="7" t="s">
        <v>101</v>
      </c>
    </row>
    <row r="28" spans="1:11" ht="30" customHeight="1">
      <c r="A28" s="11">
        <v>2</v>
      </c>
      <c r="B28" s="11" t="s">
        <v>23</v>
      </c>
      <c r="C28" s="11">
        <v>3.2</v>
      </c>
      <c r="D28" s="11" t="s">
        <v>37</v>
      </c>
      <c r="E28" s="11">
        <v>380</v>
      </c>
      <c r="F28" s="11">
        <f t="shared" si="4"/>
        <v>1216</v>
      </c>
      <c r="G28" s="11">
        <v>160</v>
      </c>
      <c r="H28" s="11">
        <f t="shared" si="8"/>
        <v>512</v>
      </c>
      <c r="I28" s="13">
        <f t="shared" si="9"/>
        <v>540</v>
      </c>
      <c r="J28" s="14">
        <f t="shared" si="10"/>
        <v>1728</v>
      </c>
      <c r="K28" s="7" t="s">
        <v>97</v>
      </c>
    </row>
    <row r="29" spans="1:11" ht="30" customHeight="1">
      <c r="A29" s="11">
        <v>3</v>
      </c>
      <c r="B29" s="11" t="s">
        <v>18</v>
      </c>
      <c r="C29" s="11">
        <v>7.4</v>
      </c>
      <c r="D29" s="11" t="s">
        <v>37</v>
      </c>
      <c r="E29" s="11">
        <v>23</v>
      </c>
      <c r="F29" s="11">
        <f t="shared" si="4"/>
        <v>170.20000000000002</v>
      </c>
      <c r="G29" s="11">
        <v>55</v>
      </c>
      <c r="H29" s="11">
        <f t="shared" si="8"/>
        <v>407</v>
      </c>
      <c r="I29" s="13">
        <f t="shared" si="9"/>
        <v>78</v>
      </c>
      <c r="J29" s="14">
        <f t="shared" si="10"/>
        <v>577.20000000000005</v>
      </c>
      <c r="K29" s="7" t="s">
        <v>107</v>
      </c>
    </row>
    <row r="30" spans="1:11" ht="30" customHeight="1">
      <c r="A30" s="11">
        <v>4</v>
      </c>
      <c r="B30" s="11" t="s">
        <v>38</v>
      </c>
      <c r="C30" s="11">
        <v>11</v>
      </c>
      <c r="D30" s="11" t="s">
        <v>40</v>
      </c>
      <c r="E30" s="11">
        <v>15</v>
      </c>
      <c r="F30" s="11">
        <f t="shared" si="4"/>
        <v>165</v>
      </c>
      <c r="G30" s="11">
        <v>25</v>
      </c>
      <c r="H30" s="11">
        <f t="shared" si="8"/>
        <v>275</v>
      </c>
      <c r="I30" s="13">
        <f t="shared" si="9"/>
        <v>40</v>
      </c>
      <c r="J30" s="14">
        <f t="shared" si="10"/>
        <v>440</v>
      </c>
      <c r="K30" s="7" t="s">
        <v>104</v>
      </c>
    </row>
    <row r="31" spans="1:11" ht="33.75" thickBot="1">
      <c r="A31" s="15">
        <v>5</v>
      </c>
      <c r="B31" s="15" t="s">
        <v>19</v>
      </c>
      <c r="C31" s="15">
        <v>33.4</v>
      </c>
      <c r="D31" s="15" t="s">
        <v>37</v>
      </c>
      <c r="E31" s="15">
        <v>23</v>
      </c>
      <c r="F31" s="15">
        <f t="shared" si="4"/>
        <v>768.19999999999993</v>
      </c>
      <c r="G31" s="15">
        <v>25</v>
      </c>
      <c r="H31" s="15">
        <f t="shared" si="8"/>
        <v>835</v>
      </c>
      <c r="I31" s="16">
        <f t="shared" si="9"/>
        <v>48</v>
      </c>
      <c r="J31" s="17">
        <f t="shared" si="10"/>
        <v>1603.1999999999998</v>
      </c>
      <c r="K31" s="31" t="s">
        <v>105</v>
      </c>
    </row>
    <row r="32" spans="1:11" ht="30" customHeight="1" thickTop="1">
      <c r="A32" s="4" t="s">
        <v>39</v>
      </c>
      <c r="B32" s="4" t="s">
        <v>43</v>
      </c>
    </row>
    <row r="33" spans="1:11" ht="30" customHeight="1">
      <c r="A33" s="1">
        <v>1</v>
      </c>
      <c r="B33" s="11" t="s">
        <v>15</v>
      </c>
      <c r="C33" s="1">
        <v>12.3</v>
      </c>
      <c r="D33" s="11" t="s">
        <v>40</v>
      </c>
      <c r="E33" s="1">
        <v>16</v>
      </c>
      <c r="F33" s="11">
        <f t="shared" si="4"/>
        <v>196.8</v>
      </c>
      <c r="G33" s="1">
        <v>12</v>
      </c>
      <c r="H33" s="11">
        <f t="shared" ref="H33:H36" si="11">C33*G33</f>
        <v>147.60000000000002</v>
      </c>
      <c r="I33" s="13">
        <f t="shared" ref="I33:I36" si="12">E33+G33</f>
        <v>28</v>
      </c>
      <c r="J33" s="14">
        <f t="shared" ref="J33:J36" si="13">C33*I33</f>
        <v>344.40000000000003</v>
      </c>
      <c r="K33" s="7" t="s">
        <v>101</v>
      </c>
    </row>
    <row r="34" spans="1:11" ht="51.75">
      <c r="A34" s="11">
        <v>2</v>
      </c>
      <c r="B34" s="11" t="s">
        <v>18</v>
      </c>
      <c r="C34" s="11">
        <v>9.3000000000000007</v>
      </c>
      <c r="D34" s="11" t="s">
        <v>37</v>
      </c>
      <c r="E34" s="11">
        <v>23</v>
      </c>
      <c r="F34" s="11">
        <f t="shared" ref="F34:F36" si="14">C34*E34</f>
        <v>213.9</v>
      </c>
      <c r="G34" s="11">
        <v>55</v>
      </c>
      <c r="H34" s="11">
        <f t="shared" si="11"/>
        <v>511.50000000000006</v>
      </c>
      <c r="I34" s="13">
        <f t="shared" si="12"/>
        <v>78</v>
      </c>
      <c r="J34" s="14">
        <f t="shared" si="13"/>
        <v>725.40000000000009</v>
      </c>
      <c r="K34" s="30" t="s">
        <v>106</v>
      </c>
    </row>
    <row r="35" spans="1:11" ht="30" customHeight="1">
      <c r="A35" s="11">
        <v>3</v>
      </c>
      <c r="B35" s="11" t="s">
        <v>38</v>
      </c>
      <c r="C35" s="11">
        <v>12.3</v>
      </c>
      <c r="D35" s="11" t="s">
        <v>40</v>
      </c>
      <c r="E35" s="11">
        <v>15</v>
      </c>
      <c r="F35" s="11">
        <f t="shared" si="14"/>
        <v>184.5</v>
      </c>
      <c r="G35" s="11">
        <v>25</v>
      </c>
      <c r="H35" s="11">
        <f t="shared" si="11"/>
        <v>307.5</v>
      </c>
      <c r="I35" s="13">
        <f t="shared" si="12"/>
        <v>40</v>
      </c>
      <c r="J35" s="14">
        <f t="shared" si="13"/>
        <v>492</v>
      </c>
      <c r="K35" s="7" t="s">
        <v>104</v>
      </c>
    </row>
    <row r="36" spans="1:11" ht="33.75" thickBot="1">
      <c r="A36" s="15">
        <v>4</v>
      </c>
      <c r="B36" s="15" t="s">
        <v>19</v>
      </c>
      <c r="C36" s="15">
        <v>27.4</v>
      </c>
      <c r="D36" s="15" t="s">
        <v>37</v>
      </c>
      <c r="E36" s="15">
        <v>23</v>
      </c>
      <c r="F36" s="15">
        <f t="shared" si="14"/>
        <v>630.19999999999993</v>
      </c>
      <c r="G36" s="15">
        <v>25</v>
      </c>
      <c r="H36" s="15">
        <f t="shared" si="11"/>
        <v>685</v>
      </c>
      <c r="I36" s="16">
        <f t="shared" si="12"/>
        <v>48</v>
      </c>
      <c r="J36" s="17">
        <f t="shared" si="13"/>
        <v>1315.1999999999998</v>
      </c>
      <c r="K36" s="31" t="s">
        <v>105</v>
      </c>
    </row>
    <row r="37" spans="1:11" ht="30" customHeight="1" thickTop="1">
      <c r="A37" s="4" t="s">
        <v>41</v>
      </c>
      <c r="B37" s="4" t="s">
        <v>42</v>
      </c>
    </row>
    <row r="38" spans="1:11" ht="30" customHeight="1">
      <c r="A38" s="1">
        <v>1</v>
      </c>
      <c r="B38" s="11" t="s">
        <v>15</v>
      </c>
      <c r="C38" s="1">
        <v>10.3</v>
      </c>
      <c r="D38" s="11" t="s">
        <v>40</v>
      </c>
      <c r="E38" s="1">
        <v>16</v>
      </c>
      <c r="F38" s="11">
        <f t="shared" ref="F38:F41" si="15">C38*E38</f>
        <v>164.8</v>
      </c>
      <c r="G38" s="1">
        <v>12</v>
      </c>
      <c r="H38" s="11">
        <f t="shared" ref="H38:H41" si="16">C38*G38</f>
        <v>123.60000000000001</v>
      </c>
      <c r="I38" s="13">
        <f t="shared" ref="I38:I41" si="17">E38+G38</f>
        <v>28</v>
      </c>
      <c r="J38" s="14">
        <f t="shared" ref="J38:J41" si="18">C38*I38</f>
        <v>288.40000000000003</v>
      </c>
      <c r="K38" s="7" t="s">
        <v>101</v>
      </c>
    </row>
    <row r="39" spans="1:11" ht="51.75">
      <c r="A39" s="11">
        <v>2</v>
      </c>
      <c r="B39" s="11" t="s">
        <v>18</v>
      </c>
      <c r="C39" s="11">
        <v>7</v>
      </c>
      <c r="D39" s="11" t="s">
        <v>37</v>
      </c>
      <c r="E39" s="11">
        <v>23</v>
      </c>
      <c r="F39" s="11">
        <f t="shared" si="15"/>
        <v>161</v>
      </c>
      <c r="G39" s="11">
        <v>55</v>
      </c>
      <c r="H39" s="11">
        <f t="shared" si="16"/>
        <v>385</v>
      </c>
      <c r="I39" s="13">
        <f t="shared" si="17"/>
        <v>78</v>
      </c>
      <c r="J39" s="14">
        <f t="shared" si="18"/>
        <v>546</v>
      </c>
      <c r="K39" s="30" t="s">
        <v>106</v>
      </c>
    </row>
    <row r="40" spans="1:11" ht="30" customHeight="1">
      <c r="A40" s="11">
        <v>3</v>
      </c>
      <c r="B40" s="11" t="s">
        <v>38</v>
      </c>
      <c r="C40" s="11">
        <v>10.4</v>
      </c>
      <c r="D40" s="11" t="s">
        <v>40</v>
      </c>
      <c r="E40" s="11">
        <v>15</v>
      </c>
      <c r="F40" s="11">
        <f t="shared" si="15"/>
        <v>156</v>
      </c>
      <c r="G40" s="11">
        <v>25</v>
      </c>
      <c r="H40" s="11">
        <f t="shared" si="16"/>
        <v>260</v>
      </c>
      <c r="I40" s="13">
        <f t="shared" si="17"/>
        <v>40</v>
      </c>
      <c r="J40" s="14">
        <f t="shared" si="18"/>
        <v>416</v>
      </c>
      <c r="K40" s="7" t="s">
        <v>104</v>
      </c>
    </row>
    <row r="41" spans="1:11" ht="33.75" thickBot="1">
      <c r="A41" s="15">
        <v>4</v>
      </c>
      <c r="B41" s="15" t="s">
        <v>19</v>
      </c>
      <c r="C41" s="15">
        <v>28</v>
      </c>
      <c r="D41" s="15" t="s">
        <v>37</v>
      </c>
      <c r="E41" s="15">
        <v>23</v>
      </c>
      <c r="F41" s="15">
        <f t="shared" si="15"/>
        <v>644</v>
      </c>
      <c r="G41" s="15">
        <v>25</v>
      </c>
      <c r="H41" s="15">
        <f t="shared" si="16"/>
        <v>700</v>
      </c>
      <c r="I41" s="16">
        <f t="shared" si="17"/>
        <v>48</v>
      </c>
      <c r="J41" s="17">
        <f t="shared" si="18"/>
        <v>1344</v>
      </c>
      <c r="K41" s="31" t="s">
        <v>105</v>
      </c>
    </row>
    <row r="42" spans="1:11" ht="30" customHeight="1" thickTop="1">
      <c r="A42" s="4" t="s">
        <v>44</v>
      </c>
      <c r="B42" s="4" t="s">
        <v>45</v>
      </c>
    </row>
    <row r="43" spans="1:11" ht="30" customHeight="1">
      <c r="A43" s="4" t="s">
        <v>48</v>
      </c>
      <c r="B43" s="4" t="s">
        <v>47</v>
      </c>
    </row>
    <row r="44" spans="1:11" ht="30" customHeight="1">
      <c r="A44" s="1">
        <v>1</v>
      </c>
      <c r="B44" s="11" t="s">
        <v>15</v>
      </c>
      <c r="C44" s="1">
        <v>13.3</v>
      </c>
      <c r="D44" s="11" t="s">
        <v>40</v>
      </c>
      <c r="E44" s="1">
        <v>16</v>
      </c>
      <c r="F44" s="11">
        <f t="shared" ref="F44:F56" si="19">C44*E44</f>
        <v>212.8</v>
      </c>
      <c r="G44" s="1">
        <v>12</v>
      </c>
      <c r="H44" s="11">
        <f t="shared" ref="H44:H56" si="20">C44*G44</f>
        <v>159.60000000000002</v>
      </c>
      <c r="I44" s="13">
        <f t="shared" ref="I44:I56" si="21">E44+G44</f>
        <v>28</v>
      </c>
      <c r="J44" s="14">
        <f t="shared" ref="J44:J56" si="22">C44*I44</f>
        <v>372.40000000000003</v>
      </c>
      <c r="K44" s="7" t="s">
        <v>101</v>
      </c>
    </row>
    <row r="45" spans="1:11" ht="51.75">
      <c r="A45" s="11">
        <v>2</v>
      </c>
      <c r="B45" s="11" t="s">
        <v>18</v>
      </c>
      <c r="C45" s="11">
        <v>10.6</v>
      </c>
      <c r="D45" s="11" t="s">
        <v>37</v>
      </c>
      <c r="E45" s="11">
        <v>23</v>
      </c>
      <c r="F45" s="11">
        <f t="shared" si="19"/>
        <v>243.79999999999998</v>
      </c>
      <c r="G45" s="11">
        <v>55</v>
      </c>
      <c r="H45" s="11">
        <f t="shared" si="20"/>
        <v>583</v>
      </c>
      <c r="I45" s="13">
        <f t="shared" si="21"/>
        <v>78</v>
      </c>
      <c r="J45" s="14">
        <f t="shared" si="22"/>
        <v>826.8</v>
      </c>
      <c r="K45" s="30" t="s">
        <v>106</v>
      </c>
    </row>
    <row r="46" spans="1:11" ht="30" customHeight="1">
      <c r="A46" s="11">
        <v>3</v>
      </c>
      <c r="B46" s="11" t="s">
        <v>38</v>
      </c>
      <c r="C46" s="11">
        <v>13.3</v>
      </c>
      <c r="D46" s="11" t="s">
        <v>40</v>
      </c>
      <c r="E46" s="11">
        <v>15</v>
      </c>
      <c r="F46" s="11">
        <f t="shared" si="19"/>
        <v>199.5</v>
      </c>
      <c r="G46" s="11">
        <v>25</v>
      </c>
      <c r="H46" s="11">
        <f t="shared" si="20"/>
        <v>332.5</v>
      </c>
      <c r="I46" s="13">
        <f t="shared" si="21"/>
        <v>40</v>
      </c>
      <c r="J46" s="14">
        <f t="shared" si="22"/>
        <v>532</v>
      </c>
      <c r="K46" s="12" t="s">
        <v>104</v>
      </c>
    </row>
    <row r="47" spans="1:11" ht="33">
      <c r="A47" s="8">
        <v>4</v>
      </c>
      <c r="B47" s="8" t="s">
        <v>19</v>
      </c>
      <c r="C47" s="8">
        <v>30</v>
      </c>
      <c r="D47" s="8" t="s">
        <v>37</v>
      </c>
      <c r="E47" s="8">
        <v>23</v>
      </c>
      <c r="F47" s="8">
        <f t="shared" si="19"/>
        <v>690</v>
      </c>
      <c r="G47" s="8">
        <v>25</v>
      </c>
      <c r="H47" s="8">
        <f t="shared" si="20"/>
        <v>750</v>
      </c>
      <c r="I47" s="9">
        <f t="shared" si="21"/>
        <v>48</v>
      </c>
      <c r="J47" s="10">
        <f t="shared" si="22"/>
        <v>1440</v>
      </c>
      <c r="K47" s="32" t="s">
        <v>105</v>
      </c>
    </row>
    <row r="48" spans="1:11" ht="30" customHeight="1">
      <c r="A48" s="13" t="s">
        <v>49</v>
      </c>
      <c r="B48" s="13" t="s">
        <v>50</v>
      </c>
      <c r="C48" s="11"/>
      <c r="D48" s="11"/>
      <c r="E48" s="11"/>
      <c r="F48" s="11"/>
      <c r="G48" s="11"/>
      <c r="H48" s="11"/>
      <c r="I48" s="13"/>
      <c r="J48" s="14"/>
      <c r="K48" s="12"/>
    </row>
    <row r="49" spans="1:11" ht="30" customHeight="1">
      <c r="A49" s="11">
        <v>5</v>
      </c>
      <c r="B49" s="11" t="s">
        <v>22</v>
      </c>
      <c r="C49" s="11">
        <v>5</v>
      </c>
      <c r="D49" s="5" t="s">
        <v>37</v>
      </c>
      <c r="E49" s="11">
        <v>185</v>
      </c>
      <c r="F49" s="1">
        <f t="shared" si="19"/>
        <v>925</v>
      </c>
      <c r="G49" s="1">
        <v>65</v>
      </c>
      <c r="H49" s="1">
        <f t="shared" si="20"/>
        <v>325</v>
      </c>
      <c r="I49" s="4">
        <f t="shared" si="21"/>
        <v>250</v>
      </c>
      <c r="J49" s="6">
        <f t="shared" si="22"/>
        <v>1250</v>
      </c>
      <c r="K49" s="7" t="s">
        <v>96</v>
      </c>
    </row>
    <row r="50" spans="1:11" ht="30" customHeight="1">
      <c r="A50" s="11">
        <v>6</v>
      </c>
      <c r="B50" s="11" t="s">
        <v>26</v>
      </c>
      <c r="C50" s="11">
        <v>22.8</v>
      </c>
      <c r="D50" s="5" t="s">
        <v>37</v>
      </c>
      <c r="E50" s="11">
        <v>23</v>
      </c>
      <c r="F50" s="1">
        <f t="shared" si="19"/>
        <v>524.4</v>
      </c>
      <c r="G50" s="1">
        <v>55</v>
      </c>
      <c r="H50" s="1">
        <f t="shared" si="20"/>
        <v>1254</v>
      </c>
      <c r="I50" s="4">
        <f t="shared" si="21"/>
        <v>78</v>
      </c>
      <c r="J50" s="6">
        <f t="shared" si="22"/>
        <v>1778.4</v>
      </c>
      <c r="K50" s="7" t="s">
        <v>99</v>
      </c>
    </row>
    <row r="51" spans="1:11" ht="30" customHeight="1">
      <c r="A51" s="11">
        <v>7</v>
      </c>
      <c r="B51" s="11" t="s">
        <v>27</v>
      </c>
      <c r="C51" s="11">
        <v>5</v>
      </c>
      <c r="D51" s="5" t="s">
        <v>37</v>
      </c>
      <c r="E51" s="11">
        <v>23</v>
      </c>
      <c r="F51" s="1">
        <f t="shared" si="19"/>
        <v>115</v>
      </c>
      <c r="G51" s="1">
        <v>55</v>
      </c>
      <c r="H51" s="1">
        <f t="shared" si="20"/>
        <v>275</v>
      </c>
      <c r="I51" s="4">
        <f t="shared" si="21"/>
        <v>78</v>
      </c>
      <c r="J51" s="6">
        <f t="shared" si="22"/>
        <v>390</v>
      </c>
      <c r="K51" s="7" t="s">
        <v>103</v>
      </c>
    </row>
    <row r="52" spans="1:11" ht="30" customHeight="1">
      <c r="A52" s="11">
        <v>8</v>
      </c>
      <c r="B52" s="11" t="s">
        <v>46</v>
      </c>
      <c r="C52" s="11">
        <v>0.8</v>
      </c>
      <c r="D52" s="11" t="s">
        <v>40</v>
      </c>
      <c r="E52" s="11">
        <v>25</v>
      </c>
      <c r="F52" s="1">
        <f t="shared" si="19"/>
        <v>20</v>
      </c>
      <c r="G52" s="1">
        <v>65</v>
      </c>
      <c r="H52" s="1">
        <f t="shared" si="20"/>
        <v>52</v>
      </c>
      <c r="I52" s="4">
        <f t="shared" si="21"/>
        <v>90</v>
      </c>
      <c r="J52" s="6">
        <f t="shared" si="22"/>
        <v>72</v>
      </c>
      <c r="K52" s="7" t="s">
        <v>108</v>
      </c>
    </row>
    <row r="53" spans="1:11" ht="33">
      <c r="A53" s="11">
        <v>9</v>
      </c>
      <c r="B53" s="11" t="s">
        <v>31</v>
      </c>
      <c r="C53" s="11">
        <v>8.8000000000000007</v>
      </c>
      <c r="D53" s="5" t="s">
        <v>37</v>
      </c>
      <c r="E53" s="11">
        <v>85</v>
      </c>
      <c r="F53" s="1">
        <f t="shared" si="19"/>
        <v>748.00000000000011</v>
      </c>
      <c r="G53" s="1">
        <v>65</v>
      </c>
      <c r="H53" s="1">
        <f t="shared" si="20"/>
        <v>572</v>
      </c>
      <c r="I53" s="4">
        <f t="shared" si="21"/>
        <v>150</v>
      </c>
      <c r="J53" s="6">
        <f t="shared" si="22"/>
        <v>1320</v>
      </c>
      <c r="K53" s="33" t="s">
        <v>110</v>
      </c>
    </row>
    <row r="54" spans="1:11" ht="30" customHeight="1">
      <c r="A54" s="11">
        <v>10</v>
      </c>
      <c r="B54" s="11" t="s">
        <v>32</v>
      </c>
      <c r="C54" s="11">
        <v>5</v>
      </c>
      <c r="D54" s="5" t="s">
        <v>37</v>
      </c>
      <c r="E54" s="11">
        <v>160</v>
      </c>
      <c r="F54" s="1">
        <f t="shared" si="19"/>
        <v>800</v>
      </c>
      <c r="G54" s="1">
        <v>85</v>
      </c>
      <c r="H54" s="1">
        <f t="shared" si="20"/>
        <v>425</v>
      </c>
      <c r="I54" s="4">
        <f t="shared" si="21"/>
        <v>245</v>
      </c>
      <c r="J54" s="6">
        <f t="shared" si="22"/>
        <v>1225</v>
      </c>
      <c r="K54" s="33" t="s">
        <v>111</v>
      </c>
    </row>
    <row r="55" spans="1:11" ht="30" customHeight="1">
      <c r="A55" s="11">
        <v>11</v>
      </c>
      <c r="B55" s="11" t="s">
        <v>28</v>
      </c>
      <c r="C55" s="11">
        <v>27.8</v>
      </c>
      <c r="D55" s="5" t="s">
        <v>37</v>
      </c>
      <c r="E55" s="11">
        <v>38</v>
      </c>
      <c r="F55" s="1">
        <f t="shared" si="19"/>
        <v>1056.4000000000001</v>
      </c>
      <c r="G55" s="1">
        <v>18</v>
      </c>
      <c r="H55" s="1">
        <f t="shared" si="20"/>
        <v>500.40000000000003</v>
      </c>
      <c r="I55" s="4">
        <f t="shared" si="21"/>
        <v>56</v>
      </c>
      <c r="J55" s="6">
        <f t="shared" si="22"/>
        <v>1556.8</v>
      </c>
      <c r="K55" s="12" t="s">
        <v>109</v>
      </c>
    </row>
    <row r="56" spans="1:11" ht="30" customHeight="1" thickBot="1">
      <c r="A56" s="15">
        <v>12</v>
      </c>
      <c r="B56" s="15" t="s">
        <v>33</v>
      </c>
      <c r="C56" s="15">
        <v>1</v>
      </c>
      <c r="D56" s="15" t="s">
        <v>34</v>
      </c>
      <c r="E56" s="15">
        <v>80</v>
      </c>
      <c r="F56" s="15">
        <f t="shared" si="19"/>
        <v>80</v>
      </c>
      <c r="G56" s="15">
        <v>250</v>
      </c>
      <c r="H56" s="15">
        <f t="shared" si="20"/>
        <v>250</v>
      </c>
      <c r="I56" s="16">
        <f t="shared" si="21"/>
        <v>330</v>
      </c>
      <c r="J56" s="17">
        <f t="shared" si="22"/>
        <v>330</v>
      </c>
      <c r="K56" s="18" t="s">
        <v>112</v>
      </c>
    </row>
    <row r="57" spans="1:11" ht="30" customHeight="1" thickTop="1">
      <c r="A57" s="4" t="s">
        <v>52</v>
      </c>
      <c r="B57" s="4" t="s">
        <v>51</v>
      </c>
    </row>
    <row r="58" spans="1:11" ht="30" customHeight="1">
      <c r="A58" s="4" t="s">
        <v>48</v>
      </c>
      <c r="B58" s="4" t="s">
        <v>53</v>
      </c>
    </row>
    <row r="59" spans="1:11" ht="30" customHeight="1">
      <c r="A59" s="1">
        <v>1</v>
      </c>
      <c r="B59" s="11" t="s">
        <v>15</v>
      </c>
      <c r="C59" s="1">
        <v>15</v>
      </c>
      <c r="D59" s="11" t="s">
        <v>40</v>
      </c>
      <c r="E59" s="1">
        <v>16</v>
      </c>
      <c r="F59" s="11">
        <f t="shared" ref="F59:F62" si="23">C59*E59</f>
        <v>240</v>
      </c>
      <c r="G59" s="1">
        <v>12</v>
      </c>
      <c r="H59" s="11">
        <f t="shared" ref="H59:H62" si="24">C59*G59</f>
        <v>180</v>
      </c>
      <c r="I59" s="13">
        <f t="shared" ref="I59:I62" si="25">E59+G59</f>
        <v>28</v>
      </c>
      <c r="J59" s="14">
        <f t="shared" ref="J59:J62" si="26">C59*I59</f>
        <v>420</v>
      </c>
      <c r="K59" s="7" t="s">
        <v>101</v>
      </c>
    </row>
    <row r="60" spans="1:11" ht="51.75">
      <c r="A60" s="11">
        <v>2</v>
      </c>
      <c r="B60" s="11" t="s">
        <v>18</v>
      </c>
      <c r="C60" s="11">
        <v>16</v>
      </c>
      <c r="D60" s="11" t="s">
        <v>37</v>
      </c>
      <c r="E60" s="11">
        <v>23</v>
      </c>
      <c r="F60" s="11">
        <f t="shared" si="23"/>
        <v>368</v>
      </c>
      <c r="G60" s="11">
        <v>55</v>
      </c>
      <c r="H60" s="11">
        <f t="shared" si="24"/>
        <v>880</v>
      </c>
      <c r="I60" s="13">
        <f t="shared" si="25"/>
        <v>78</v>
      </c>
      <c r="J60" s="14">
        <f t="shared" si="26"/>
        <v>1248</v>
      </c>
      <c r="K60" s="30" t="s">
        <v>106</v>
      </c>
    </row>
    <row r="61" spans="1:11" ht="30" customHeight="1">
      <c r="A61" s="11">
        <v>3</v>
      </c>
      <c r="B61" s="11" t="s">
        <v>38</v>
      </c>
      <c r="C61" s="11">
        <v>17</v>
      </c>
      <c r="D61" s="11" t="s">
        <v>40</v>
      </c>
      <c r="E61" s="11">
        <v>15</v>
      </c>
      <c r="F61" s="11">
        <f t="shared" si="23"/>
        <v>255</v>
      </c>
      <c r="G61" s="11">
        <v>25</v>
      </c>
      <c r="H61" s="11">
        <f t="shared" si="24"/>
        <v>425</v>
      </c>
      <c r="I61" s="13">
        <f t="shared" si="25"/>
        <v>40</v>
      </c>
      <c r="J61" s="14">
        <f t="shared" si="26"/>
        <v>680</v>
      </c>
      <c r="K61" s="12" t="s">
        <v>104</v>
      </c>
    </row>
    <row r="62" spans="1:11" ht="33">
      <c r="A62" s="8">
        <v>4</v>
      </c>
      <c r="B62" s="8" t="s">
        <v>19</v>
      </c>
      <c r="C62" s="8">
        <v>53</v>
      </c>
      <c r="D62" s="8" t="s">
        <v>37</v>
      </c>
      <c r="E62" s="8">
        <v>23</v>
      </c>
      <c r="F62" s="8">
        <f t="shared" si="23"/>
        <v>1219</v>
      </c>
      <c r="G62" s="8">
        <v>25</v>
      </c>
      <c r="H62" s="8">
        <f t="shared" si="24"/>
        <v>1325</v>
      </c>
      <c r="I62" s="9">
        <f t="shared" si="25"/>
        <v>48</v>
      </c>
      <c r="J62" s="10">
        <f t="shared" si="26"/>
        <v>2544</v>
      </c>
      <c r="K62" s="32" t="s">
        <v>105</v>
      </c>
    </row>
    <row r="63" spans="1:11" ht="30" customHeight="1">
      <c r="A63" s="13" t="s">
        <v>49</v>
      </c>
      <c r="B63" s="13" t="s">
        <v>50</v>
      </c>
      <c r="C63" s="11"/>
      <c r="D63" s="11"/>
      <c r="E63" s="11"/>
      <c r="F63" s="11"/>
      <c r="G63" s="11"/>
      <c r="H63" s="11"/>
      <c r="I63" s="13"/>
      <c r="J63" s="14"/>
      <c r="K63" s="12"/>
    </row>
    <row r="64" spans="1:11" ht="30" customHeight="1">
      <c r="A64" s="11">
        <v>5</v>
      </c>
      <c r="B64" s="11" t="s">
        <v>22</v>
      </c>
      <c r="C64" s="11">
        <v>4.3</v>
      </c>
      <c r="D64" s="5" t="s">
        <v>37</v>
      </c>
      <c r="E64" s="11">
        <v>185</v>
      </c>
      <c r="F64" s="1">
        <f t="shared" ref="F64:F70" si="27">C64*E64</f>
        <v>795.5</v>
      </c>
      <c r="G64" s="1">
        <v>65</v>
      </c>
      <c r="H64" s="1">
        <f t="shared" ref="H64:H70" si="28">C64*G64</f>
        <v>279.5</v>
      </c>
      <c r="I64" s="4">
        <f t="shared" ref="I64:I70" si="29">E64+G64</f>
        <v>250</v>
      </c>
      <c r="J64" s="6">
        <f t="shared" ref="J64:J70" si="30">C64*I64</f>
        <v>1075</v>
      </c>
      <c r="K64" s="7" t="s">
        <v>96</v>
      </c>
    </row>
    <row r="65" spans="1:11" ht="30" customHeight="1">
      <c r="A65" s="11">
        <v>6</v>
      </c>
      <c r="B65" s="11" t="s">
        <v>26</v>
      </c>
      <c r="C65" s="11">
        <v>20.8</v>
      </c>
      <c r="D65" s="5" t="s">
        <v>37</v>
      </c>
      <c r="E65" s="11">
        <v>23</v>
      </c>
      <c r="F65" s="1">
        <f t="shared" si="27"/>
        <v>478.40000000000003</v>
      </c>
      <c r="G65" s="1">
        <v>55</v>
      </c>
      <c r="H65" s="1">
        <f t="shared" si="28"/>
        <v>1144</v>
      </c>
      <c r="I65" s="4">
        <f t="shared" si="29"/>
        <v>78</v>
      </c>
      <c r="J65" s="6">
        <f t="shared" si="30"/>
        <v>1622.4</v>
      </c>
      <c r="K65" s="7" t="s">
        <v>99</v>
      </c>
    </row>
    <row r="66" spans="1:11" ht="30" customHeight="1">
      <c r="A66" s="11">
        <v>7</v>
      </c>
      <c r="B66" s="11" t="s">
        <v>27</v>
      </c>
      <c r="C66" s="11">
        <v>4.3</v>
      </c>
      <c r="D66" s="5" t="s">
        <v>37</v>
      </c>
      <c r="E66" s="11">
        <v>23</v>
      </c>
      <c r="F66" s="1">
        <f t="shared" si="27"/>
        <v>98.899999999999991</v>
      </c>
      <c r="G66" s="1">
        <v>55</v>
      </c>
      <c r="H66" s="1">
        <f t="shared" si="28"/>
        <v>236.5</v>
      </c>
      <c r="I66" s="4">
        <f t="shared" si="29"/>
        <v>78</v>
      </c>
      <c r="J66" s="6">
        <f t="shared" si="30"/>
        <v>335.4</v>
      </c>
      <c r="K66" s="7" t="s">
        <v>103</v>
      </c>
    </row>
    <row r="67" spans="1:11" ht="33">
      <c r="A67" s="11">
        <v>8</v>
      </c>
      <c r="B67" s="11" t="s">
        <v>31</v>
      </c>
      <c r="C67" s="11">
        <v>8</v>
      </c>
      <c r="D67" s="5" t="s">
        <v>37</v>
      </c>
      <c r="E67" s="11">
        <v>85</v>
      </c>
      <c r="F67" s="1">
        <f t="shared" si="27"/>
        <v>680</v>
      </c>
      <c r="G67" s="1">
        <v>65</v>
      </c>
      <c r="H67" s="1">
        <f t="shared" si="28"/>
        <v>520</v>
      </c>
      <c r="I67" s="4">
        <f t="shared" si="29"/>
        <v>150</v>
      </c>
      <c r="J67" s="6">
        <f t="shared" si="30"/>
        <v>1200</v>
      </c>
      <c r="K67" s="33" t="s">
        <v>110</v>
      </c>
    </row>
    <row r="68" spans="1:11" ht="30" customHeight="1">
      <c r="A68" s="11">
        <v>9</v>
      </c>
      <c r="B68" s="11" t="s">
        <v>32</v>
      </c>
      <c r="C68" s="11">
        <v>4.3</v>
      </c>
      <c r="D68" s="5" t="s">
        <v>37</v>
      </c>
      <c r="E68" s="11">
        <v>160</v>
      </c>
      <c r="F68" s="1">
        <f t="shared" si="27"/>
        <v>688</v>
      </c>
      <c r="G68" s="1">
        <v>85</v>
      </c>
      <c r="H68" s="1">
        <f t="shared" si="28"/>
        <v>365.5</v>
      </c>
      <c r="I68" s="4">
        <f t="shared" si="29"/>
        <v>245</v>
      </c>
      <c r="J68" s="6">
        <f t="shared" si="30"/>
        <v>1053.5</v>
      </c>
      <c r="K68" s="33" t="s">
        <v>111</v>
      </c>
    </row>
    <row r="69" spans="1:11" ht="30" customHeight="1">
      <c r="A69" s="11">
        <v>10</v>
      </c>
      <c r="B69" s="11" t="s">
        <v>28</v>
      </c>
      <c r="C69" s="11">
        <v>25.1</v>
      </c>
      <c r="D69" s="5" t="s">
        <v>37</v>
      </c>
      <c r="E69" s="11">
        <v>38</v>
      </c>
      <c r="F69" s="1">
        <f t="shared" si="27"/>
        <v>953.80000000000007</v>
      </c>
      <c r="G69" s="1">
        <v>18</v>
      </c>
      <c r="H69" s="1">
        <f t="shared" si="28"/>
        <v>451.8</v>
      </c>
      <c r="I69" s="4">
        <f t="shared" si="29"/>
        <v>56</v>
      </c>
      <c r="J69" s="6">
        <f t="shared" si="30"/>
        <v>1405.6000000000001</v>
      </c>
      <c r="K69" s="12" t="s">
        <v>109</v>
      </c>
    </row>
    <row r="70" spans="1:11" ht="30" customHeight="1" thickBot="1">
      <c r="A70" s="15">
        <v>11</v>
      </c>
      <c r="B70" s="15" t="s">
        <v>33</v>
      </c>
      <c r="C70" s="15">
        <v>1</v>
      </c>
      <c r="D70" s="15" t="s">
        <v>34</v>
      </c>
      <c r="E70" s="15">
        <v>80</v>
      </c>
      <c r="F70" s="15">
        <f t="shared" si="27"/>
        <v>80</v>
      </c>
      <c r="G70" s="15">
        <v>250</v>
      </c>
      <c r="H70" s="15">
        <f t="shared" si="28"/>
        <v>250</v>
      </c>
      <c r="I70" s="16">
        <f t="shared" si="29"/>
        <v>330</v>
      </c>
      <c r="J70" s="17">
        <f t="shared" si="30"/>
        <v>330</v>
      </c>
      <c r="K70" s="18" t="s">
        <v>112</v>
      </c>
    </row>
    <row r="71" spans="1:11" ht="30" customHeight="1" thickTop="1">
      <c r="A71" s="4" t="s">
        <v>54</v>
      </c>
      <c r="B71" s="4" t="s">
        <v>55</v>
      </c>
    </row>
    <row r="72" spans="1:11" ht="30" customHeight="1">
      <c r="A72" s="1">
        <v>1</v>
      </c>
      <c r="B72" s="11" t="s">
        <v>27</v>
      </c>
      <c r="C72" s="1">
        <v>5.6</v>
      </c>
      <c r="D72" s="5" t="s">
        <v>37</v>
      </c>
      <c r="E72" s="11">
        <v>23</v>
      </c>
      <c r="F72" s="1">
        <f t="shared" ref="F72" si="31">C72*E72</f>
        <v>128.79999999999998</v>
      </c>
      <c r="G72" s="1">
        <v>55</v>
      </c>
      <c r="H72" s="1">
        <f t="shared" ref="H72" si="32">C72*G72</f>
        <v>308</v>
      </c>
      <c r="I72" s="4">
        <f t="shared" ref="I72" si="33">E72+G72</f>
        <v>78</v>
      </c>
      <c r="J72" s="6">
        <f t="shared" ref="J72" si="34">C72*I72</f>
        <v>436.79999999999995</v>
      </c>
      <c r="K72" s="7" t="s">
        <v>103</v>
      </c>
    </row>
    <row r="73" spans="1:11" ht="33">
      <c r="A73" s="1">
        <v>2</v>
      </c>
      <c r="B73" s="11" t="s">
        <v>19</v>
      </c>
      <c r="C73" s="1">
        <v>7</v>
      </c>
      <c r="D73" s="11" t="s">
        <v>37</v>
      </c>
      <c r="E73" s="11">
        <v>23</v>
      </c>
      <c r="F73" s="11">
        <f t="shared" ref="F73" si="35">C73*E73</f>
        <v>161</v>
      </c>
      <c r="G73" s="11">
        <v>25</v>
      </c>
      <c r="H73" s="11">
        <f t="shared" ref="H73" si="36">C73*G73</f>
        <v>175</v>
      </c>
      <c r="I73" s="13">
        <f t="shared" ref="I73" si="37">E73+G73</f>
        <v>48</v>
      </c>
      <c r="J73" s="14">
        <f t="shared" ref="J73" si="38">C73*I73</f>
        <v>336</v>
      </c>
      <c r="K73" s="33" t="s">
        <v>105</v>
      </c>
    </row>
    <row r="74" spans="1:11" ht="30" customHeight="1" thickBot="1">
      <c r="A74" s="15">
        <v>3</v>
      </c>
      <c r="B74" s="15" t="s">
        <v>28</v>
      </c>
      <c r="C74" s="15">
        <v>5.6</v>
      </c>
      <c r="D74" s="15" t="s">
        <v>37</v>
      </c>
      <c r="E74" s="15">
        <v>38</v>
      </c>
      <c r="F74" s="15">
        <f t="shared" ref="F74" si="39">C74*E74</f>
        <v>212.79999999999998</v>
      </c>
      <c r="G74" s="15">
        <v>18</v>
      </c>
      <c r="H74" s="15">
        <f t="shared" ref="H74" si="40">C74*G74</f>
        <v>100.8</v>
      </c>
      <c r="I74" s="16">
        <f t="shared" ref="I74" si="41">E74+G74</f>
        <v>56</v>
      </c>
      <c r="J74" s="17">
        <f t="shared" ref="J74" si="42">C74*I74</f>
        <v>313.59999999999997</v>
      </c>
      <c r="K74" s="18" t="s">
        <v>109</v>
      </c>
    </row>
    <row r="75" spans="1:11" ht="30" customHeight="1" thickTop="1">
      <c r="A75" s="119" t="s">
        <v>56</v>
      </c>
      <c r="B75" s="119"/>
    </row>
    <row r="76" spans="1:11" ht="30" customHeight="1">
      <c r="A76" s="4" t="s">
        <v>57</v>
      </c>
      <c r="B76" s="4" t="s">
        <v>58</v>
      </c>
    </row>
    <row r="77" spans="1:11" ht="33">
      <c r="A77" s="1">
        <v>1</v>
      </c>
      <c r="B77" s="1" t="s">
        <v>59</v>
      </c>
      <c r="C77" s="1">
        <v>2</v>
      </c>
      <c r="D77" s="5" t="s">
        <v>34</v>
      </c>
      <c r="E77" s="1">
        <v>1150</v>
      </c>
      <c r="F77" s="1">
        <f t="shared" ref="F77:F101" si="43">C77*E77</f>
        <v>2300</v>
      </c>
      <c r="G77" s="1">
        <v>550</v>
      </c>
      <c r="H77" s="1">
        <f t="shared" ref="H77:H78" si="44">C77*G77</f>
        <v>1100</v>
      </c>
      <c r="I77" s="4">
        <f t="shared" ref="I77:I78" si="45">E77+G77</f>
        <v>1700</v>
      </c>
      <c r="J77" s="6">
        <f t="shared" ref="J77:J78" si="46">C77*I77</f>
        <v>3400</v>
      </c>
      <c r="K77" s="30" t="s">
        <v>131</v>
      </c>
    </row>
    <row r="78" spans="1:11" ht="30" customHeight="1">
      <c r="A78" s="1">
        <v>2</v>
      </c>
      <c r="B78" s="1" t="s">
        <v>60</v>
      </c>
      <c r="C78" s="1">
        <v>1</v>
      </c>
      <c r="D78" s="5" t="s">
        <v>34</v>
      </c>
      <c r="E78" s="1">
        <v>550</v>
      </c>
      <c r="F78" s="11">
        <f t="shared" si="43"/>
        <v>550</v>
      </c>
      <c r="G78" s="1">
        <v>250</v>
      </c>
      <c r="H78" s="11">
        <f t="shared" si="44"/>
        <v>250</v>
      </c>
      <c r="I78" s="13">
        <f t="shared" si="45"/>
        <v>800</v>
      </c>
      <c r="J78" s="14">
        <f t="shared" si="46"/>
        <v>800</v>
      </c>
      <c r="K78" s="7" t="s">
        <v>132</v>
      </c>
    </row>
    <row r="79" spans="1:11" ht="49.5">
      <c r="A79" s="1">
        <v>3</v>
      </c>
      <c r="B79" s="1" t="s">
        <v>61</v>
      </c>
      <c r="C79" s="1">
        <v>8</v>
      </c>
      <c r="D79" s="5" t="s">
        <v>62</v>
      </c>
      <c r="E79" s="1">
        <v>220</v>
      </c>
      <c r="F79" s="11">
        <f t="shared" si="43"/>
        <v>1760</v>
      </c>
      <c r="G79" s="1">
        <v>60</v>
      </c>
      <c r="H79" s="11">
        <f t="shared" ref="H79:H87" si="47">C79*G79</f>
        <v>480</v>
      </c>
      <c r="I79" s="13">
        <f t="shared" ref="I79:I87" si="48">E79+G79</f>
        <v>280</v>
      </c>
      <c r="J79" s="14">
        <f t="shared" ref="J79:J87" si="49">C79*I79</f>
        <v>2240</v>
      </c>
      <c r="K79" s="30" t="s">
        <v>121</v>
      </c>
    </row>
    <row r="80" spans="1:11" ht="49.5">
      <c r="A80" s="1">
        <v>4</v>
      </c>
      <c r="B80" s="1" t="s">
        <v>63</v>
      </c>
      <c r="C80" s="1">
        <v>30</v>
      </c>
      <c r="D80" s="5" t="s">
        <v>64</v>
      </c>
      <c r="E80" s="1">
        <v>65</v>
      </c>
      <c r="F80" s="11">
        <f t="shared" si="43"/>
        <v>1950</v>
      </c>
      <c r="G80" s="1">
        <v>35</v>
      </c>
      <c r="H80" s="11">
        <f t="shared" si="47"/>
        <v>1050</v>
      </c>
      <c r="I80" s="13">
        <f t="shared" si="48"/>
        <v>100</v>
      </c>
      <c r="J80" s="14">
        <f t="shared" si="49"/>
        <v>3000</v>
      </c>
      <c r="K80" s="30" t="s">
        <v>130</v>
      </c>
    </row>
    <row r="81" spans="1:11" ht="49.5">
      <c r="A81" s="1">
        <v>5</v>
      </c>
      <c r="B81" s="1" t="s">
        <v>65</v>
      </c>
      <c r="C81" s="1">
        <v>58</v>
      </c>
      <c r="D81" s="5" t="s">
        <v>64</v>
      </c>
      <c r="E81" s="1">
        <v>75</v>
      </c>
      <c r="F81" s="11">
        <f t="shared" si="43"/>
        <v>4350</v>
      </c>
      <c r="G81" s="1">
        <v>35</v>
      </c>
      <c r="H81" s="11">
        <f t="shared" si="47"/>
        <v>2030</v>
      </c>
      <c r="I81" s="13">
        <f t="shared" si="48"/>
        <v>110</v>
      </c>
      <c r="J81" s="14">
        <f t="shared" si="49"/>
        <v>6380</v>
      </c>
      <c r="K81" s="30" t="s">
        <v>130</v>
      </c>
    </row>
    <row r="82" spans="1:11" ht="33">
      <c r="A82" s="1">
        <v>6</v>
      </c>
      <c r="B82" s="1" t="s">
        <v>66</v>
      </c>
      <c r="C82" s="1">
        <v>8</v>
      </c>
      <c r="D82" s="5" t="s">
        <v>64</v>
      </c>
      <c r="E82" s="1">
        <v>160</v>
      </c>
      <c r="F82" s="11">
        <f t="shared" si="43"/>
        <v>1280</v>
      </c>
      <c r="G82" s="1">
        <v>45</v>
      </c>
      <c r="H82" s="11">
        <f t="shared" si="47"/>
        <v>360</v>
      </c>
      <c r="I82" s="13">
        <f t="shared" si="48"/>
        <v>205</v>
      </c>
      <c r="J82" s="14">
        <f t="shared" si="49"/>
        <v>1640</v>
      </c>
      <c r="K82" s="30" t="s">
        <v>122</v>
      </c>
    </row>
    <row r="83" spans="1:11" ht="30" customHeight="1">
      <c r="A83" s="1">
        <v>7</v>
      </c>
      <c r="B83" s="1" t="s">
        <v>67</v>
      </c>
      <c r="C83" s="1">
        <v>70</v>
      </c>
      <c r="D83" s="11" t="s">
        <v>40</v>
      </c>
      <c r="E83" s="1">
        <v>10</v>
      </c>
      <c r="F83" s="1">
        <f t="shared" si="43"/>
        <v>700</v>
      </c>
      <c r="G83" s="1">
        <v>6</v>
      </c>
      <c r="H83" s="1">
        <f t="shared" si="47"/>
        <v>420</v>
      </c>
      <c r="I83" s="4">
        <f t="shared" si="48"/>
        <v>16</v>
      </c>
      <c r="J83" s="6">
        <f t="shared" si="49"/>
        <v>1120</v>
      </c>
      <c r="K83" s="7" t="s">
        <v>120</v>
      </c>
    </row>
    <row r="84" spans="1:11" ht="30" customHeight="1">
      <c r="A84" s="1">
        <v>8</v>
      </c>
      <c r="B84" s="1" t="s">
        <v>68</v>
      </c>
      <c r="C84" s="1">
        <v>140</v>
      </c>
      <c r="D84" s="11" t="s">
        <v>40</v>
      </c>
      <c r="E84" s="1">
        <v>45</v>
      </c>
      <c r="F84" s="1">
        <f t="shared" si="43"/>
        <v>6300</v>
      </c>
      <c r="G84" s="1">
        <v>18</v>
      </c>
      <c r="H84" s="1">
        <f t="shared" si="47"/>
        <v>2520</v>
      </c>
      <c r="I84" s="4">
        <f t="shared" si="48"/>
        <v>63</v>
      </c>
      <c r="J84" s="6">
        <f t="shared" si="49"/>
        <v>8820</v>
      </c>
      <c r="K84" s="7" t="s">
        <v>123</v>
      </c>
    </row>
    <row r="85" spans="1:11" ht="30" customHeight="1">
      <c r="A85" s="1">
        <v>9</v>
      </c>
      <c r="B85" s="1" t="s">
        <v>69</v>
      </c>
      <c r="C85" s="1">
        <v>100</v>
      </c>
      <c r="D85" s="11" t="s">
        <v>40</v>
      </c>
      <c r="E85" s="1">
        <v>35</v>
      </c>
      <c r="F85" s="1">
        <f t="shared" si="43"/>
        <v>3500</v>
      </c>
      <c r="G85" s="1">
        <v>18</v>
      </c>
      <c r="H85" s="1">
        <f t="shared" si="47"/>
        <v>1800</v>
      </c>
      <c r="I85" s="4">
        <f t="shared" si="48"/>
        <v>53</v>
      </c>
      <c r="J85" s="6">
        <f t="shared" si="49"/>
        <v>5300</v>
      </c>
      <c r="K85" s="7" t="s">
        <v>124</v>
      </c>
    </row>
    <row r="86" spans="1:11" ht="30" customHeight="1">
      <c r="A86" s="1">
        <v>10</v>
      </c>
      <c r="B86" s="1" t="s">
        <v>70</v>
      </c>
      <c r="C86" s="1">
        <v>12</v>
      </c>
      <c r="D86" s="11" t="s">
        <v>40</v>
      </c>
      <c r="E86" s="1">
        <v>45</v>
      </c>
      <c r="F86" s="1">
        <f t="shared" si="43"/>
        <v>540</v>
      </c>
      <c r="G86" s="1">
        <v>25</v>
      </c>
      <c r="H86" s="1">
        <f t="shared" si="47"/>
        <v>300</v>
      </c>
      <c r="I86" s="4">
        <f t="shared" si="48"/>
        <v>70</v>
      </c>
      <c r="J86" s="6">
        <f t="shared" si="49"/>
        <v>840</v>
      </c>
      <c r="K86" s="7" t="s">
        <v>128</v>
      </c>
    </row>
    <row r="87" spans="1:11" ht="30" customHeight="1" thickBot="1">
      <c r="A87" s="15">
        <v>11</v>
      </c>
      <c r="B87" s="15" t="s">
        <v>71</v>
      </c>
      <c r="C87" s="15">
        <v>8</v>
      </c>
      <c r="D87" s="15" t="s">
        <v>40</v>
      </c>
      <c r="E87" s="15">
        <v>65</v>
      </c>
      <c r="F87" s="15">
        <f t="shared" si="43"/>
        <v>520</v>
      </c>
      <c r="G87" s="15">
        <v>25</v>
      </c>
      <c r="H87" s="15">
        <f t="shared" si="47"/>
        <v>200</v>
      </c>
      <c r="I87" s="16">
        <f t="shared" si="48"/>
        <v>90</v>
      </c>
      <c r="J87" s="17">
        <f t="shared" si="49"/>
        <v>720</v>
      </c>
      <c r="K87" s="18" t="s">
        <v>129</v>
      </c>
    </row>
    <row r="88" spans="1:11" ht="30" customHeight="1" thickTop="1">
      <c r="A88" s="4" t="s">
        <v>72</v>
      </c>
      <c r="B88" s="4" t="s">
        <v>73</v>
      </c>
    </row>
    <row r="89" spans="1:11" ht="30" customHeight="1">
      <c r="A89" s="1">
        <v>1</v>
      </c>
      <c r="B89" s="1" t="s">
        <v>74</v>
      </c>
      <c r="C89" s="1">
        <v>3</v>
      </c>
      <c r="D89" s="11" t="s">
        <v>37</v>
      </c>
      <c r="E89" s="1">
        <v>110</v>
      </c>
      <c r="F89" s="1">
        <f t="shared" si="43"/>
        <v>330</v>
      </c>
      <c r="G89" s="1">
        <v>45</v>
      </c>
      <c r="H89" s="1">
        <f t="shared" ref="H89:H90" si="50">C89*G89</f>
        <v>135</v>
      </c>
      <c r="I89" s="4">
        <f t="shared" ref="I89:I90" si="51">E89+G89</f>
        <v>155</v>
      </c>
      <c r="J89" s="6">
        <f t="shared" ref="J89:J90" si="52">C89*I89</f>
        <v>465</v>
      </c>
      <c r="K89" s="7" t="s">
        <v>125</v>
      </c>
    </row>
    <row r="90" spans="1:11" ht="30" customHeight="1">
      <c r="A90" s="1">
        <v>2</v>
      </c>
      <c r="B90" s="1" t="s">
        <v>75</v>
      </c>
      <c r="C90" s="1">
        <v>5</v>
      </c>
      <c r="D90" s="11" t="s">
        <v>37</v>
      </c>
      <c r="E90" s="1">
        <v>0</v>
      </c>
      <c r="F90" s="1">
        <f t="shared" si="43"/>
        <v>0</v>
      </c>
      <c r="G90" s="1">
        <v>55</v>
      </c>
      <c r="H90" s="1">
        <f t="shared" si="50"/>
        <v>275</v>
      </c>
      <c r="I90" s="4">
        <f t="shared" si="51"/>
        <v>55</v>
      </c>
      <c r="J90" s="6">
        <f t="shared" si="52"/>
        <v>275</v>
      </c>
      <c r="K90" s="7" t="s">
        <v>126</v>
      </c>
    </row>
    <row r="91" spans="1:11" ht="30" customHeight="1">
      <c r="A91" s="1">
        <v>3</v>
      </c>
      <c r="B91" s="1" t="s">
        <v>76</v>
      </c>
      <c r="C91" s="1">
        <v>0</v>
      </c>
      <c r="D91" s="11" t="s">
        <v>37</v>
      </c>
      <c r="E91" s="1">
        <v>0</v>
      </c>
      <c r="F91" s="1">
        <f t="shared" si="43"/>
        <v>0</v>
      </c>
      <c r="G91" s="1">
        <v>55</v>
      </c>
      <c r="H91" s="1">
        <f t="shared" ref="H91:H94" si="53">C91*G91</f>
        <v>0</v>
      </c>
      <c r="I91" s="4">
        <f t="shared" ref="I91:I94" si="54">E91+G91</f>
        <v>55</v>
      </c>
      <c r="J91" s="6">
        <f t="shared" ref="J91:J94" si="55">C91*I91</f>
        <v>0</v>
      </c>
      <c r="K91" s="7" t="s">
        <v>126</v>
      </c>
    </row>
    <row r="92" spans="1:11" ht="30" customHeight="1">
      <c r="A92" s="1">
        <v>4</v>
      </c>
      <c r="B92" s="1" t="s">
        <v>77</v>
      </c>
      <c r="C92" s="1">
        <v>4</v>
      </c>
      <c r="D92" s="5" t="s">
        <v>80</v>
      </c>
      <c r="E92" s="1">
        <v>0</v>
      </c>
      <c r="F92" s="1">
        <f t="shared" si="43"/>
        <v>0</v>
      </c>
      <c r="G92" s="1">
        <v>350</v>
      </c>
      <c r="H92" s="1">
        <f t="shared" si="53"/>
        <v>1400</v>
      </c>
      <c r="I92" s="4">
        <f t="shared" si="54"/>
        <v>350</v>
      </c>
      <c r="J92" s="6">
        <f t="shared" si="55"/>
        <v>1400</v>
      </c>
      <c r="K92" s="7" t="s">
        <v>126</v>
      </c>
    </row>
    <row r="93" spans="1:11" ht="30" customHeight="1">
      <c r="A93" s="1">
        <v>5</v>
      </c>
      <c r="B93" s="1" t="s">
        <v>78</v>
      </c>
      <c r="C93" s="1">
        <v>1</v>
      </c>
      <c r="D93" s="5" t="s">
        <v>34</v>
      </c>
      <c r="E93" s="1">
        <v>1000</v>
      </c>
      <c r="F93" s="1">
        <f t="shared" si="43"/>
        <v>1000</v>
      </c>
      <c r="G93" s="1">
        <v>500</v>
      </c>
      <c r="H93" s="1">
        <f t="shared" si="53"/>
        <v>500</v>
      </c>
      <c r="I93" s="4">
        <f t="shared" si="54"/>
        <v>1500</v>
      </c>
      <c r="J93" s="6">
        <f t="shared" si="55"/>
        <v>1500</v>
      </c>
      <c r="K93" s="7" t="s">
        <v>127</v>
      </c>
    </row>
    <row r="94" spans="1:11" ht="30" customHeight="1">
      <c r="A94" s="1">
        <v>6</v>
      </c>
      <c r="B94" s="1" t="s">
        <v>79</v>
      </c>
      <c r="C94" s="1">
        <v>1</v>
      </c>
      <c r="D94" s="5" t="s">
        <v>34</v>
      </c>
      <c r="E94" s="1">
        <v>250</v>
      </c>
      <c r="F94" s="1">
        <f t="shared" si="43"/>
        <v>250</v>
      </c>
      <c r="G94" s="1">
        <v>750</v>
      </c>
      <c r="H94" s="1">
        <f t="shared" si="53"/>
        <v>750</v>
      </c>
      <c r="I94" s="4">
        <f t="shared" si="54"/>
        <v>1000</v>
      </c>
      <c r="J94" s="6">
        <f t="shared" si="55"/>
        <v>1000</v>
      </c>
      <c r="K94" s="7" t="s">
        <v>127</v>
      </c>
    </row>
    <row r="95" spans="1:11" ht="30" customHeight="1">
      <c r="A95" s="1">
        <v>7</v>
      </c>
      <c r="B95" s="1" t="s">
        <v>81</v>
      </c>
      <c r="C95" s="1">
        <v>4</v>
      </c>
      <c r="D95" s="5" t="s">
        <v>88</v>
      </c>
      <c r="E95" s="1">
        <v>130</v>
      </c>
      <c r="F95" s="1">
        <f t="shared" si="43"/>
        <v>520</v>
      </c>
      <c r="G95" s="1">
        <v>45</v>
      </c>
      <c r="H95" s="1">
        <f t="shared" ref="H95:H101" si="56">C95*G95</f>
        <v>180</v>
      </c>
      <c r="I95" s="4">
        <f t="shared" ref="I95:I101" si="57">E95+G95</f>
        <v>175</v>
      </c>
      <c r="J95" s="6">
        <f t="shared" ref="J95:J101" si="58">C95*I95</f>
        <v>700</v>
      </c>
      <c r="K95" s="7" t="s">
        <v>113</v>
      </c>
    </row>
    <row r="96" spans="1:11" ht="30" customHeight="1">
      <c r="A96" s="1">
        <v>8</v>
      </c>
      <c r="B96" s="1" t="s">
        <v>82</v>
      </c>
      <c r="C96" s="1">
        <v>169</v>
      </c>
      <c r="D96" s="5" t="s">
        <v>89</v>
      </c>
      <c r="E96" s="1">
        <v>48</v>
      </c>
      <c r="F96" s="1">
        <f t="shared" si="43"/>
        <v>8112</v>
      </c>
      <c r="G96" s="1">
        <v>0</v>
      </c>
      <c r="H96" s="1">
        <f t="shared" si="56"/>
        <v>0</v>
      </c>
      <c r="I96" s="4">
        <f t="shared" si="57"/>
        <v>48</v>
      </c>
      <c r="J96" s="6">
        <f t="shared" si="58"/>
        <v>8112</v>
      </c>
      <c r="K96" s="7" t="s">
        <v>114</v>
      </c>
    </row>
    <row r="97" spans="1:11" ht="30" customHeight="1">
      <c r="A97" s="1">
        <v>9</v>
      </c>
      <c r="B97" s="1" t="s">
        <v>83</v>
      </c>
      <c r="C97" s="1">
        <v>11</v>
      </c>
      <c r="D97" s="5" t="s">
        <v>40</v>
      </c>
      <c r="E97" s="1">
        <v>130</v>
      </c>
      <c r="F97" s="1">
        <f t="shared" si="43"/>
        <v>1430</v>
      </c>
      <c r="G97" s="1">
        <v>35</v>
      </c>
      <c r="H97" s="1">
        <f t="shared" si="56"/>
        <v>385</v>
      </c>
      <c r="I97" s="4">
        <f t="shared" si="57"/>
        <v>165</v>
      </c>
      <c r="J97" s="6">
        <f t="shared" si="58"/>
        <v>1815</v>
      </c>
      <c r="K97" s="7" t="s">
        <v>115</v>
      </c>
    </row>
    <row r="98" spans="1:11" ht="30" customHeight="1">
      <c r="A98" s="1">
        <v>10</v>
      </c>
      <c r="B98" s="1" t="s">
        <v>84</v>
      </c>
      <c r="C98" s="1">
        <v>1</v>
      </c>
      <c r="D98" s="5" t="s">
        <v>90</v>
      </c>
      <c r="E98" s="1">
        <v>450</v>
      </c>
      <c r="F98" s="1">
        <f t="shared" si="43"/>
        <v>450</v>
      </c>
      <c r="G98" s="1">
        <v>180</v>
      </c>
      <c r="H98" s="1">
        <f t="shared" si="56"/>
        <v>180</v>
      </c>
      <c r="I98" s="4">
        <f t="shared" si="57"/>
        <v>630</v>
      </c>
      <c r="J98" s="6">
        <f t="shared" si="58"/>
        <v>630</v>
      </c>
      <c r="K98" s="7" t="s">
        <v>116</v>
      </c>
    </row>
    <row r="99" spans="1:11" ht="30" customHeight="1">
      <c r="A99" s="1">
        <v>11</v>
      </c>
      <c r="B99" s="1" t="s">
        <v>85</v>
      </c>
      <c r="C99" s="1">
        <v>45</v>
      </c>
      <c r="D99" s="11" t="s">
        <v>37</v>
      </c>
      <c r="E99" s="1">
        <v>6</v>
      </c>
      <c r="F99" s="1">
        <f t="shared" si="43"/>
        <v>270</v>
      </c>
      <c r="G99" s="1">
        <v>6</v>
      </c>
      <c r="H99" s="1">
        <f t="shared" si="56"/>
        <v>270</v>
      </c>
      <c r="I99" s="4">
        <f t="shared" si="57"/>
        <v>12</v>
      </c>
      <c r="J99" s="6">
        <f t="shared" si="58"/>
        <v>540</v>
      </c>
      <c r="K99" s="7" t="s">
        <v>117</v>
      </c>
    </row>
    <row r="100" spans="1:11" ht="30" customHeight="1">
      <c r="A100" s="1">
        <v>12</v>
      </c>
      <c r="B100" s="1" t="s">
        <v>86</v>
      </c>
      <c r="C100" s="1">
        <v>3</v>
      </c>
      <c r="D100" s="11" t="s">
        <v>37</v>
      </c>
      <c r="E100" s="1">
        <v>55</v>
      </c>
      <c r="F100" s="1">
        <f t="shared" si="43"/>
        <v>165</v>
      </c>
      <c r="G100" s="1">
        <v>45</v>
      </c>
      <c r="H100" s="1">
        <f t="shared" si="56"/>
        <v>135</v>
      </c>
      <c r="I100" s="4">
        <f t="shared" si="57"/>
        <v>100</v>
      </c>
      <c r="J100" s="6">
        <f t="shared" si="58"/>
        <v>300</v>
      </c>
      <c r="K100" s="7" t="s">
        <v>118</v>
      </c>
    </row>
    <row r="101" spans="1:11" ht="30" customHeight="1" thickBot="1">
      <c r="A101" s="15">
        <v>13</v>
      </c>
      <c r="B101" s="15" t="s">
        <v>87</v>
      </c>
      <c r="C101" s="15">
        <v>117</v>
      </c>
      <c r="D101" s="15" t="s">
        <v>37</v>
      </c>
      <c r="E101" s="15">
        <v>4</v>
      </c>
      <c r="F101" s="15">
        <f t="shared" si="43"/>
        <v>468</v>
      </c>
      <c r="G101" s="15">
        <v>6</v>
      </c>
      <c r="H101" s="15">
        <f t="shared" si="56"/>
        <v>702</v>
      </c>
      <c r="I101" s="16">
        <f t="shared" si="57"/>
        <v>10</v>
      </c>
      <c r="J101" s="17">
        <f t="shared" si="58"/>
        <v>1170</v>
      </c>
      <c r="K101" s="18" t="s">
        <v>119</v>
      </c>
    </row>
    <row r="102" spans="1:11" s="22" customFormat="1" ht="35.1" customHeight="1" thickTop="1">
      <c r="A102" s="113" t="s">
        <v>91</v>
      </c>
      <c r="B102" s="113"/>
      <c r="C102" s="113"/>
      <c r="D102" s="113"/>
      <c r="E102" s="113"/>
      <c r="F102" s="19">
        <f>SUM(F4:F101)</f>
        <v>80990.500000000015</v>
      </c>
      <c r="G102" s="19"/>
      <c r="H102" s="19">
        <f>SUM(H4:H101)</f>
        <v>51697.2</v>
      </c>
      <c r="I102" s="20"/>
      <c r="J102" s="21">
        <f>SUM(J4:J101)</f>
        <v>132687.70000000001</v>
      </c>
      <c r="K102" s="27"/>
    </row>
    <row r="103" spans="1:11" ht="35.1" customHeight="1">
      <c r="A103" s="116" t="s">
        <v>93</v>
      </c>
      <c r="B103" s="116"/>
      <c r="C103" s="116"/>
      <c r="D103" s="116"/>
      <c r="E103" s="116"/>
      <c r="F103" s="19"/>
      <c r="G103" s="19"/>
      <c r="H103" s="19"/>
      <c r="I103" s="20"/>
      <c r="J103" s="21">
        <f>J102*0.08</f>
        <v>10615.016000000001</v>
      </c>
    </row>
    <row r="104" spans="1:11" ht="35.1" customHeight="1">
      <c r="A104" s="116" t="s">
        <v>94</v>
      </c>
      <c r="B104" s="116"/>
      <c r="C104" s="116"/>
      <c r="D104" s="116"/>
      <c r="E104" s="116"/>
      <c r="F104" s="19"/>
      <c r="G104" s="19"/>
      <c r="H104" s="19"/>
      <c r="I104" s="20"/>
      <c r="J104" s="21">
        <f>J102*0.04</f>
        <v>5307.5080000000007</v>
      </c>
    </row>
    <row r="105" spans="1:11" ht="35.1" customHeight="1">
      <c r="A105" s="117" t="s">
        <v>92</v>
      </c>
      <c r="B105" s="117"/>
      <c r="C105" s="117"/>
      <c r="D105" s="117"/>
      <c r="E105" s="117"/>
      <c r="F105" s="24"/>
      <c r="G105" s="24"/>
      <c r="H105" s="24"/>
      <c r="I105" s="25"/>
      <c r="J105" s="26">
        <f>SUM(J102:J104)</f>
        <v>148610.22400000002</v>
      </c>
    </row>
    <row r="106" spans="1:11" ht="35.1" customHeight="1">
      <c r="A106" s="118" t="s">
        <v>95</v>
      </c>
      <c r="B106" s="118"/>
      <c r="C106" s="118"/>
      <c r="D106" s="118"/>
      <c r="E106" s="118"/>
      <c r="F106" s="28"/>
      <c r="G106" s="28"/>
      <c r="H106" s="28"/>
      <c r="I106" s="29"/>
      <c r="J106" s="23">
        <f>J105*0.95</f>
        <v>141179.71280000001</v>
      </c>
    </row>
  </sheetData>
  <mergeCells count="15">
    <mergeCell ref="A103:E103"/>
    <mergeCell ref="A104:E104"/>
    <mergeCell ref="A105:E105"/>
    <mergeCell ref="A106:E106"/>
    <mergeCell ref="I1:J1"/>
    <mergeCell ref="K1:K2"/>
    <mergeCell ref="C3:K3"/>
    <mergeCell ref="A75:B75"/>
    <mergeCell ref="A102:E102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pane ySplit="1" topLeftCell="A8" activePane="bottomLeft" state="frozen"/>
      <selection pane="bottomLeft" activeCell="O25" sqref="O25"/>
    </sheetView>
  </sheetViews>
  <sheetFormatPr defaultRowHeight="24.95" customHeight="1"/>
  <cols>
    <col min="1" max="1" width="5.75" style="63" bestFit="1" customWidth="1"/>
    <col min="2" max="2" width="7.125" style="64" customWidth="1"/>
    <col min="3" max="3" width="15.125" style="64" bestFit="1" customWidth="1"/>
    <col min="4" max="4" width="11" style="64" customWidth="1"/>
    <col min="5" max="16384" width="9" style="64"/>
  </cols>
  <sheetData>
    <row r="1" spans="1:10" s="63" customFormat="1" ht="24.95" customHeight="1" thickBot="1">
      <c r="A1" s="69" t="s">
        <v>282</v>
      </c>
      <c r="B1" s="69" t="s">
        <v>252</v>
      </c>
      <c r="C1" s="69" t="s">
        <v>272</v>
      </c>
      <c r="D1" s="69" t="s">
        <v>256</v>
      </c>
      <c r="E1" s="69" t="s">
        <v>253</v>
      </c>
      <c r="F1" s="69" t="s">
        <v>254</v>
      </c>
      <c r="G1" s="69" t="s">
        <v>262</v>
      </c>
      <c r="H1" s="69" t="s">
        <v>263</v>
      </c>
      <c r="I1" s="69" t="s">
        <v>264</v>
      </c>
      <c r="J1" s="69" t="s">
        <v>265</v>
      </c>
    </row>
    <row r="2" spans="1:10" ht="24.95" customHeight="1">
      <c r="A2" s="63">
        <v>1</v>
      </c>
      <c r="B2" s="121" t="s">
        <v>271</v>
      </c>
      <c r="C2" s="64" t="s">
        <v>258</v>
      </c>
      <c r="D2" s="64">
        <v>1</v>
      </c>
      <c r="E2" s="64">
        <v>1550</v>
      </c>
      <c r="F2" s="64">
        <v>160</v>
      </c>
      <c r="G2" s="64">
        <f>E2*F2/1000000</f>
        <v>0.248</v>
      </c>
      <c r="H2" s="64">
        <f>D2*G2</f>
        <v>0.248</v>
      </c>
      <c r="I2" s="64">
        <v>460</v>
      </c>
      <c r="J2" s="64">
        <f>H2*I2</f>
        <v>114.08</v>
      </c>
    </row>
    <row r="3" spans="1:10" ht="24.95" customHeight="1">
      <c r="A3" s="63">
        <v>2</v>
      </c>
      <c r="B3" s="121"/>
      <c r="C3" s="120" t="s">
        <v>259</v>
      </c>
      <c r="D3" s="64">
        <v>2</v>
      </c>
      <c r="E3" s="64">
        <v>770</v>
      </c>
      <c r="F3" s="64">
        <v>130</v>
      </c>
      <c r="G3" s="64">
        <f t="shared" ref="G3:G11" si="0">E3*F3/1000000</f>
        <v>0.10009999999999999</v>
      </c>
      <c r="H3" s="64">
        <f t="shared" ref="H3:H9" si="1">D3*G3</f>
        <v>0.20019999999999999</v>
      </c>
      <c r="I3" s="64">
        <v>460</v>
      </c>
      <c r="J3" s="64">
        <f t="shared" ref="J3:J9" si="2">H3*I3</f>
        <v>92.091999999999999</v>
      </c>
    </row>
    <row r="4" spans="1:10" ht="24.95" customHeight="1">
      <c r="A4" s="63">
        <v>3</v>
      </c>
      <c r="B4" s="121"/>
      <c r="C4" s="120"/>
      <c r="D4" s="64">
        <v>1</v>
      </c>
      <c r="E4" s="64">
        <v>770</v>
      </c>
      <c r="F4" s="64">
        <v>150</v>
      </c>
      <c r="G4" s="64">
        <f>E4*F4/1000000</f>
        <v>0.11550000000000001</v>
      </c>
      <c r="H4" s="64">
        <f>D4*G4</f>
        <v>0.11550000000000001</v>
      </c>
      <c r="I4" s="64">
        <v>460</v>
      </c>
      <c r="J4" s="64">
        <f>H4*I4</f>
        <v>53.13</v>
      </c>
    </row>
    <row r="5" spans="1:10" ht="24.95" customHeight="1">
      <c r="A5" s="63">
        <v>4</v>
      </c>
      <c r="B5" s="121"/>
      <c r="C5" s="120" t="s">
        <v>257</v>
      </c>
      <c r="D5" s="64">
        <v>1</v>
      </c>
      <c r="E5" s="64">
        <v>1390</v>
      </c>
      <c r="F5" s="64">
        <v>100</v>
      </c>
      <c r="G5" s="64">
        <f t="shared" si="0"/>
        <v>0.13900000000000001</v>
      </c>
      <c r="H5" s="64">
        <f t="shared" si="1"/>
        <v>0.13900000000000001</v>
      </c>
      <c r="I5" s="64">
        <v>460</v>
      </c>
      <c r="J5" s="64">
        <f t="shared" si="2"/>
        <v>63.940000000000005</v>
      </c>
    </row>
    <row r="6" spans="1:10" ht="24.95" customHeight="1">
      <c r="A6" s="63">
        <v>5</v>
      </c>
      <c r="B6" s="121"/>
      <c r="C6" s="120"/>
      <c r="D6" s="64">
        <v>1</v>
      </c>
      <c r="E6" s="64">
        <v>770</v>
      </c>
      <c r="F6" s="64">
        <v>100</v>
      </c>
      <c r="G6" s="64">
        <f t="shared" si="0"/>
        <v>7.6999999999999999E-2</v>
      </c>
      <c r="H6" s="64">
        <f t="shared" si="1"/>
        <v>7.6999999999999999E-2</v>
      </c>
      <c r="I6" s="64">
        <v>460</v>
      </c>
      <c r="J6" s="64">
        <f t="shared" si="2"/>
        <v>35.42</v>
      </c>
    </row>
    <row r="7" spans="1:10" ht="24.95" customHeight="1">
      <c r="A7" s="63">
        <v>6</v>
      </c>
      <c r="B7" s="121"/>
      <c r="C7" s="120"/>
      <c r="D7" s="64">
        <v>1</v>
      </c>
      <c r="E7" s="64">
        <v>780</v>
      </c>
      <c r="F7" s="64">
        <v>100</v>
      </c>
      <c r="G7" s="64">
        <f t="shared" si="0"/>
        <v>7.8E-2</v>
      </c>
      <c r="H7" s="64">
        <f t="shared" si="1"/>
        <v>7.8E-2</v>
      </c>
      <c r="I7" s="64">
        <v>460</v>
      </c>
      <c r="J7" s="64">
        <f t="shared" si="2"/>
        <v>35.880000000000003</v>
      </c>
    </row>
    <row r="8" spans="1:10" ht="24.95" customHeight="1">
      <c r="A8" s="63">
        <v>7</v>
      </c>
      <c r="B8" s="121"/>
      <c r="C8" s="64" t="s">
        <v>261</v>
      </c>
      <c r="D8" s="64">
        <v>1</v>
      </c>
      <c r="E8" s="64">
        <v>870</v>
      </c>
      <c r="F8" s="64">
        <v>210</v>
      </c>
      <c r="G8" s="64">
        <f t="shared" si="0"/>
        <v>0.1827</v>
      </c>
      <c r="H8" s="64">
        <f t="shared" si="1"/>
        <v>0.1827</v>
      </c>
      <c r="I8" s="64">
        <v>460</v>
      </c>
      <c r="J8" s="64">
        <f t="shared" si="2"/>
        <v>84.042000000000002</v>
      </c>
    </row>
    <row r="9" spans="1:10" ht="24.95" customHeight="1">
      <c r="A9" s="63">
        <v>8</v>
      </c>
      <c r="B9" s="121"/>
      <c r="C9" s="64" t="s">
        <v>260</v>
      </c>
      <c r="D9" s="64">
        <v>4</v>
      </c>
      <c r="E9" s="64">
        <v>870</v>
      </c>
      <c r="F9" s="64">
        <v>120</v>
      </c>
      <c r="G9" s="64">
        <f t="shared" si="0"/>
        <v>0.10440000000000001</v>
      </c>
      <c r="H9" s="64">
        <f t="shared" si="1"/>
        <v>0.41760000000000003</v>
      </c>
      <c r="I9" s="64">
        <v>460</v>
      </c>
      <c r="J9" s="64">
        <f t="shared" si="2"/>
        <v>192.096</v>
      </c>
    </row>
    <row r="10" spans="1:10" ht="24.95" customHeight="1">
      <c r="A10" s="63">
        <v>9</v>
      </c>
      <c r="B10" s="121"/>
      <c r="C10" s="120" t="s">
        <v>266</v>
      </c>
      <c r="D10" s="64">
        <v>1</v>
      </c>
      <c r="E10" s="64">
        <v>1050</v>
      </c>
      <c r="F10" s="64">
        <v>165</v>
      </c>
      <c r="G10" s="64">
        <f t="shared" si="0"/>
        <v>0.17324999999999999</v>
      </c>
      <c r="H10" s="64">
        <f t="shared" ref="H10:H11" si="3">D10*G10</f>
        <v>0.17324999999999999</v>
      </c>
      <c r="I10" s="64">
        <v>460</v>
      </c>
      <c r="J10" s="64">
        <f t="shared" ref="J10:J11" si="4">H10*I10</f>
        <v>79.694999999999993</v>
      </c>
    </row>
    <row r="11" spans="1:10" ht="24.95" customHeight="1">
      <c r="A11" s="63">
        <v>10</v>
      </c>
      <c r="B11" s="121"/>
      <c r="C11" s="120"/>
      <c r="D11" s="64">
        <v>1</v>
      </c>
      <c r="E11" s="64">
        <v>1070</v>
      </c>
      <c r="F11" s="64">
        <v>150</v>
      </c>
      <c r="G11" s="64">
        <f t="shared" si="0"/>
        <v>0.1605</v>
      </c>
      <c r="H11" s="64">
        <f t="shared" si="3"/>
        <v>0.1605</v>
      </c>
      <c r="I11" s="64">
        <v>460</v>
      </c>
      <c r="J11" s="64">
        <f t="shared" si="4"/>
        <v>73.83</v>
      </c>
    </row>
    <row r="12" spans="1:10" ht="24.95" customHeight="1">
      <c r="A12" s="63">
        <v>11</v>
      </c>
      <c r="B12" s="121"/>
      <c r="C12" s="64" t="s">
        <v>268</v>
      </c>
      <c r="D12" s="64">
        <v>2.1</v>
      </c>
      <c r="I12" s="64">
        <v>20</v>
      </c>
      <c r="J12" s="64">
        <f>D12*I12</f>
        <v>42</v>
      </c>
    </row>
    <row r="13" spans="1:10" ht="24.95" customHeight="1">
      <c r="A13" s="63">
        <v>12</v>
      </c>
      <c r="B13" s="121" t="s">
        <v>269</v>
      </c>
      <c r="C13" s="120" t="s">
        <v>255</v>
      </c>
      <c r="D13" s="64">
        <v>1</v>
      </c>
      <c r="E13" s="64">
        <v>1680</v>
      </c>
      <c r="F13" s="64">
        <v>100</v>
      </c>
      <c r="G13" s="64">
        <f t="shared" ref="G13:G15" si="5">E13*F13/1000000</f>
        <v>0.16800000000000001</v>
      </c>
      <c r="H13" s="64">
        <f t="shared" ref="H13:H15" si="6">D13*G13</f>
        <v>0.16800000000000001</v>
      </c>
      <c r="I13" s="64">
        <v>430</v>
      </c>
      <c r="J13" s="64">
        <f t="shared" ref="J13:J15" si="7">H13*I13</f>
        <v>72.240000000000009</v>
      </c>
    </row>
    <row r="14" spans="1:10" ht="24.95" customHeight="1">
      <c r="A14" s="63">
        <v>13</v>
      </c>
      <c r="B14" s="121"/>
      <c r="C14" s="120"/>
      <c r="D14" s="64">
        <v>1</v>
      </c>
      <c r="E14" s="64">
        <v>1585</v>
      </c>
      <c r="F14" s="64">
        <v>100</v>
      </c>
      <c r="G14" s="64">
        <f t="shared" si="5"/>
        <v>0.1585</v>
      </c>
      <c r="H14" s="64">
        <f t="shared" si="6"/>
        <v>0.1585</v>
      </c>
      <c r="I14" s="64">
        <v>430</v>
      </c>
      <c r="J14" s="64">
        <f t="shared" si="7"/>
        <v>68.155000000000001</v>
      </c>
    </row>
    <row r="15" spans="1:10" ht="24.95" customHeight="1">
      <c r="A15" s="63">
        <v>14</v>
      </c>
      <c r="B15" s="121"/>
      <c r="C15" s="120"/>
      <c r="D15" s="64">
        <v>1</v>
      </c>
      <c r="E15" s="64">
        <v>1380</v>
      </c>
      <c r="F15" s="64">
        <v>100</v>
      </c>
      <c r="G15" s="64">
        <f t="shared" si="5"/>
        <v>0.13800000000000001</v>
      </c>
      <c r="H15" s="64">
        <f t="shared" si="6"/>
        <v>0.13800000000000001</v>
      </c>
      <c r="I15" s="64">
        <v>430</v>
      </c>
      <c r="J15" s="64">
        <f t="shared" si="7"/>
        <v>59.34</v>
      </c>
    </row>
    <row r="16" spans="1:10" ht="24.95" customHeight="1">
      <c r="A16" s="63">
        <v>15</v>
      </c>
      <c r="B16" s="121"/>
      <c r="C16" s="64" t="s">
        <v>268</v>
      </c>
      <c r="D16" s="64">
        <v>9.2899999999999991</v>
      </c>
      <c r="I16" s="64">
        <v>20</v>
      </c>
      <c r="J16" s="64">
        <f>D16*I16</f>
        <v>185.79999999999998</v>
      </c>
    </row>
    <row r="17" spans="1:10" ht="24.95" customHeight="1">
      <c r="A17" s="63">
        <v>16</v>
      </c>
      <c r="B17" s="121" t="s">
        <v>273</v>
      </c>
      <c r="C17" s="64" t="s">
        <v>261</v>
      </c>
      <c r="D17" s="64">
        <v>1</v>
      </c>
      <c r="E17" s="64">
        <v>1630</v>
      </c>
      <c r="F17" s="64">
        <v>175</v>
      </c>
      <c r="G17" s="64">
        <f t="shared" ref="G17:G24" si="8">E17*F17/1000000</f>
        <v>0.28525</v>
      </c>
      <c r="H17" s="64">
        <f t="shared" ref="H17:H24" si="9">D17*G17</f>
        <v>0.28525</v>
      </c>
      <c r="I17" s="64">
        <v>230</v>
      </c>
      <c r="J17" s="64">
        <f t="shared" ref="J17:J24" si="10">H17*I17</f>
        <v>65.607500000000002</v>
      </c>
    </row>
    <row r="18" spans="1:10" ht="24.95" customHeight="1">
      <c r="A18" s="63">
        <v>17</v>
      </c>
      <c r="B18" s="121"/>
      <c r="C18" s="64" t="s">
        <v>274</v>
      </c>
      <c r="D18" s="64">
        <v>1</v>
      </c>
      <c r="E18" s="64">
        <v>2000</v>
      </c>
      <c r="F18" s="64">
        <v>150</v>
      </c>
      <c r="G18" s="64">
        <f t="shared" si="8"/>
        <v>0.3</v>
      </c>
      <c r="H18" s="64">
        <f t="shared" si="9"/>
        <v>0.3</v>
      </c>
      <c r="I18" s="64">
        <v>230</v>
      </c>
      <c r="J18" s="64">
        <f t="shared" si="10"/>
        <v>69</v>
      </c>
    </row>
    <row r="19" spans="1:10" ht="24.95" customHeight="1">
      <c r="A19" s="63">
        <v>18</v>
      </c>
      <c r="B19" s="121"/>
      <c r="C19" s="64" t="s">
        <v>280</v>
      </c>
      <c r="D19" s="64">
        <v>1</v>
      </c>
      <c r="E19" s="64">
        <v>800</v>
      </c>
      <c r="F19" s="64">
        <v>750</v>
      </c>
      <c r="G19" s="64">
        <f t="shared" si="8"/>
        <v>0.6</v>
      </c>
      <c r="H19" s="64">
        <f t="shared" si="9"/>
        <v>0.6</v>
      </c>
      <c r="I19" s="64">
        <v>230</v>
      </c>
      <c r="J19" s="64">
        <f t="shared" si="10"/>
        <v>138</v>
      </c>
    </row>
    <row r="20" spans="1:10" ht="24.95" customHeight="1">
      <c r="A20" s="63">
        <v>19</v>
      </c>
      <c r="B20" s="121"/>
      <c r="C20" s="64" t="s">
        <v>275</v>
      </c>
      <c r="D20" s="64">
        <v>1</v>
      </c>
      <c r="E20" s="64">
        <v>2180</v>
      </c>
      <c r="F20" s="64">
        <v>170</v>
      </c>
      <c r="G20" s="64">
        <f t="shared" si="8"/>
        <v>0.37059999999999998</v>
      </c>
      <c r="H20" s="64">
        <f t="shared" si="9"/>
        <v>0.37059999999999998</v>
      </c>
      <c r="I20" s="64">
        <v>230</v>
      </c>
      <c r="J20" s="64">
        <f t="shared" si="10"/>
        <v>85.238</v>
      </c>
    </row>
    <row r="21" spans="1:10" ht="24.95" customHeight="1">
      <c r="A21" s="63">
        <v>20</v>
      </c>
      <c r="B21" s="121"/>
      <c r="C21" s="64" t="s">
        <v>276</v>
      </c>
      <c r="D21" s="64">
        <v>1</v>
      </c>
      <c r="E21" s="64">
        <v>2640</v>
      </c>
      <c r="F21" s="64">
        <v>170</v>
      </c>
      <c r="G21" s="64">
        <f t="shared" si="8"/>
        <v>0.44879999999999998</v>
      </c>
      <c r="H21" s="64">
        <f t="shared" si="9"/>
        <v>0.44879999999999998</v>
      </c>
      <c r="I21" s="64">
        <v>230</v>
      </c>
      <c r="J21" s="64">
        <f t="shared" si="10"/>
        <v>103.22399999999999</v>
      </c>
    </row>
    <row r="22" spans="1:10" ht="24.95" customHeight="1">
      <c r="A22" s="63">
        <v>21</v>
      </c>
      <c r="B22" s="121"/>
      <c r="C22" s="64" t="s">
        <v>278</v>
      </c>
      <c r="D22" s="64">
        <v>1</v>
      </c>
      <c r="E22" s="64">
        <v>1235</v>
      </c>
      <c r="F22" s="64">
        <v>185</v>
      </c>
      <c r="G22" s="64">
        <f t="shared" si="8"/>
        <v>0.22847500000000001</v>
      </c>
      <c r="H22" s="64">
        <f t="shared" si="9"/>
        <v>0.22847500000000001</v>
      </c>
      <c r="I22" s="64">
        <v>230</v>
      </c>
      <c r="J22" s="64">
        <f t="shared" si="10"/>
        <v>52.549250000000001</v>
      </c>
    </row>
    <row r="23" spans="1:10" ht="24.95" customHeight="1">
      <c r="A23" s="63">
        <v>22</v>
      </c>
      <c r="B23" s="121"/>
      <c r="C23" s="64" t="s">
        <v>279</v>
      </c>
      <c r="D23" s="64">
        <v>1</v>
      </c>
      <c r="E23" s="64">
        <v>3250</v>
      </c>
      <c r="F23" s="64">
        <v>180</v>
      </c>
      <c r="G23" s="64">
        <f t="shared" si="8"/>
        <v>0.58499999999999996</v>
      </c>
      <c r="H23" s="64">
        <f t="shared" si="9"/>
        <v>0.58499999999999996</v>
      </c>
      <c r="I23" s="64">
        <v>230</v>
      </c>
      <c r="J23" s="64">
        <f t="shared" si="10"/>
        <v>134.54999999999998</v>
      </c>
    </row>
    <row r="24" spans="1:10" ht="24.95" customHeight="1">
      <c r="A24" s="63">
        <v>23</v>
      </c>
      <c r="B24" s="121"/>
      <c r="C24" s="64" t="s">
        <v>277</v>
      </c>
      <c r="D24" s="64">
        <v>1</v>
      </c>
      <c r="E24" s="64">
        <v>565</v>
      </c>
      <c r="F24" s="64">
        <v>195</v>
      </c>
      <c r="G24" s="64">
        <f t="shared" si="8"/>
        <v>0.110175</v>
      </c>
      <c r="H24" s="64">
        <f t="shared" si="9"/>
        <v>0.110175</v>
      </c>
      <c r="I24" s="64">
        <v>230</v>
      </c>
      <c r="J24" s="64">
        <f t="shared" si="10"/>
        <v>25.340249999999997</v>
      </c>
    </row>
    <row r="25" spans="1:10" ht="24.95" customHeight="1">
      <c r="A25" s="63">
        <v>24</v>
      </c>
      <c r="B25" s="121"/>
      <c r="C25" s="64" t="s">
        <v>267</v>
      </c>
      <c r="D25" s="64">
        <v>11.3</v>
      </c>
      <c r="I25" s="64">
        <v>10</v>
      </c>
      <c r="J25" s="64">
        <f t="shared" ref="J25:J26" si="11">D25*I25</f>
        <v>113</v>
      </c>
    </row>
    <row r="26" spans="1:10" ht="24.95" customHeight="1">
      <c r="A26" s="63">
        <v>25</v>
      </c>
      <c r="B26" s="121"/>
      <c r="C26" s="64" t="s">
        <v>268</v>
      </c>
      <c r="D26" s="64">
        <v>2.9950000000000001</v>
      </c>
      <c r="I26" s="64">
        <v>20</v>
      </c>
      <c r="J26" s="64">
        <f t="shared" si="11"/>
        <v>59.900000000000006</v>
      </c>
    </row>
    <row r="27" spans="1:10" ht="24.95" customHeight="1">
      <c r="A27" s="122" t="s">
        <v>281</v>
      </c>
      <c r="B27" s="122"/>
      <c r="C27" s="122"/>
      <c r="D27" s="122"/>
      <c r="E27" s="122"/>
      <c r="F27" s="122"/>
      <c r="G27" s="122"/>
      <c r="H27" s="122"/>
      <c r="I27" s="121">
        <f>SUM(J2:J26)-2.149-20</f>
        <v>2076</v>
      </c>
      <c r="J27" s="121"/>
    </row>
    <row r="28" spans="1:10" ht="24.95" customHeight="1">
      <c r="A28" s="63">
        <v>26</v>
      </c>
      <c r="B28" s="64" t="s">
        <v>283</v>
      </c>
      <c r="J28" s="64">
        <v>700</v>
      </c>
    </row>
    <row r="29" spans="1:10" ht="24.95" customHeight="1">
      <c r="A29" s="122" t="s">
        <v>284</v>
      </c>
      <c r="B29" s="122"/>
      <c r="C29" s="122"/>
      <c r="D29" s="122"/>
      <c r="E29" s="122"/>
      <c r="F29" s="122"/>
      <c r="G29" s="122"/>
      <c r="H29" s="122"/>
      <c r="I29" s="121">
        <f>I27+J28</f>
        <v>2776</v>
      </c>
      <c r="J29" s="121"/>
    </row>
  </sheetData>
  <mergeCells count="11">
    <mergeCell ref="B17:B26"/>
    <mergeCell ref="A27:H27"/>
    <mergeCell ref="I27:J27"/>
    <mergeCell ref="I29:J29"/>
    <mergeCell ref="A29:H29"/>
    <mergeCell ref="C3:C4"/>
    <mergeCell ref="C5:C7"/>
    <mergeCell ref="C10:C11"/>
    <mergeCell ref="C13:C15"/>
    <mergeCell ref="B2:B12"/>
    <mergeCell ref="B13:B16"/>
  </mergeCells>
  <phoneticPr fontId="1" type="noConversion"/>
  <printOptions horizontalCentered="1" verticalCentered="1"/>
  <pageMargins left="0.25" right="0.25" top="0.75" bottom="0.75" header="0.3" footer="0.3"/>
  <pageSetup paperSize="9" orientation="portrait" horizontalDpi="200" verticalDpi="200" r:id="rId1"/>
  <ignoredErrors>
    <ignoredError sqref="J16 J1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V103"/>
  <sheetViews>
    <sheetView topLeftCell="C1" workbookViewId="0">
      <pane ySplit="1" topLeftCell="A2" activePane="bottomLeft" state="frozen"/>
      <selection pane="bottomLeft" activeCell="N13" sqref="N13"/>
    </sheetView>
  </sheetViews>
  <sheetFormatPr defaultRowHeight="24.95" customHeight="1"/>
  <cols>
    <col min="1" max="1" width="9" style="62"/>
    <col min="2" max="2" width="12.375" style="82" customWidth="1"/>
    <col min="3" max="3" width="11" style="61" bestFit="1" customWidth="1"/>
    <col min="4" max="4" width="9" style="61"/>
    <col min="5" max="5" width="10.875" style="61" bestFit="1" customWidth="1"/>
    <col min="6" max="13" width="9" style="61"/>
    <col min="14" max="14" width="22.5" style="61" bestFit="1" customWidth="1"/>
    <col min="15" max="15" width="37.125" style="61" bestFit="1" customWidth="1"/>
    <col min="16" max="16384" width="9" style="61"/>
  </cols>
  <sheetData>
    <row r="1" spans="1:22" s="62" customFormat="1" ht="24.95" customHeight="1" thickBot="1">
      <c r="A1" s="69" t="s">
        <v>251</v>
      </c>
      <c r="B1" s="79" t="s">
        <v>252</v>
      </c>
      <c r="C1" s="69" t="s">
        <v>272</v>
      </c>
      <c r="D1" s="69" t="s">
        <v>253</v>
      </c>
      <c r="E1" s="69" t="s">
        <v>306</v>
      </c>
      <c r="F1" s="69" t="s">
        <v>262</v>
      </c>
      <c r="G1" s="69" t="s">
        <v>264</v>
      </c>
      <c r="H1" s="69" t="s">
        <v>265</v>
      </c>
      <c r="I1" s="69" t="s">
        <v>301</v>
      </c>
      <c r="J1" s="69" t="s">
        <v>302</v>
      </c>
      <c r="K1" s="69" t="s">
        <v>303</v>
      </c>
      <c r="M1" s="69" t="s">
        <v>0</v>
      </c>
      <c r="N1" s="81" t="s">
        <v>252</v>
      </c>
      <c r="O1" s="69" t="s">
        <v>272</v>
      </c>
      <c r="P1" s="69" t="s">
        <v>3</v>
      </c>
      <c r="Q1" s="69" t="s">
        <v>2</v>
      </c>
      <c r="R1" s="69" t="s">
        <v>5</v>
      </c>
      <c r="S1" s="69" t="s">
        <v>265</v>
      </c>
      <c r="T1" s="94" t="s">
        <v>355</v>
      </c>
      <c r="U1" s="69" t="s">
        <v>356</v>
      </c>
      <c r="V1" s="69" t="s">
        <v>303</v>
      </c>
    </row>
    <row r="2" spans="1:22" s="62" customFormat="1" ht="24.95" customHeight="1">
      <c r="A2" s="63">
        <v>1</v>
      </c>
      <c r="B2" s="129" t="s">
        <v>304</v>
      </c>
      <c r="C2" s="65" t="s">
        <v>285</v>
      </c>
      <c r="D2" s="65">
        <v>2380</v>
      </c>
      <c r="E2" s="65">
        <v>1460</v>
      </c>
      <c r="F2" s="65">
        <f t="shared" ref="F2" si="0">D2*E2/1000000</f>
        <v>3.4748000000000001</v>
      </c>
      <c r="G2" s="65">
        <v>70</v>
      </c>
      <c r="H2" s="64">
        <f t="shared" ref="H2:H4" si="1">F2*G2</f>
        <v>243.23600000000002</v>
      </c>
      <c r="I2" s="63"/>
      <c r="J2" s="63"/>
      <c r="K2" s="63"/>
      <c r="M2" s="65">
        <v>1</v>
      </c>
      <c r="N2" s="98" t="s">
        <v>364</v>
      </c>
      <c r="O2" s="65"/>
      <c r="P2" s="65" t="s">
        <v>365</v>
      </c>
      <c r="Q2" s="65">
        <v>-1</v>
      </c>
      <c r="R2" s="65">
        <v>100</v>
      </c>
      <c r="S2" s="91">
        <f t="shared" ref="S2:S4" si="2">Q2*R2</f>
        <v>-100</v>
      </c>
      <c r="T2" s="95"/>
      <c r="U2" s="65"/>
      <c r="V2" s="92">
        <v>-100</v>
      </c>
    </row>
    <row r="3" spans="1:22" s="62" customFormat="1" ht="24.95" customHeight="1">
      <c r="A3" s="63">
        <v>2</v>
      </c>
      <c r="B3" s="126"/>
      <c r="C3" s="65" t="s">
        <v>287</v>
      </c>
      <c r="D3" s="65">
        <v>6860</v>
      </c>
      <c r="E3" s="65">
        <v>1045</v>
      </c>
      <c r="F3" s="64">
        <f t="shared" ref="F3:F16" si="3">D3*E3/1000000</f>
        <v>7.1687000000000003</v>
      </c>
      <c r="G3" s="65">
        <v>70</v>
      </c>
      <c r="H3" s="64">
        <f t="shared" si="1"/>
        <v>501.80900000000003</v>
      </c>
      <c r="I3" s="63"/>
      <c r="J3" s="85"/>
      <c r="K3" s="85"/>
      <c r="M3" s="91">
        <v>2</v>
      </c>
      <c r="N3" s="91" t="s">
        <v>339</v>
      </c>
      <c r="O3" s="91" t="s">
        <v>338</v>
      </c>
      <c r="P3" s="91" t="s">
        <v>345</v>
      </c>
      <c r="Q3" s="91">
        <v>90</v>
      </c>
      <c r="R3" s="91">
        <v>-55</v>
      </c>
      <c r="S3" s="91">
        <f t="shared" si="2"/>
        <v>-4950</v>
      </c>
      <c r="T3" s="95"/>
      <c r="U3" s="91"/>
      <c r="V3" s="93">
        <v>-4950</v>
      </c>
    </row>
    <row r="4" spans="1:22" s="62" customFormat="1" ht="24.95" customHeight="1" thickBot="1">
      <c r="A4" s="69">
        <v>3</v>
      </c>
      <c r="B4" s="130"/>
      <c r="C4" s="75" t="s">
        <v>305</v>
      </c>
      <c r="D4" s="75">
        <v>495</v>
      </c>
      <c r="E4" s="75">
        <v>1045</v>
      </c>
      <c r="F4" s="78">
        <f t="shared" si="3"/>
        <v>0.51727500000000004</v>
      </c>
      <c r="G4" s="75">
        <v>70</v>
      </c>
      <c r="H4" s="78">
        <f t="shared" si="1"/>
        <v>36.209250000000004</v>
      </c>
      <c r="I4" s="69">
        <v>13</v>
      </c>
      <c r="J4" s="84">
        <v>12</v>
      </c>
      <c r="K4" s="84">
        <f>(I4-J4)*G4</f>
        <v>70</v>
      </c>
      <c r="M4" s="91">
        <v>3</v>
      </c>
      <c r="N4" s="91" t="s">
        <v>370</v>
      </c>
      <c r="O4" s="91" t="s">
        <v>371</v>
      </c>
      <c r="P4" s="91" t="s">
        <v>345</v>
      </c>
      <c r="Q4" s="91">
        <v>0</v>
      </c>
      <c r="R4" s="91">
        <v>750</v>
      </c>
      <c r="S4" s="91">
        <f t="shared" si="2"/>
        <v>0</v>
      </c>
      <c r="T4" s="95">
        <v>0</v>
      </c>
      <c r="U4" s="91">
        <v>3</v>
      </c>
      <c r="V4" s="92">
        <f t="shared" ref="V4" si="4">(T4-U4)*R4</f>
        <v>-2250</v>
      </c>
    </row>
    <row r="5" spans="1:22" ht="24.95" customHeight="1">
      <c r="A5" s="63">
        <v>1</v>
      </c>
      <c r="B5" s="126" t="s">
        <v>300</v>
      </c>
      <c r="C5" s="120" t="s">
        <v>285</v>
      </c>
      <c r="D5" s="64">
        <v>2940</v>
      </c>
      <c r="E5" s="64">
        <v>2750</v>
      </c>
      <c r="F5" s="64">
        <f>D5*E5/1000000</f>
        <v>8.0850000000000009</v>
      </c>
      <c r="G5" s="65">
        <v>110</v>
      </c>
      <c r="H5" s="64">
        <f>F5*G5</f>
        <v>889.35000000000014</v>
      </c>
      <c r="M5" s="91">
        <v>4</v>
      </c>
      <c r="N5" s="62" t="s">
        <v>304</v>
      </c>
      <c r="O5" s="62" t="s">
        <v>334</v>
      </c>
      <c r="P5" s="62" t="s">
        <v>369</v>
      </c>
      <c r="Q5" s="62">
        <v>11.5</v>
      </c>
      <c r="R5" s="62">
        <v>70</v>
      </c>
      <c r="S5" s="62">
        <f t="shared" ref="S5:S23" si="5">Q5*R5</f>
        <v>805</v>
      </c>
      <c r="T5" s="103">
        <v>11.5</v>
      </c>
      <c r="U5" s="62">
        <v>13</v>
      </c>
      <c r="V5" s="85">
        <f>(T5-U5)*R5</f>
        <v>-105</v>
      </c>
    </row>
    <row r="6" spans="1:22" ht="24.95" customHeight="1">
      <c r="A6" s="63">
        <v>2</v>
      </c>
      <c r="B6" s="126"/>
      <c r="C6" s="120"/>
      <c r="D6" s="64">
        <v>1460</v>
      </c>
      <c r="E6" s="64">
        <v>2750</v>
      </c>
      <c r="F6" s="64">
        <f t="shared" si="3"/>
        <v>4.0149999999999997</v>
      </c>
      <c r="G6" s="65">
        <v>110</v>
      </c>
      <c r="H6" s="64">
        <f t="shared" ref="H6:H18" si="6">F6*G6</f>
        <v>441.65</v>
      </c>
      <c r="M6" s="91">
        <v>5</v>
      </c>
      <c r="N6" s="91" t="s">
        <v>335</v>
      </c>
      <c r="O6" s="91" t="s">
        <v>336</v>
      </c>
      <c r="P6" s="91" t="s">
        <v>345</v>
      </c>
      <c r="Q6" s="91">
        <v>89</v>
      </c>
      <c r="R6" s="91">
        <v>110</v>
      </c>
      <c r="S6" s="91">
        <f t="shared" si="5"/>
        <v>9790</v>
      </c>
      <c r="T6" s="95">
        <v>89</v>
      </c>
      <c r="U6" s="91">
        <v>80</v>
      </c>
      <c r="V6" s="92">
        <f t="shared" ref="V6:V23" si="7">(T6-U6)*R6</f>
        <v>990</v>
      </c>
    </row>
    <row r="7" spans="1:22" ht="24.95" customHeight="1">
      <c r="A7" s="63">
        <v>3</v>
      </c>
      <c r="B7" s="126"/>
      <c r="C7" s="120"/>
      <c r="D7" s="64">
        <v>2380</v>
      </c>
      <c r="E7" s="64">
        <v>2750</v>
      </c>
      <c r="F7" s="64">
        <f t="shared" si="3"/>
        <v>6.5449999999999999</v>
      </c>
      <c r="G7" s="65">
        <v>110</v>
      </c>
      <c r="H7" s="64">
        <f t="shared" si="6"/>
        <v>719.95</v>
      </c>
      <c r="M7" s="91">
        <v>6</v>
      </c>
      <c r="N7" s="91" t="s">
        <v>337</v>
      </c>
      <c r="O7" s="91" t="s">
        <v>286</v>
      </c>
      <c r="P7" s="91" t="s">
        <v>345</v>
      </c>
      <c r="Q7" s="91">
        <v>0</v>
      </c>
      <c r="R7" s="91">
        <v>130</v>
      </c>
      <c r="S7" s="91">
        <f t="shared" si="5"/>
        <v>0</v>
      </c>
      <c r="T7" s="95">
        <v>0</v>
      </c>
      <c r="U7" s="91">
        <v>9</v>
      </c>
      <c r="V7" s="92">
        <f t="shared" si="7"/>
        <v>-1170</v>
      </c>
    </row>
    <row r="8" spans="1:22" ht="24.95" customHeight="1">
      <c r="A8" s="63">
        <v>4</v>
      </c>
      <c r="B8" s="126"/>
      <c r="C8" s="120" t="s">
        <v>286</v>
      </c>
      <c r="D8" s="64">
        <v>3450</v>
      </c>
      <c r="E8" s="64">
        <v>2750</v>
      </c>
      <c r="F8" s="64">
        <f t="shared" si="3"/>
        <v>9.4875000000000007</v>
      </c>
      <c r="G8" s="65">
        <v>110</v>
      </c>
      <c r="H8" s="64">
        <f t="shared" si="6"/>
        <v>1043.625</v>
      </c>
      <c r="M8" s="91">
        <v>7</v>
      </c>
      <c r="N8" s="91" t="s">
        <v>155</v>
      </c>
      <c r="O8" s="91" t="s">
        <v>340</v>
      </c>
      <c r="P8" s="91" t="s">
        <v>345</v>
      </c>
      <c r="Q8" s="91">
        <v>25.6</v>
      </c>
      <c r="R8" s="91">
        <v>45</v>
      </c>
      <c r="S8" s="91">
        <f t="shared" si="5"/>
        <v>1152</v>
      </c>
      <c r="T8" s="95">
        <v>25.6</v>
      </c>
      <c r="U8" s="91">
        <v>27.88</v>
      </c>
      <c r="V8" s="92">
        <f t="shared" si="7"/>
        <v>-102.59999999999989</v>
      </c>
    </row>
    <row r="9" spans="1:22" ht="24.95" customHeight="1">
      <c r="A9" s="63">
        <v>5</v>
      </c>
      <c r="B9" s="126"/>
      <c r="C9" s="120"/>
      <c r="D9" s="64">
        <v>4360</v>
      </c>
      <c r="E9" s="64">
        <v>2750</v>
      </c>
      <c r="F9" s="64">
        <f t="shared" si="3"/>
        <v>11.99</v>
      </c>
      <c r="G9" s="65">
        <v>110</v>
      </c>
      <c r="H9" s="64">
        <f t="shared" si="6"/>
        <v>1318.9</v>
      </c>
      <c r="M9" s="91">
        <v>8</v>
      </c>
      <c r="N9" s="91" t="s">
        <v>308</v>
      </c>
      <c r="O9" s="91" t="s">
        <v>340</v>
      </c>
      <c r="P9" s="91" t="s">
        <v>345</v>
      </c>
      <c r="Q9" s="91">
        <v>109</v>
      </c>
      <c r="R9" s="91">
        <v>55</v>
      </c>
      <c r="S9" s="91">
        <f t="shared" si="5"/>
        <v>5995</v>
      </c>
      <c r="T9" s="95">
        <v>109</v>
      </c>
      <c r="U9" s="91">
        <v>118</v>
      </c>
      <c r="V9" s="92">
        <f t="shared" si="7"/>
        <v>-495</v>
      </c>
    </row>
    <row r="10" spans="1:22" ht="24.95" customHeight="1">
      <c r="A10" s="63">
        <v>6</v>
      </c>
      <c r="B10" s="126"/>
      <c r="C10" s="120"/>
      <c r="D10" s="64">
        <v>3915</v>
      </c>
      <c r="E10" s="64">
        <v>2750</v>
      </c>
      <c r="F10" s="64">
        <f t="shared" si="3"/>
        <v>10.766249999999999</v>
      </c>
      <c r="G10" s="65">
        <v>110</v>
      </c>
      <c r="H10" s="64">
        <f t="shared" si="6"/>
        <v>1184.2874999999999</v>
      </c>
      <c r="M10" s="91">
        <v>9</v>
      </c>
      <c r="N10" s="91" t="s">
        <v>324</v>
      </c>
      <c r="O10" s="91" t="s">
        <v>341</v>
      </c>
      <c r="P10" s="91" t="s">
        <v>345</v>
      </c>
      <c r="Q10" s="91">
        <v>14</v>
      </c>
      <c r="R10" s="91">
        <v>330</v>
      </c>
      <c r="S10" s="91">
        <f t="shared" si="5"/>
        <v>4620</v>
      </c>
      <c r="T10" s="95">
        <v>14</v>
      </c>
      <c r="U10" s="91">
        <v>15</v>
      </c>
      <c r="V10" s="93">
        <f t="shared" si="7"/>
        <v>-330</v>
      </c>
    </row>
    <row r="11" spans="1:22" ht="24.95" customHeight="1">
      <c r="A11" s="63">
        <v>7</v>
      </c>
      <c r="B11" s="126"/>
      <c r="C11" s="120" t="s">
        <v>287</v>
      </c>
      <c r="D11" s="64">
        <v>6860</v>
      </c>
      <c r="E11" s="64">
        <v>2750</v>
      </c>
      <c r="F11" s="64">
        <f t="shared" si="3"/>
        <v>18.864999999999998</v>
      </c>
      <c r="G11" s="65">
        <v>110</v>
      </c>
      <c r="H11" s="64">
        <f t="shared" si="6"/>
        <v>2075.1499999999996</v>
      </c>
      <c r="M11" s="91">
        <v>10</v>
      </c>
      <c r="N11" s="62" t="s">
        <v>342</v>
      </c>
      <c r="O11" s="62" t="s">
        <v>343</v>
      </c>
      <c r="P11" s="62" t="s">
        <v>369</v>
      </c>
      <c r="Q11" s="62">
        <v>8.5</v>
      </c>
      <c r="R11" s="62">
        <v>50</v>
      </c>
      <c r="S11" s="62">
        <f t="shared" si="5"/>
        <v>425</v>
      </c>
      <c r="T11" s="103">
        <v>8.5</v>
      </c>
      <c r="U11" s="62">
        <v>11</v>
      </c>
      <c r="V11" s="104">
        <f t="shared" si="7"/>
        <v>-125</v>
      </c>
    </row>
    <row r="12" spans="1:22" ht="24.95" customHeight="1">
      <c r="A12" s="63">
        <v>8</v>
      </c>
      <c r="B12" s="126"/>
      <c r="C12" s="120"/>
      <c r="D12" s="64">
        <v>1045</v>
      </c>
      <c r="E12" s="64">
        <v>2750</v>
      </c>
      <c r="F12" s="64">
        <f t="shared" si="3"/>
        <v>2.8737499999999998</v>
      </c>
      <c r="G12" s="65">
        <v>110</v>
      </c>
      <c r="H12" s="64">
        <f t="shared" si="6"/>
        <v>316.11249999999995</v>
      </c>
      <c r="M12" s="91">
        <v>11</v>
      </c>
      <c r="N12" s="91" t="s">
        <v>193</v>
      </c>
      <c r="O12" s="91" t="s">
        <v>344</v>
      </c>
      <c r="P12" s="91" t="s">
        <v>346</v>
      </c>
      <c r="Q12" s="91">
        <v>9.5</v>
      </c>
      <c r="R12" s="91">
        <v>150</v>
      </c>
      <c r="S12" s="91">
        <f t="shared" si="5"/>
        <v>1425</v>
      </c>
      <c r="T12" s="95">
        <v>9.5</v>
      </c>
      <c r="U12" s="91">
        <v>11.5</v>
      </c>
      <c r="V12" s="93">
        <f t="shared" si="7"/>
        <v>-300</v>
      </c>
    </row>
    <row r="13" spans="1:22" ht="24.95" customHeight="1">
      <c r="A13" s="63">
        <v>9</v>
      </c>
      <c r="B13" s="126"/>
      <c r="C13" s="120"/>
      <c r="D13" s="64">
        <v>7840</v>
      </c>
      <c r="E13" s="64">
        <v>2750</v>
      </c>
      <c r="F13" s="64">
        <f t="shared" si="3"/>
        <v>21.56</v>
      </c>
      <c r="G13" s="65">
        <v>110</v>
      </c>
      <c r="H13" s="64">
        <f t="shared" si="6"/>
        <v>2371.6</v>
      </c>
      <c r="M13" s="91">
        <v>12</v>
      </c>
      <c r="N13" s="91" t="s">
        <v>74</v>
      </c>
      <c r="O13" s="91" t="s">
        <v>347</v>
      </c>
      <c r="P13" s="91" t="s">
        <v>345</v>
      </c>
      <c r="Q13" s="65">
        <v>8.5</v>
      </c>
      <c r="R13" s="91">
        <v>115</v>
      </c>
      <c r="S13" s="91">
        <f t="shared" si="5"/>
        <v>977.5</v>
      </c>
      <c r="T13" s="95">
        <v>8.5</v>
      </c>
      <c r="U13" s="91">
        <v>3</v>
      </c>
      <c r="V13" s="93">
        <f t="shared" si="7"/>
        <v>632.5</v>
      </c>
    </row>
    <row r="14" spans="1:22" ht="24.95" customHeight="1">
      <c r="A14" s="63">
        <v>10</v>
      </c>
      <c r="B14" s="126"/>
      <c r="C14" s="120" t="s">
        <v>288</v>
      </c>
      <c r="D14" s="64">
        <v>2970</v>
      </c>
      <c r="E14" s="64">
        <v>2750</v>
      </c>
      <c r="F14" s="64">
        <f t="shared" si="3"/>
        <v>8.1675000000000004</v>
      </c>
      <c r="G14" s="65">
        <v>110</v>
      </c>
      <c r="H14" s="64">
        <f t="shared" si="6"/>
        <v>898.42500000000007</v>
      </c>
      <c r="M14" s="91">
        <v>13</v>
      </c>
      <c r="N14" s="102" t="s">
        <v>333</v>
      </c>
      <c r="O14" s="102" t="s">
        <v>348</v>
      </c>
      <c r="P14" s="102" t="s">
        <v>346</v>
      </c>
      <c r="Q14" s="101">
        <v>2.86</v>
      </c>
      <c r="R14" s="102">
        <v>80</v>
      </c>
      <c r="S14" s="102">
        <f t="shared" si="5"/>
        <v>228.79999999999998</v>
      </c>
      <c r="T14" s="96">
        <v>2.86</v>
      </c>
      <c r="U14" s="91">
        <v>5</v>
      </c>
      <c r="V14" s="93">
        <f t="shared" si="7"/>
        <v>-171.20000000000002</v>
      </c>
    </row>
    <row r="15" spans="1:22" ht="24.95" customHeight="1">
      <c r="A15" s="63">
        <v>11</v>
      </c>
      <c r="B15" s="126"/>
      <c r="C15" s="120"/>
      <c r="D15" s="64">
        <v>3090</v>
      </c>
      <c r="E15" s="64">
        <v>2750</v>
      </c>
      <c r="F15" s="64">
        <f t="shared" si="3"/>
        <v>8.4975000000000005</v>
      </c>
      <c r="G15" s="65">
        <v>110</v>
      </c>
      <c r="H15" s="64">
        <f t="shared" si="6"/>
        <v>934.72500000000002</v>
      </c>
      <c r="M15" s="91">
        <v>14</v>
      </c>
      <c r="N15" s="102" t="s">
        <v>333</v>
      </c>
      <c r="O15" s="102" t="s">
        <v>349</v>
      </c>
      <c r="P15" s="102" t="s">
        <v>346</v>
      </c>
      <c r="Q15" s="101">
        <v>6.7</v>
      </c>
      <c r="R15" s="102">
        <v>70</v>
      </c>
      <c r="S15" s="102">
        <f t="shared" si="5"/>
        <v>469</v>
      </c>
      <c r="T15" s="96">
        <v>6.7</v>
      </c>
      <c r="U15" s="102">
        <v>6</v>
      </c>
      <c r="V15" s="93">
        <f t="shared" si="7"/>
        <v>49.000000000000014</v>
      </c>
    </row>
    <row r="16" spans="1:22" ht="24.95" customHeight="1">
      <c r="A16" s="66">
        <v>12</v>
      </c>
      <c r="B16" s="127"/>
      <c r="C16" s="125"/>
      <c r="D16" s="67">
        <v>3010</v>
      </c>
      <c r="E16" s="67">
        <v>2750</v>
      </c>
      <c r="F16" s="67">
        <f t="shared" si="3"/>
        <v>8.2774999999999999</v>
      </c>
      <c r="G16" s="68">
        <v>110</v>
      </c>
      <c r="H16" s="67">
        <f t="shared" si="6"/>
        <v>910.52499999999998</v>
      </c>
      <c r="M16" s="91">
        <v>15</v>
      </c>
      <c r="N16" s="102" t="s">
        <v>333</v>
      </c>
      <c r="O16" s="102" t="s">
        <v>350</v>
      </c>
      <c r="P16" s="102" t="s">
        <v>346</v>
      </c>
      <c r="Q16" s="101">
        <v>9.15</v>
      </c>
      <c r="R16" s="102">
        <v>60</v>
      </c>
      <c r="S16" s="102">
        <f t="shared" si="5"/>
        <v>549</v>
      </c>
      <c r="T16" s="96">
        <v>9.15</v>
      </c>
      <c r="U16" s="102">
        <v>10</v>
      </c>
      <c r="V16" s="93">
        <f t="shared" si="7"/>
        <v>-50.999999999999979</v>
      </c>
    </row>
    <row r="17" spans="1:22" ht="24.95" customHeight="1">
      <c r="A17" s="70">
        <v>13</v>
      </c>
      <c r="B17" s="128" t="s">
        <v>289</v>
      </c>
      <c r="C17" s="71" t="s">
        <v>266</v>
      </c>
      <c r="D17" s="71">
        <v>1300</v>
      </c>
      <c r="E17" s="71">
        <v>2290</v>
      </c>
      <c r="F17" s="71">
        <f>-D17*E17/1000000/2</f>
        <v>-1.4884999999999999</v>
      </c>
      <c r="G17" s="72">
        <v>110</v>
      </c>
      <c r="H17" s="71">
        <f t="shared" ref="H17" si="8">F17*G17</f>
        <v>-163.73499999999999</v>
      </c>
      <c r="M17" s="91">
        <v>16</v>
      </c>
      <c r="N17" s="102" t="s">
        <v>351</v>
      </c>
      <c r="O17" s="102"/>
      <c r="P17" s="91" t="s">
        <v>345</v>
      </c>
      <c r="Q17" s="101">
        <v>49.9</v>
      </c>
      <c r="R17" s="102">
        <v>20</v>
      </c>
      <c r="S17" s="102">
        <f t="shared" si="5"/>
        <v>998</v>
      </c>
      <c r="T17" s="96">
        <v>49.9</v>
      </c>
      <c r="U17" s="102">
        <v>0</v>
      </c>
      <c r="V17" s="93">
        <f t="shared" si="7"/>
        <v>998</v>
      </c>
    </row>
    <row r="18" spans="1:22" ht="24.95" customHeight="1">
      <c r="A18" s="63">
        <v>14</v>
      </c>
      <c r="B18" s="126"/>
      <c r="C18" s="64" t="s">
        <v>261</v>
      </c>
      <c r="D18" s="64">
        <v>880</v>
      </c>
      <c r="E18" s="64">
        <v>2290</v>
      </c>
      <c r="F18" s="64">
        <f t="shared" ref="F18:F19" si="9">-D18*E18/1000000/2</f>
        <v>-1.0076000000000001</v>
      </c>
      <c r="G18" s="64">
        <v>110</v>
      </c>
      <c r="H18" s="64">
        <f t="shared" si="6"/>
        <v>-110.83600000000001</v>
      </c>
      <c r="M18" s="91">
        <v>17</v>
      </c>
      <c r="N18" s="102" t="s">
        <v>352</v>
      </c>
      <c r="O18" s="102"/>
      <c r="P18" s="91" t="s">
        <v>345</v>
      </c>
      <c r="Q18" s="102">
        <v>49.9</v>
      </c>
      <c r="R18" s="102">
        <v>45</v>
      </c>
      <c r="S18" s="102">
        <f t="shared" si="5"/>
        <v>2245.5</v>
      </c>
      <c r="T18" s="96">
        <v>49.9</v>
      </c>
      <c r="U18" s="102">
        <v>54</v>
      </c>
      <c r="V18" s="93">
        <f t="shared" si="7"/>
        <v>-184.50000000000006</v>
      </c>
    </row>
    <row r="19" spans="1:22" ht="24.95" customHeight="1">
      <c r="A19" s="63">
        <v>15</v>
      </c>
      <c r="B19" s="126"/>
      <c r="C19" s="64" t="s">
        <v>286</v>
      </c>
      <c r="D19" s="64">
        <v>2940</v>
      </c>
      <c r="E19" s="64">
        <v>2290</v>
      </c>
      <c r="F19" s="64">
        <f t="shared" si="9"/>
        <v>-3.3662999999999998</v>
      </c>
      <c r="G19" s="64">
        <v>110</v>
      </c>
      <c r="H19" s="64">
        <f t="shared" ref="H19:H20" si="10">F19*G19</f>
        <v>-370.29300000000001</v>
      </c>
      <c r="M19" s="91">
        <v>18</v>
      </c>
      <c r="N19" s="102" t="s">
        <v>353</v>
      </c>
      <c r="O19" s="102"/>
      <c r="P19" s="102" t="s">
        <v>346</v>
      </c>
      <c r="Q19" s="102">
        <v>7.5</v>
      </c>
      <c r="R19" s="102">
        <v>48</v>
      </c>
      <c r="S19" s="102">
        <f t="shared" si="5"/>
        <v>360</v>
      </c>
      <c r="T19" s="96">
        <v>7.5</v>
      </c>
      <c r="U19" s="102">
        <v>0</v>
      </c>
      <c r="V19" s="93">
        <f t="shared" si="7"/>
        <v>360</v>
      </c>
    </row>
    <row r="20" spans="1:22" ht="24.95" customHeight="1">
      <c r="A20" s="63">
        <v>16</v>
      </c>
      <c r="B20" s="126"/>
      <c r="C20" s="64" t="s">
        <v>275</v>
      </c>
      <c r="D20" s="64">
        <v>880</v>
      </c>
      <c r="E20" s="64">
        <v>2290</v>
      </c>
      <c r="F20" s="64">
        <f t="shared" ref="F20:F26" si="11">-D20*E20/1000000/2</f>
        <v>-1.0076000000000001</v>
      </c>
      <c r="G20" s="64">
        <v>110</v>
      </c>
      <c r="H20" s="64">
        <f t="shared" si="10"/>
        <v>-110.83600000000001</v>
      </c>
      <c r="M20" s="91">
        <v>19</v>
      </c>
      <c r="N20" s="102" t="s">
        <v>354</v>
      </c>
      <c r="O20" s="102"/>
      <c r="P20" s="102" t="s">
        <v>80</v>
      </c>
      <c r="Q20" s="102">
        <v>3</v>
      </c>
      <c r="R20" s="102">
        <v>100</v>
      </c>
      <c r="S20" s="102">
        <f t="shared" si="5"/>
        <v>300</v>
      </c>
      <c r="T20" s="96">
        <v>3</v>
      </c>
      <c r="U20" s="102">
        <v>0</v>
      </c>
      <c r="V20" s="93">
        <f t="shared" si="7"/>
        <v>300</v>
      </c>
    </row>
    <row r="21" spans="1:22" ht="24.95" customHeight="1">
      <c r="A21" s="63">
        <v>17</v>
      </c>
      <c r="B21" s="126"/>
      <c r="C21" s="64" t="s">
        <v>278</v>
      </c>
      <c r="D21" s="64">
        <v>880</v>
      </c>
      <c r="E21" s="64">
        <v>2290</v>
      </c>
      <c r="F21" s="64">
        <f t="shared" si="11"/>
        <v>-1.0076000000000001</v>
      </c>
      <c r="G21" s="64">
        <v>110</v>
      </c>
      <c r="H21" s="64">
        <f t="shared" ref="H21:H24" si="12">F21*G21</f>
        <v>-110.83600000000001</v>
      </c>
      <c r="M21" s="91">
        <v>20</v>
      </c>
      <c r="N21" s="102" t="s">
        <v>357</v>
      </c>
      <c r="O21" s="102" t="s">
        <v>358</v>
      </c>
      <c r="P21" s="91" t="s">
        <v>345</v>
      </c>
      <c r="Q21" s="102">
        <v>15.86</v>
      </c>
      <c r="R21" s="102">
        <v>35</v>
      </c>
      <c r="S21" s="102">
        <f t="shared" si="5"/>
        <v>555.1</v>
      </c>
      <c r="T21" s="96">
        <v>15.86</v>
      </c>
      <c r="U21" s="102">
        <v>6</v>
      </c>
      <c r="V21" s="93">
        <f t="shared" si="7"/>
        <v>345.09999999999997</v>
      </c>
    </row>
    <row r="22" spans="1:22" ht="24.95" customHeight="1">
      <c r="A22" s="63">
        <v>18</v>
      </c>
      <c r="B22" s="126"/>
      <c r="C22" s="64" t="s">
        <v>270</v>
      </c>
      <c r="D22" s="64">
        <v>880</v>
      </c>
      <c r="E22" s="64">
        <v>2290</v>
      </c>
      <c r="F22" s="64">
        <f t="shared" si="11"/>
        <v>-1.0076000000000001</v>
      </c>
      <c r="G22" s="64">
        <v>110</v>
      </c>
      <c r="H22" s="64">
        <f t="shared" si="12"/>
        <v>-110.83600000000001</v>
      </c>
      <c r="M22" s="91">
        <v>21</v>
      </c>
      <c r="N22" s="102" t="s">
        <v>359</v>
      </c>
      <c r="O22" s="102"/>
      <c r="P22" s="102" t="s">
        <v>80</v>
      </c>
      <c r="Q22" s="102">
        <v>0</v>
      </c>
      <c r="R22" s="102">
        <v>135</v>
      </c>
      <c r="S22" s="102">
        <f t="shared" si="5"/>
        <v>0</v>
      </c>
      <c r="T22" s="96">
        <v>0</v>
      </c>
      <c r="U22" s="102">
        <v>1</v>
      </c>
      <c r="V22" s="97">
        <f t="shared" si="7"/>
        <v>-135</v>
      </c>
    </row>
    <row r="23" spans="1:22" ht="24.95" customHeight="1">
      <c r="A23" s="63">
        <v>19</v>
      </c>
      <c r="B23" s="126"/>
      <c r="C23" s="64" t="s">
        <v>276</v>
      </c>
      <c r="D23" s="64">
        <v>880</v>
      </c>
      <c r="E23" s="64">
        <v>2290</v>
      </c>
      <c r="F23" s="64">
        <f t="shared" si="11"/>
        <v>-1.0076000000000001</v>
      </c>
      <c r="G23" s="64">
        <v>110</v>
      </c>
      <c r="H23" s="64">
        <f t="shared" si="12"/>
        <v>-110.83600000000001</v>
      </c>
      <c r="M23" s="91">
        <v>22</v>
      </c>
      <c r="N23" s="102" t="s">
        <v>360</v>
      </c>
      <c r="O23" s="102"/>
      <c r="P23" s="102" t="s">
        <v>89</v>
      </c>
      <c r="Q23" s="102">
        <v>75</v>
      </c>
      <c r="R23" s="102">
        <v>10</v>
      </c>
      <c r="S23" s="102">
        <f t="shared" si="5"/>
        <v>750</v>
      </c>
      <c r="T23" s="96">
        <v>75</v>
      </c>
      <c r="U23" s="102">
        <v>0</v>
      </c>
      <c r="V23" s="97">
        <f t="shared" si="7"/>
        <v>750</v>
      </c>
    </row>
    <row r="24" spans="1:22" ht="24.95" customHeight="1">
      <c r="A24" s="63">
        <v>20</v>
      </c>
      <c r="B24" s="126"/>
      <c r="C24" s="64" t="s">
        <v>290</v>
      </c>
      <c r="D24" s="64">
        <v>770</v>
      </c>
      <c r="E24" s="64">
        <v>2100</v>
      </c>
      <c r="F24" s="64">
        <f t="shared" si="11"/>
        <v>-0.8085</v>
      </c>
      <c r="G24" s="64">
        <v>110</v>
      </c>
      <c r="H24" s="64">
        <f t="shared" si="12"/>
        <v>-88.935000000000002</v>
      </c>
      <c r="M24" s="124" t="s">
        <v>91</v>
      </c>
      <c r="N24" s="124"/>
      <c r="O24" s="124"/>
      <c r="P24" s="124"/>
      <c r="Q24" s="124"/>
      <c r="R24" s="124"/>
      <c r="S24" s="124"/>
      <c r="T24" s="123">
        <f>SUM(V3:V23)</f>
        <v>-5944.6999999999989</v>
      </c>
      <c r="U24" s="123"/>
      <c r="V24" s="123"/>
    </row>
    <row r="25" spans="1:22" ht="24.95" customHeight="1">
      <c r="A25" s="66">
        <v>21</v>
      </c>
      <c r="B25" s="127"/>
      <c r="C25" s="67" t="s">
        <v>258</v>
      </c>
      <c r="D25" s="67">
        <v>1570</v>
      </c>
      <c r="E25" s="67">
        <v>2140</v>
      </c>
      <c r="F25" s="67">
        <f t="shared" si="11"/>
        <v>-1.6798999999999999</v>
      </c>
      <c r="G25" s="67">
        <v>110</v>
      </c>
      <c r="H25" s="67">
        <f t="shared" ref="H25:H26" si="13">F25*G25</f>
        <v>-184.78899999999999</v>
      </c>
      <c r="M25" s="124" t="s">
        <v>363</v>
      </c>
      <c r="N25" s="124"/>
      <c r="O25" s="124"/>
      <c r="P25" s="124"/>
      <c r="Q25" s="124"/>
      <c r="R25" s="124"/>
      <c r="S25" s="124"/>
      <c r="T25" s="123">
        <f>T24*0.05</f>
        <v>-297.23499999999996</v>
      </c>
      <c r="U25" s="123"/>
      <c r="V25" s="123"/>
    </row>
    <row r="26" spans="1:22" ht="24.95" customHeight="1" thickBot="1">
      <c r="A26" s="73">
        <v>22</v>
      </c>
      <c r="B26" s="80" t="s">
        <v>291</v>
      </c>
      <c r="C26" s="74" t="s">
        <v>288</v>
      </c>
      <c r="D26" s="74">
        <v>1930</v>
      </c>
      <c r="E26" s="74">
        <v>1350</v>
      </c>
      <c r="F26" s="74">
        <f t="shared" si="11"/>
        <v>-1.3027500000000001</v>
      </c>
      <c r="G26" s="74">
        <v>110</v>
      </c>
      <c r="H26" s="74">
        <f t="shared" si="13"/>
        <v>-143.30250000000001</v>
      </c>
      <c r="I26" s="69">
        <v>89</v>
      </c>
      <c r="J26" s="69">
        <v>105</v>
      </c>
      <c r="K26" s="69">
        <f>(I26-J26)*G26</f>
        <v>-1760</v>
      </c>
      <c r="M26" s="124" t="s">
        <v>361</v>
      </c>
      <c r="N26" s="124"/>
      <c r="O26" s="124"/>
      <c r="P26" s="124"/>
      <c r="Q26" s="124"/>
      <c r="R26" s="124"/>
      <c r="S26" s="124"/>
      <c r="T26" s="123">
        <f>T24*0.05</f>
        <v>-297.23499999999996</v>
      </c>
      <c r="U26" s="123"/>
      <c r="V26" s="123"/>
    </row>
    <row r="27" spans="1:22" ht="24.95" customHeight="1">
      <c r="A27" s="76">
        <v>1</v>
      </c>
      <c r="B27" s="129" t="s">
        <v>292</v>
      </c>
      <c r="C27" s="77" t="s">
        <v>293</v>
      </c>
      <c r="D27" s="77">
        <v>6.5</v>
      </c>
      <c r="E27" s="77"/>
      <c r="F27" s="77"/>
      <c r="G27" s="77">
        <v>30</v>
      </c>
      <c r="H27" s="77">
        <f>D27*G27</f>
        <v>195</v>
      </c>
      <c r="M27" s="124" t="s">
        <v>362</v>
      </c>
      <c r="N27" s="124"/>
      <c r="O27" s="124"/>
      <c r="P27" s="124"/>
      <c r="Q27" s="124"/>
      <c r="R27" s="124"/>
      <c r="S27" s="124"/>
      <c r="T27" s="123">
        <f>(T24+T25+T26)*0.95</f>
        <v>-6212.2114999999976</v>
      </c>
      <c r="U27" s="123"/>
      <c r="V27" s="123"/>
    </row>
    <row r="28" spans="1:22" ht="24.95" customHeight="1" thickBot="1">
      <c r="A28" s="69">
        <v>2</v>
      </c>
      <c r="B28" s="130"/>
      <c r="C28" s="78" t="s">
        <v>294</v>
      </c>
      <c r="D28" s="78">
        <v>15.5</v>
      </c>
      <c r="E28" s="78"/>
      <c r="F28" s="78"/>
      <c r="G28" s="78">
        <v>30</v>
      </c>
      <c r="H28" s="78">
        <f>D28*G28</f>
        <v>465</v>
      </c>
      <c r="I28" s="69">
        <v>23.5</v>
      </c>
      <c r="J28" s="84">
        <v>22</v>
      </c>
      <c r="K28" s="84">
        <f>(I28-J28)*G28</f>
        <v>45</v>
      </c>
    </row>
    <row r="29" spans="1:22" ht="24.95" customHeight="1">
      <c r="A29" s="76">
        <v>1</v>
      </c>
      <c r="B29" s="129" t="s">
        <v>298</v>
      </c>
      <c r="C29" s="77" t="s">
        <v>295</v>
      </c>
      <c r="D29" s="77">
        <v>2760</v>
      </c>
      <c r="E29" s="77">
        <v>1550</v>
      </c>
      <c r="F29" s="77">
        <f>D29*E29/1000000*2</f>
        <v>8.5559999999999992</v>
      </c>
      <c r="G29" s="83">
        <v>225</v>
      </c>
      <c r="H29" s="77">
        <f t="shared" ref="H29:H32" si="14">F29*G29</f>
        <v>1925.1</v>
      </c>
    </row>
    <row r="30" spans="1:22" ht="24.95" customHeight="1">
      <c r="A30" s="63">
        <v>2</v>
      </c>
      <c r="B30" s="126"/>
      <c r="C30" s="64" t="s">
        <v>296</v>
      </c>
      <c r="D30" s="64">
        <v>2745</v>
      </c>
      <c r="E30" s="64">
        <v>1670</v>
      </c>
      <c r="F30" s="64">
        <f>D30*E30/1000000*2</f>
        <v>9.1683000000000003</v>
      </c>
      <c r="G30" s="65">
        <v>225</v>
      </c>
      <c r="H30" s="64">
        <f t="shared" si="14"/>
        <v>2062.8675000000003</v>
      </c>
    </row>
    <row r="31" spans="1:22" ht="24.95" customHeight="1">
      <c r="A31" s="63">
        <v>3</v>
      </c>
      <c r="B31" s="126"/>
      <c r="C31" s="64" t="s">
        <v>297</v>
      </c>
      <c r="D31" s="64">
        <v>3150</v>
      </c>
      <c r="E31" s="64">
        <v>1570</v>
      </c>
      <c r="F31" s="64">
        <f t="shared" ref="F31:F32" si="15">D31*E31/1000000*2</f>
        <v>9.891</v>
      </c>
      <c r="G31" s="65">
        <v>225</v>
      </c>
      <c r="H31" s="64">
        <f t="shared" si="14"/>
        <v>2225.4749999999999</v>
      </c>
    </row>
    <row r="32" spans="1:22" ht="24.95" customHeight="1" thickBot="1">
      <c r="A32" s="69">
        <v>4</v>
      </c>
      <c r="B32" s="130"/>
      <c r="C32" s="78" t="s">
        <v>258</v>
      </c>
      <c r="D32" s="78">
        <v>3960</v>
      </c>
      <c r="E32" s="78">
        <v>1500</v>
      </c>
      <c r="F32" s="78">
        <f t="shared" si="15"/>
        <v>11.88</v>
      </c>
      <c r="G32" s="75">
        <v>225</v>
      </c>
      <c r="H32" s="78">
        <f t="shared" si="14"/>
        <v>2673</v>
      </c>
      <c r="I32" s="69">
        <v>43.76</v>
      </c>
      <c r="J32" s="84">
        <v>39.5</v>
      </c>
      <c r="K32" s="84">
        <f>(I32-J32)*G32</f>
        <v>958.49999999999955</v>
      </c>
    </row>
    <row r="33" spans="1:12" ht="24.95" customHeight="1">
      <c r="A33" s="76">
        <v>1</v>
      </c>
      <c r="B33" s="129" t="s">
        <v>299</v>
      </c>
      <c r="C33" s="77" t="s">
        <v>295</v>
      </c>
      <c r="D33" s="77">
        <v>8620</v>
      </c>
      <c r="E33" s="77">
        <v>2750</v>
      </c>
      <c r="F33" s="77">
        <f>D33*E33/1000000</f>
        <v>23.704999999999998</v>
      </c>
      <c r="G33" s="83">
        <v>225</v>
      </c>
      <c r="H33" s="77">
        <f t="shared" ref="H33:H43" si="16">F33*G33</f>
        <v>5333.625</v>
      </c>
    </row>
    <row r="34" spans="1:12" ht="24.95" customHeight="1">
      <c r="A34" s="63">
        <v>2</v>
      </c>
      <c r="B34" s="126"/>
      <c r="C34" s="64" t="s">
        <v>296</v>
      </c>
      <c r="D34" s="64">
        <v>8830</v>
      </c>
      <c r="E34" s="64">
        <v>2750</v>
      </c>
      <c r="F34" s="64">
        <f t="shared" ref="F34:F36" si="17">D34*E34/1000000</f>
        <v>24.282499999999999</v>
      </c>
      <c r="G34" s="65">
        <v>225</v>
      </c>
      <c r="H34" s="64">
        <f t="shared" si="16"/>
        <v>5463.5625</v>
      </c>
    </row>
    <row r="35" spans="1:12" ht="24.95" customHeight="1">
      <c r="A35" s="63">
        <v>3</v>
      </c>
      <c r="B35" s="126"/>
      <c r="C35" s="64" t="s">
        <v>297</v>
      </c>
      <c r="D35" s="64">
        <v>9440</v>
      </c>
      <c r="E35" s="64">
        <v>2750</v>
      </c>
      <c r="F35" s="64">
        <f t="shared" si="17"/>
        <v>25.96</v>
      </c>
      <c r="G35" s="65">
        <v>225</v>
      </c>
      <c r="H35" s="64">
        <f t="shared" si="16"/>
        <v>5841</v>
      </c>
    </row>
    <row r="36" spans="1:12" ht="24.95" customHeight="1">
      <c r="A36" s="66">
        <v>4</v>
      </c>
      <c r="B36" s="127"/>
      <c r="C36" s="67" t="s">
        <v>258</v>
      </c>
      <c r="D36" s="67">
        <v>8980</v>
      </c>
      <c r="E36" s="67">
        <v>2750</v>
      </c>
      <c r="F36" s="67">
        <f t="shared" si="17"/>
        <v>24.695</v>
      </c>
      <c r="G36" s="68">
        <v>225</v>
      </c>
      <c r="H36" s="67">
        <f t="shared" si="16"/>
        <v>5556.375</v>
      </c>
    </row>
    <row r="37" spans="1:12" ht="24.95" customHeight="1">
      <c r="A37" s="63">
        <v>5</v>
      </c>
      <c r="B37" s="126" t="s">
        <v>289</v>
      </c>
      <c r="C37" s="64" t="s">
        <v>295</v>
      </c>
      <c r="D37" s="64">
        <v>770</v>
      </c>
      <c r="E37" s="64">
        <v>2100</v>
      </c>
      <c r="F37" s="64">
        <f t="shared" ref="F37:F40" si="18">-D37*E37/1000000/2</f>
        <v>-0.8085</v>
      </c>
      <c r="G37" s="64">
        <v>55</v>
      </c>
      <c r="H37" s="64">
        <f t="shared" si="16"/>
        <v>-44.467500000000001</v>
      </c>
    </row>
    <row r="38" spans="1:12" ht="24.95" customHeight="1">
      <c r="A38" s="63">
        <v>6</v>
      </c>
      <c r="B38" s="126"/>
      <c r="C38" s="64" t="s">
        <v>296</v>
      </c>
      <c r="D38" s="64">
        <v>770</v>
      </c>
      <c r="E38" s="64">
        <v>2100</v>
      </c>
      <c r="F38" s="64">
        <f t="shared" si="18"/>
        <v>-0.8085</v>
      </c>
      <c r="G38" s="64">
        <v>55</v>
      </c>
      <c r="H38" s="64">
        <f t="shared" si="16"/>
        <v>-44.467500000000001</v>
      </c>
      <c r="I38" s="64"/>
      <c r="J38" s="64"/>
      <c r="K38" s="64"/>
    </row>
    <row r="39" spans="1:12" ht="24.95" customHeight="1">
      <c r="A39" s="63">
        <v>7</v>
      </c>
      <c r="B39" s="126"/>
      <c r="C39" s="64" t="s">
        <v>297</v>
      </c>
      <c r="D39" s="64">
        <v>770</v>
      </c>
      <c r="E39" s="64">
        <v>2100</v>
      </c>
      <c r="F39" s="64">
        <f t="shared" si="18"/>
        <v>-0.8085</v>
      </c>
      <c r="G39" s="64">
        <v>55</v>
      </c>
      <c r="H39" s="64">
        <f t="shared" si="16"/>
        <v>-44.467500000000001</v>
      </c>
      <c r="I39" s="64"/>
      <c r="J39" s="64"/>
      <c r="K39" s="64"/>
    </row>
    <row r="40" spans="1:12" ht="24.95" customHeight="1">
      <c r="A40" s="66">
        <v>8</v>
      </c>
      <c r="B40" s="127"/>
      <c r="C40" s="67" t="s">
        <v>258</v>
      </c>
      <c r="D40" s="67">
        <v>1570</v>
      </c>
      <c r="E40" s="67">
        <v>2140</v>
      </c>
      <c r="F40" s="67">
        <f t="shared" si="18"/>
        <v>-1.6798999999999999</v>
      </c>
      <c r="G40" s="67">
        <v>55</v>
      </c>
      <c r="H40" s="67">
        <f t="shared" si="16"/>
        <v>-92.394499999999994</v>
      </c>
      <c r="I40" s="64"/>
      <c r="J40" s="64"/>
      <c r="K40" s="64"/>
    </row>
    <row r="41" spans="1:12" ht="24.95" customHeight="1">
      <c r="A41" s="63">
        <v>9</v>
      </c>
      <c r="B41" s="128" t="s">
        <v>291</v>
      </c>
      <c r="C41" s="64" t="s">
        <v>295</v>
      </c>
      <c r="D41" s="64">
        <v>840</v>
      </c>
      <c r="E41" s="64">
        <v>1350</v>
      </c>
      <c r="F41" s="64">
        <f>-D41*E41/1000000</f>
        <v>-1.1339999999999999</v>
      </c>
      <c r="G41" s="64">
        <v>55</v>
      </c>
      <c r="H41" s="64">
        <f t="shared" si="16"/>
        <v>-62.37</v>
      </c>
      <c r="I41" s="64"/>
      <c r="J41" s="64"/>
      <c r="K41" s="64"/>
      <c r="L41" s="64"/>
    </row>
    <row r="42" spans="1:12" ht="24.95" customHeight="1">
      <c r="A42" s="63">
        <v>10</v>
      </c>
      <c r="B42" s="126"/>
      <c r="C42" s="64" t="s">
        <v>296</v>
      </c>
      <c r="D42" s="64">
        <v>570</v>
      </c>
      <c r="E42" s="64">
        <v>1380</v>
      </c>
      <c r="F42" s="64">
        <f t="shared" ref="F42:F43" si="19">-D42*E42/1000000</f>
        <v>-0.78659999999999997</v>
      </c>
      <c r="G42" s="64">
        <v>55</v>
      </c>
      <c r="H42" s="64">
        <f t="shared" si="16"/>
        <v>-43.262999999999998</v>
      </c>
      <c r="I42" s="64"/>
      <c r="J42" s="64"/>
      <c r="K42" s="64"/>
      <c r="L42" s="64"/>
    </row>
    <row r="43" spans="1:12" ht="24.95" customHeight="1">
      <c r="A43" s="63">
        <v>11</v>
      </c>
      <c r="B43" s="126"/>
      <c r="C43" s="64" t="s">
        <v>297</v>
      </c>
      <c r="D43" s="64">
        <v>770</v>
      </c>
      <c r="E43" s="64">
        <v>1790</v>
      </c>
      <c r="F43" s="64">
        <f t="shared" si="19"/>
        <v>-1.3783000000000001</v>
      </c>
      <c r="G43" s="64">
        <v>55</v>
      </c>
      <c r="H43" s="64">
        <f t="shared" si="16"/>
        <v>-75.8065</v>
      </c>
      <c r="I43" s="64"/>
      <c r="J43" s="64"/>
      <c r="K43" s="64"/>
      <c r="L43" s="64"/>
    </row>
    <row r="44" spans="1:12" ht="24.95" customHeight="1" thickBot="1">
      <c r="A44" s="69">
        <v>12</v>
      </c>
      <c r="B44" s="130"/>
      <c r="C44" s="78" t="s">
        <v>258</v>
      </c>
      <c r="D44" s="78">
        <v>1570</v>
      </c>
      <c r="E44" s="78">
        <v>970</v>
      </c>
      <c r="F44" s="78">
        <f>-D44*E44/1000000</f>
        <v>-1.5228999999999999</v>
      </c>
      <c r="G44" s="78">
        <v>55</v>
      </c>
      <c r="H44" s="78">
        <f t="shared" ref="H44:H49" si="20">F44*G44</f>
        <v>-83.759500000000003</v>
      </c>
      <c r="I44" s="69">
        <v>90</v>
      </c>
      <c r="J44" s="69">
        <v>92</v>
      </c>
      <c r="K44" s="69">
        <f>(I44-J44)*G44</f>
        <v>-110</v>
      </c>
      <c r="L44" s="78"/>
    </row>
    <row r="45" spans="1:12" ht="24.95" customHeight="1">
      <c r="A45" s="76">
        <v>1</v>
      </c>
      <c r="B45" s="129" t="s">
        <v>308</v>
      </c>
      <c r="C45" s="77" t="s">
        <v>309</v>
      </c>
      <c r="D45" s="77">
        <v>2760</v>
      </c>
      <c r="E45" s="77">
        <v>1550</v>
      </c>
      <c r="F45" s="64">
        <f t="shared" ref="F45:F49" si="21">D45*E45/1000000</f>
        <v>4.2779999999999996</v>
      </c>
      <c r="G45" s="65">
        <v>55</v>
      </c>
      <c r="H45" s="64">
        <f t="shared" si="20"/>
        <v>235.28999999999996</v>
      </c>
      <c r="I45" s="77"/>
      <c r="J45" s="77"/>
      <c r="K45" s="77"/>
      <c r="L45" s="77"/>
    </row>
    <row r="46" spans="1:12" ht="24.95" customHeight="1">
      <c r="A46" s="63">
        <v>2</v>
      </c>
      <c r="B46" s="126"/>
      <c r="C46" s="64" t="s">
        <v>310</v>
      </c>
      <c r="D46" s="64">
        <v>2745</v>
      </c>
      <c r="E46" s="64">
        <v>1670</v>
      </c>
      <c r="F46" s="64">
        <f t="shared" si="21"/>
        <v>4.5841500000000002</v>
      </c>
      <c r="G46" s="65">
        <v>55</v>
      </c>
      <c r="H46" s="64">
        <f t="shared" si="20"/>
        <v>252.12825000000001</v>
      </c>
      <c r="I46" s="64"/>
      <c r="J46" s="64"/>
      <c r="K46" s="64"/>
      <c r="L46" s="64"/>
    </row>
    <row r="47" spans="1:12" ht="24.95" customHeight="1">
      <c r="A47" s="63">
        <v>3</v>
      </c>
      <c r="B47" s="126"/>
      <c r="C47" s="64" t="s">
        <v>311</v>
      </c>
      <c r="D47" s="64">
        <v>3150</v>
      </c>
      <c r="E47" s="64">
        <v>1570</v>
      </c>
      <c r="F47" s="64">
        <f t="shared" si="21"/>
        <v>4.9455</v>
      </c>
      <c r="G47" s="65">
        <v>55</v>
      </c>
      <c r="H47" s="64">
        <f t="shared" si="20"/>
        <v>272.0025</v>
      </c>
      <c r="I47" s="64"/>
      <c r="J47" s="64"/>
      <c r="K47" s="64"/>
      <c r="L47" s="64"/>
    </row>
    <row r="48" spans="1:12" ht="24.95" customHeight="1">
      <c r="A48" s="63">
        <v>4</v>
      </c>
      <c r="B48" s="126"/>
      <c r="C48" s="64" t="s">
        <v>312</v>
      </c>
      <c r="D48" s="64">
        <v>3960</v>
      </c>
      <c r="E48" s="64">
        <v>1500</v>
      </c>
      <c r="F48" s="64">
        <f t="shared" si="21"/>
        <v>5.94</v>
      </c>
      <c r="G48" s="65">
        <v>55</v>
      </c>
      <c r="H48" s="64">
        <f t="shared" si="20"/>
        <v>326.70000000000005</v>
      </c>
      <c r="I48" s="63"/>
      <c r="J48" s="85"/>
      <c r="K48" s="85"/>
      <c r="L48" s="64"/>
    </row>
    <row r="49" spans="1:12" ht="24.95" customHeight="1">
      <c r="A49" s="63">
        <v>5</v>
      </c>
      <c r="B49" s="126"/>
      <c r="C49" s="64" t="s">
        <v>317</v>
      </c>
      <c r="D49" s="64">
        <v>3960</v>
      </c>
      <c r="E49" s="64">
        <v>1500</v>
      </c>
      <c r="F49" s="64">
        <f t="shared" si="21"/>
        <v>5.94</v>
      </c>
      <c r="G49" s="65">
        <v>55</v>
      </c>
      <c r="H49" s="64">
        <f t="shared" si="20"/>
        <v>326.70000000000005</v>
      </c>
      <c r="I49" s="63"/>
      <c r="J49" s="85"/>
      <c r="K49" s="85"/>
      <c r="L49" s="64"/>
    </row>
    <row r="50" spans="1:12" ht="24.95" customHeight="1">
      <c r="A50" s="63">
        <v>6</v>
      </c>
      <c r="B50" s="126"/>
      <c r="C50" s="64" t="s">
        <v>313</v>
      </c>
      <c r="D50" s="64">
        <v>8620</v>
      </c>
      <c r="E50" s="64">
        <v>2650</v>
      </c>
      <c r="F50" s="64">
        <f t="shared" ref="F50:F53" si="22">D50*E50/1000000</f>
        <v>22.843</v>
      </c>
      <c r="G50" s="65">
        <v>55</v>
      </c>
      <c r="H50" s="64">
        <f t="shared" ref="H50:H64" si="23">F50*G50</f>
        <v>1256.365</v>
      </c>
      <c r="I50" s="63"/>
      <c r="J50" s="85"/>
      <c r="K50" s="85"/>
      <c r="L50" s="64"/>
    </row>
    <row r="51" spans="1:12" ht="24.95" customHeight="1">
      <c r="A51" s="63">
        <v>7</v>
      </c>
      <c r="B51" s="126"/>
      <c r="C51" s="64" t="s">
        <v>314</v>
      </c>
      <c r="D51" s="64">
        <v>8830</v>
      </c>
      <c r="E51" s="64">
        <v>2650</v>
      </c>
      <c r="F51" s="64">
        <f t="shared" si="22"/>
        <v>23.3995</v>
      </c>
      <c r="G51" s="65">
        <v>55</v>
      </c>
      <c r="H51" s="64">
        <f t="shared" si="23"/>
        <v>1286.9725000000001</v>
      </c>
      <c r="I51" s="63"/>
      <c r="J51" s="85"/>
      <c r="K51" s="85"/>
      <c r="L51" s="64"/>
    </row>
    <row r="52" spans="1:12" ht="24.95" customHeight="1">
      <c r="A52" s="63">
        <v>8</v>
      </c>
      <c r="B52" s="126"/>
      <c r="C52" s="64" t="s">
        <v>315</v>
      </c>
      <c r="D52" s="64">
        <v>9440</v>
      </c>
      <c r="E52" s="64">
        <v>2650</v>
      </c>
      <c r="F52" s="64">
        <f t="shared" si="22"/>
        <v>25.015999999999998</v>
      </c>
      <c r="G52" s="65">
        <v>55</v>
      </c>
      <c r="H52" s="64">
        <f t="shared" si="23"/>
        <v>1375.8799999999999</v>
      </c>
      <c r="I52" s="63"/>
      <c r="J52" s="85"/>
      <c r="K52" s="85"/>
      <c r="L52" s="64"/>
    </row>
    <row r="53" spans="1:12" ht="24.95" customHeight="1">
      <c r="A53" s="63">
        <v>9</v>
      </c>
      <c r="B53" s="126"/>
      <c r="C53" s="64" t="s">
        <v>316</v>
      </c>
      <c r="D53" s="64">
        <v>8980</v>
      </c>
      <c r="E53" s="64">
        <v>2650</v>
      </c>
      <c r="F53" s="64">
        <f t="shared" si="22"/>
        <v>23.797000000000001</v>
      </c>
      <c r="G53" s="65">
        <v>55</v>
      </c>
      <c r="H53" s="64">
        <f t="shared" si="23"/>
        <v>1308.835</v>
      </c>
      <c r="I53" s="63"/>
      <c r="J53" s="85"/>
      <c r="K53" s="85"/>
      <c r="L53" s="64"/>
    </row>
    <row r="54" spans="1:12" ht="24.95" customHeight="1">
      <c r="A54" s="63">
        <v>10</v>
      </c>
      <c r="B54" s="126" t="s">
        <v>289</v>
      </c>
      <c r="C54" s="64" t="s">
        <v>295</v>
      </c>
      <c r="D54" s="64">
        <v>770</v>
      </c>
      <c r="E54" s="64">
        <v>2100</v>
      </c>
      <c r="F54" s="64">
        <f>-D54*E54/1000000</f>
        <v>-1.617</v>
      </c>
      <c r="G54" s="64">
        <v>55</v>
      </c>
      <c r="H54" s="64">
        <f t="shared" si="23"/>
        <v>-88.935000000000002</v>
      </c>
    </row>
    <row r="55" spans="1:12" ht="24.95" customHeight="1">
      <c r="A55" s="63">
        <v>11</v>
      </c>
      <c r="B55" s="126"/>
      <c r="C55" s="64" t="s">
        <v>296</v>
      </c>
      <c r="D55" s="64">
        <v>770</v>
      </c>
      <c r="E55" s="64">
        <v>2100</v>
      </c>
      <c r="F55" s="64">
        <f t="shared" ref="F55:F60" si="24">-D55*E55/1000000</f>
        <v>-1.617</v>
      </c>
      <c r="G55" s="64">
        <v>55</v>
      </c>
      <c r="H55" s="64">
        <f t="shared" si="23"/>
        <v>-88.935000000000002</v>
      </c>
      <c r="I55" s="64"/>
      <c r="J55" s="64"/>
      <c r="K55" s="64"/>
    </row>
    <row r="56" spans="1:12" ht="24.95" customHeight="1">
      <c r="A56" s="63">
        <v>12</v>
      </c>
      <c r="B56" s="126"/>
      <c r="C56" s="64" t="s">
        <v>297</v>
      </c>
      <c r="D56" s="64">
        <v>770</v>
      </c>
      <c r="E56" s="64">
        <v>2100</v>
      </c>
      <c r="F56" s="64">
        <f t="shared" si="24"/>
        <v>-1.617</v>
      </c>
      <c r="G56" s="64">
        <v>55</v>
      </c>
      <c r="H56" s="64">
        <f t="shared" si="23"/>
        <v>-88.935000000000002</v>
      </c>
      <c r="I56" s="64"/>
      <c r="J56" s="64"/>
      <c r="K56" s="64"/>
    </row>
    <row r="57" spans="1:12" ht="24.95" customHeight="1">
      <c r="A57" s="63">
        <v>13</v>
      </c>
      <c r="B57" s="126"/>
      <c r="C57" s="64" t="s">
        <v>258</v>
      </c>
      <c r="D57" s="64">
        <v>1570</v>
      </c>
      <c r="E57" s="64">
        <v>2140</v>
      </c>
      <c r="F57" s="64">
        <f t="shared" si="24"/>
        <v>-3.3597999999999999</v>
      </c>
      <c r="G57" s="64">
        <v>55</v>
      </c>
      <c r="H57" s="64">
        <f t="shared" si="23"/>
        <v>-184.78899999999999</v>
      </c>
      <c r="I57" s="64"/>
      <c r="J57" s="64"/>
      <c r="K57" s="64"/>
    </row>
    <row r="58" spans="1:12" ht="24.95" customHeight="1">
      <c r="A58" s="63">
        <v>14</v>
      </c>
      <c r="B58" s="126" t="s">
        <v>291</v>
      </c>
      <c r="C58" s="64" t="s">
        <v>295</v>
      </c>
      <c r="D58" s="64">
        <v>840</v>
      </c>
      <c r="E58" s="64">
        <v>1350</v>
      </c>
      <c r="F58" s="64">
        <f t="shared" si="24"/>
        <v>-1.1339999999999999</v>
      </c>
      <c r="G58" s="64">
        <v>55</v>
      </c>
      <c r="H58" s="64">
        <f t="shared" si="23"/>
        <v>-62.37</v>
      </c>
      <c r="I58" s="64"/>
      <c r="J58" s="64"/>
      <c r="K58" s="64"/>
      <c r="L58" s="64"/>
    </row>
    <row r="59" spans="1:12" ht="24.95" customHeight="1">
      <c r="A59" s="63">
        <v>15</v>
      </c>
      <c r="B59" s="126"/>
      <c r="C59" s="64" t="s">
        <v>296</v>
      </c>
      <c r="D59" s="64">
        <v>570</v>
      </c>
      <c r="E59" s="64">
        <v>1380</v>
      </c>
      <c r="F59" s="64">
        <f t="shared" si="24"/>
        <v>-0.78659999999999997</v>
      </c>
      <c r="G59" s="64">
        <v>55</v>
      </c>
      <c r="H59" s="64">
        <f t="shared" si="23"/>
        <v>-43.262999999999998</v>
      </c>
      <c r="I59" s="64"/>
      <c r="J59" s="64"/>
      <c r="K59" s="64"/>
      <c r="L59" s="64"/>
    </row>
    <row r="60" spans="1:12" ht="24.95" customHeight="1">
      <c r="A60" s="63">
        <v>16</v>
      </c>
      <c r="B60" s="126"/>
      <c r="C60" s="64" t="s">
        <v>297</v>
      </c>
      <c r="D60" s="64">
        <v>770</v>
      </c>
      <c r="E60" s="64">
        <v>1790</v>
      </c>
      <c r="F60" s="64">
        <f t="shared" si="24"/>
        <v>-1.3783000000000001</v>
      </c>
      <c r="G60" s="64">
        <v>55</v>
      </c>
      <c r="H60" s="64">
        <f t="shared" si="23"/>
        <v>-75.8065</v>
      </c>
      <c r="I60" s="64"/>
      <c r="J60" s="64"/>
      <c r="K60" s="64"/>
      <c r="L60" s="64"/>
    </row>
    <row r="61" spans="1:12" ht="24.95" customHeight="1" thickBot="1">
      <c r="A61" s="69">
        <v>17</v>
      </c>
      <c r="B61" s="130"/>
      <c r="C61" s="78" t="s">
        <v>258</v>
      </c>
      <c r="D61" s="78">
        <v>1570</v>
      </c>
      <c r="E61" s="78">
        <v>970</v>
      </c>
      <c r="F61" s="78">
        <f>-D61*E61/1000000</f>
        <v>-1.5228999999999999</v>
      </c>
      <c r="G61" s="78">
        <v>55</v>
      </c>
      <c r="H61" s="78">
        <f t="shared" si="23"/>
        <v>-83.759500000000003</v>
      </c>
      <c r="I61" s="69">
        <v>125</v>
      </c>
      <c r="J61" s="84">
        <v>104</v>
      </c>
      <c r="K61" s="84">
        <f>(I61-J61)*G61</f>
        <v>1155</v>
      </c>
      <c r="L61" s="78"/>
    </row>
    <row r="62" spans="1:12" ht="24.95" customHeight="1">
      <c r="A62" s="62">
        <v>1</v>
      </c>
      <c r="B62" s="129" t="s">
        <v>318</v>
      </c>
      <c r="C62" s="61" t="s">
        <v>319</v>
      </c>
      <c r="D62" s="61">
        <v>2380</v>
      </c>
      <c r="E62" s="61">
        <v>1460</v>
      </c>
      <c r="F62" s="64">
        <f t="shared" ref="F62:F64" si="25">D62*E62/1000000</f>
        <v>3.4748000000000001</v>
      </c>
      <c r="G62" s="61">
        <v>26</v>
      </c>
      <c r="H62" s="64">
        <f t="shared" si="23"/>
        <v>90.344800000000006</v>
      </c>
    </row>
    <row r="63" spans="1:12" ht="24.95" customHeight="1">
      <c r="A63" s="62">
        <v>2</v>
      </c>
      <c r="B63" s="126"/>
      <c r="C63" s="61" t="s">
        <v>320</v>
      </c>
      <c r="D63" s="61">
        <v>6860</v>
      </c>
      <c r="E63" s="61">
        <v>1045</v>
      </c>
      <c r="F63" s="64">
        <f t="shared" si="25"/>
        <v>7.1687000000000003</v>
      </c>
      <c r="G63" s="61">
        <v>26</v>
      </c>
      <c r="H63" s="64">
        <f t="shared" si="23"/>
        <v>186.3862</v>
      </c>
    </row>
    <row r="64" spans="1:12" ht="24.95" customHeight="1">
      <c r="A64" s="62">
        <v>3</v>
      </c>
      <c r="B64" s="126"/>
      <c r="C64" s="61" t="s">
        <v>321</v>
      </c>
      <c r="D64" s="61">
        <v>495</v>
      </c>
      <c r="E64" s="61">
        <v>1045</v>
      </c>
      <c r="F64" s="64">
        <f t="shared" si="25"/>
        <v>0.51727500000000004</v>
      </c>
      <c r="G64" s="61">
        <v>26</v>
      </c>
      <c r="H64" s="64">
        <f t="shared" si="23"/>
        <v>13.449150000000001</v>
      </c>
    </row>
    <row r="65" spans="1:8" ht="24.95" customHeight="1">
      <c r="A65" s="62">
        <v>4</v>
      </c>
      <c r="B65" s="126"/>
      <c r="C65" s="131" t="s">
        <v>261</v>
      </c>
      <c r="D65" s="61">
        <v>3400</v>
      </c>
      <c r="E65" s="61">
        <v>2202</v>
      </c>
      <c r="F65" s="64">
        <f t="shared" ref="F65:F68" si="26">D65*E65/1000000</f>
        <v>7.4867999999999997</v>
      </c>
      <c r="G65" s="61">
        <v>26</v>
      </c>
      <c r="H65" s="64">
        <f t="shared" ref="H65:H79" si="27">F65*G65</f>
        <v>194.6568</v>
      </c>
    </row>
    <row r="66" spans="1:8" ht="24.95" customHeight="1">
      <c r="A66" s="62">
        <v>5</v>
      </c>
      <c r="B66" s="126"/>
      <c r="C66" s="131"/>
      <c r="D66" s="61">
        <v>11204</v>
      </c>
      <c r="E66" s="61">
        <v>2750</v>
      </c>
      <c r="F66" s="64">
        <f t="shared" si="26"/>
        <v>30.811</v>
      </c>
      <c r="G66" s="61">
        <v>26</v>
      </c>
      <c r="H66" s="64">
        <f t="shared" si="27"/>
        <v>801.08600000000001</v>
      </c>
    </row>
    <row r="67" spans="1:8" ht="24.95" customHeight="1">
      <c r="A67" s="62">
        <v>6</v>
      </c>
      <c r="B67" s="126"/>
      <c r="C67" s="61" t="s">
        <v>286</v>
      </c>
      <c r="D67" s="61">
        <v>5080</v>
      </c>
      <c r="E67" s="61">
        <v>4815</v>
      </c>
      <c r="F67" s="64">
        <f t="shared" si="26"/>
        <v>24.4602</v>
      </c>
      <c r="G67" s="61">
        <v>26</v>
      </c>
      <c r="H67" s="64">
        <f t="shared" si="27"/>
        <v>635.96519999999998</v>
      </c>
    </row>
    <row r="68" spans="1:8" ht="24.95" customHeight="1">
      <c r="A68" s="62">
        <v>7</v>
      </c>
      <c r="B68" s="126"/>
      <c r="C68" s="61" t="s">
        <v>288</v>
      </c>
      <c r="D68" s="61">
        <v>3010</v>
      </c>
      <c r="E68" s="61">
        <v>3090</v>
      </c>
      <c r="F68" s="64">
        <f t="shared" si="26"/>
        <v>9.3009000000000004</v>
      </c>
      <c r="G68" s="61">
        <v>26</v>
      </c>
      <c r="H68" s="64">
        <f t="shared" si="27"/>
        <v>241.82340000000002</v>
      </c>
    </row>
    <row r="69" spans="1:8" ht="24.95" customHeight="1">
      <c r="A69" s="62">
        <v>8</v>
      </c>
      <c r="B69" s="126"/>
      <c r="C69" s="61" t="s">
        <v>257</v>
      </c>
      <c r="D69" s="64">
        <v>3960</v>
      </c>
      <c r="E69" s="64">
        <v>1500</v>
      </c>
      <c r="F69" s="64">
        <f t="shared" ref="F69:F79" si="28">D69*E69/1000000</f>
        <v>5.94</v>
      </c>
      <c r="G69" s="61">
        <v>26</v>
      </c>
      <c r="H69" s="64">
        <f t="shared" si="27"/>
        <v>154.44</v>
      </c>
    </row>
    <row r="70" spans="1:8" ht="24.95" customHeight="1">
      <c r="A70" s="62">
        <v>9</v>
      </c>
      <c r="B70" s="126"/>
      <c r="C70" s="131" t="s">
        <v>275</v>
      </c>
      <c r="D70" s="61">
        <v>3895</v>
      </c>
      <c r="E70" s="61">
        <v>2790</v>
      </c>
      <c r="F70" s="61">
        <f t="shared" si="28"/>
        <v>10.867050000000001</v>
      </c>
      <c r="G70" s="61">
        <v>26</v>
      </c>
      <c r="H70" s="64">
        <f t="shared" si="27"/>
        <v>282.54330000000004</v>
      </c>
    </row>
    <row r="71" spans="1:8" ht="24.95" customHeight="1">
      <c r="A71" s="62">
        <v>10</v>
      </c>
      <c r="B71" s="126"/>
      <c r="C71" s="131"/>
      <c r="D71" s="61">
        <v>13370</v>
      </c>
      <c r="E71" s="61">
        <v>2750</v>
      </c>
      <c r="F71" s="61">
        <f t="shared" si="28"/>
        <v>36.767499999999998</v>
      </c>
      <c r="G71" s="61">
        <v>26</v>
      </c>
      <c r="H71" s="64">
        <f t="shared" si="27"/>
        <v>955.95499999999993</v>
      </c>
    </row>
    <row r="72" spans="1:8" ht="24.95" customHeight="1">
      <c r="A72" s="62">
        <v>11</v>
      </c>
      <c r="B72" s="126"/>
      <c r="C72" s="131" t="s">
        <v>276</v>
      </c>
      <c r="D72" s="61">
        <v>3560</v>
      </c>
      <c r="E72" s="61">
        <v>2780</v>
      </c>
      <c r="F72" s="61">
        <f t="shared" si="28"/>
        <v>9.8968000000000007</v>
      </c>
      <c r="G72" s="61">
        <v>26</v>
      </c>
      <c r="H72" s="64">
        <f t="shared" si="27"/>
        <v>257.3168</v>
      </c>
    </row>
    <row r="73" spans="1:8" ht="24.95" customHeight="1">
      <c r="A73" s="62">
        <v>12</v>
      </c>
      <c r="B73" s="126"/>
      <c r="C73" s="131"/>
      <c r="D73" s="61">
        <v>12680</v>
      </c>
      <c r="E73" s="61">
        <v>2750</v>
      </c>
      <c r="F73" s="61">
        <f t="shared" si="28"/>
        <v>34.869999999999997</v>
      </c>
      <c r="G73" s="61">
        <v>26</v>
      </c>
      <c r="H73" s="64">
        <f t="shared" si="27"/>
        <v>906.61999999999989</v>
      </c>
    </row>
    <row r="74" spans="1:8" ht="24.95" customHeight="1">
      <c r="A74" s="62">
        <v>13</v>
      </c>
      <c r="B74" s="126"/>
      <c r="C74" s="131" t="s">
        <v>278</v>
      </c>
      <c r="D74" s="61">
        <v>2635</v>
      </c>
      <c r="E74" s="61">
        <v>2525</v>
      </c>
      <c r="F74" s="61">
        <f t="shared" si="28"/>
        <v>6.6533749999999996</v>
      </c>
      <c r="G74" s="61">
        <v>26</v>
      </c>
      <c r="H74" s="64">
        <f t="shared" si="27"/>
        <v>172.98774999999998</v>
      </c>
    </row>
    <row r="75" spans="1:8" ht="24.95" customHeight="1">
      <c r="A75" s="62">
        <v>14</v>
      </c>
      <c r="B75" s="126"/>
      <c r="C75" s="131"/>
      <c r="D75" s="61">
        <v>10320</v>
      </c>
      <c r="E75" s="61">
        <v>2750</v>
      </c>
      <c r="F75" s="61">
        <f t="shared" si="28"/>
        <v>28.38</v>
      </c>
      <c r="G75" s="61">
        <v>26</v>
      </c>
      <c r="H75" s="64">
        <f t="shared" si="27"/>
        <v>737.88</v>
      </c>
    </row>
    <row r="76" spans="1:8" ht="24.95" customHeight="1">
      <c r="A76" s="62">
        <v>15</v>
      </c>
      <c r="B76" s="126"/>
      <c r="C76" s="131" t="s">
        <v>270</v>
      </c>
      <c r="D76" s="61">
        <v>4080</v>
      </c>
      <c r="E76" s="61">
        <v>3327</v>
      </c>
      <c r="F76" s="61">
        <f t="shared" si="28"/>
        <v>13.574159999999999</v>
      </c>
      <c r="G76" s="61">
        <v>26</v>
      </c>
      <c r="H76" s="64">
        <f t="shared" si="27"/>
        <v>352.92815999999999</v>
      </c>
    </row>
    <row r="77" spans="1:8" ht="24.95" customHeight="1">
      <c r="A77" s="62">
        <v>16</v>
      </c>
      <c r="B77" s="126"/>
      <c r="C77" s="131"/>
      <c r="D77" s="61">
        <v>14814</v>
      </c>
      <c r="E77" s="61">
        <v>2750</v>
      </c>
      <c r="F77" s="61">
        <f t="shared" si="28"/>
        <v>40.738500000000002</v>
      </c>
      <c r="G77" s="61">
        <v>26</v>
      </c>
      <c r="H77" s="64">
        <f t="shared" si="27"/>
        <v>1059.201</v>
      </c>
    </row>
    <row r="78" spans="1:8" ht="24.95" customHeight="1">
      <c r="A78" s="62">
        <v>17</v>
      </c>
      <c r="B78" s="126"/>
      <c r="C78" s="131" t="s">
        <v>322</v>
      </c>
      <c r="D78" s="61">
        <v>1602</v>
      </c>
      <c r="E78" s="61">
        <v>1470</v>
      </c>
      <c r="F78" s="61">
        <f t="shared" si="28"/>
        <v>2.35494</v>
      </c>
      <c r="G78" s="61">
        <v>26</v>
      </c>
      <c r="H78" s="64">
        <f t="shared" si="27"/>
        <v>61.228439999999999</v>
      </c>
    </row>
    <row r="79" spans="1:8" ht="24.95" customHeight="1">
      <c r="A79" s="62">
        <v>18</v>
      </c>
      <c r="B79" s="126"/>
      <c r="C79" s="131"/>
      <c r="D79" s="61">
        <v>6144</v>
      </c>
      <c r="E79" s="61">
        <v>2750</v>
      </c>
      <c r="F79" s="61">
        <f t="shared" si="28"/>
        <v>16.896000000000001</v>
      </c>
      <c r="G79" s="61">
        <v>26</v>
      </c>
      <c r="H79" s="64">
        <f t="shared" si="27"/>
        <v>439.29600000000005</v>
      </c>
    </row>
    <row r="80" spans="1:8" ht="24.95" customHeight="1">
      <c r="A80" s="62">
        <v>19</v>
      </c>
      <c r="B80" s="132" t="s">
        <v>289</v>
      </c>
      <c r="C80" s="61" t="s">
        <v>261</v>
      </c>
      <c r="D80" s="64">
        <v>880</v>
      </c>
      <c r="E80" s="64">
        <v>2290</v>
      </c>
      <c r="F80" s="64">
        <f>-D80*E80/1000000</f>
        <v>-2.0152000000000001</v>
      </c>
      <c r="G80" s="61">
        <v>26</v>
      </c>
      <c r="H80" s="64">
        <f t="shared" ref="H80" si="29">F80*G80</f>
        <v>-52.395200000000003</v>
      </c>
    </row>
    <row r="81" spans="1:11" ht="24.95" customHeight="1">
      <c r="A81" s="62">
        <v>20</v>
      </c>
      <c r="B81" s="132"/>
      <c r="C81" s="61" t="s">
        <v>275</v>
      </c>
      <c r="D81" s="64">
        <v>880</v>
      </c>
      <c r="E81" s="64">
        <v>2290</v>
      </c>
      <c r="F81" s="64">
        <f>-D81*E81/1000000</f>
        <v>-2.0152000000000001</v>
      </c>
      <c r="G81" s="61">
        <v>26</v>
      </c>
      <c r="H81" s="64">
        <f t="shared" ref="H81:H93" si="30">F81*G81</f>
        <v>-52.395200000000003</v>
      </c>
    </row>
    <row r="82" spans="1:11" ht="24.95" customHeight="1">
      <c r="A82" s="62">
        <v>21</v>
      </c>
      <c r="B82" s="132"/>
      <c r="C82" s="61" t="s">
        <v>276</v>
      </c>
      <c r="D82" s="64">
        <v>880</v>
      </c>
      <c r="E82" s="64">
        <v>2290</v>
      </c>
      <c r="F82" s="64">
        <f t="shared" ref="F82:F90" si="31">-D82*E82/1000000</f>
        <v>-2.0152000000000001</v>
      </c>
      <c r="G82" s="61">
        <v>26</v>
      </c>
      <c r="H82" s="64">
        <f t="shared" si="30"/>
        <v>-52.395200000000003</v>
      </c>
    </row>
    <row r="83" spans="1:11" ht="24.95" customHeight="1">
      <c r="A83" s="62">
        <v>22</v>
      </c>
      <c r="B83" s="132"/>
      <c r="C83" s="61" t="s">
        <v>278</v>
      </c>
      <c r="D83" s="64">
        <v>880</v>
      </c>
      <c r="E83" s="64">
        <v>2290</v>
      </c>
      <c r="F83" s="64">
        <f t="shared" si="31"/>
        <v>-2.0152000000000001</v>
      </c>
      <c r="G83" s="61">
        <v>26</v>
      </c>
      <c r="H83" s="64">
        <f t="shared" si="30"/>
        <v>-52.395200000000003</v>
      </c>
    </row>
    <row r="84" spans="1:11" ht="24.95" customHeight="1">
      <c r="A84" s="62">
        <v>23</v>
      </c>
      <c r="B84" s="132"/>
      <c r="C84" s="61" t="s">
        <v>270</v>
      </c>
      <c r="D84" s="64">
        <v>880</v>
      </c>
      <c r="E84" s="64">
        <v>2290</v>
      </c>
      <c r="F84" s="64">
        <f t="shared" si="31"/>
        <v>-2.0152000000000001</v>
      </c>
      <c r="G84" s="61">
        <v>26</v>
      </c>
      <c r="H84" s="64">
        <f t="shared" si="30"/>
        <v>-52.395200000000003</v>
      </c>
    </row>
    <row r="85" spans="1:11" ht="24.95" customHeight="1">
      <c r="A85" s="62">
        <v>24</v>
      </c>
      <c r="B85" s="132"/>
      <c r="C85" s="61" t="s">
        <v>322</v>
      </c>
      <c r="D85" s="64">
        <v>770</v>
      </c>
      <c r="E85" s="64">
        <v>2100</v>
      </c>
      <c r="F85" s="64">
        <f t="shared" si="31"/>
        <v>-1.617</v>
      </c>
      <c r="G85" s="61">
        <v>26</v>
      </c>
      <c r="H85" s="64">
        <f t="shared" si="30"/>
        <v>-42.042000000000002</v>
      </c>
    </row>
    <row r="86" spans="1:11" ht="24.95" customHeight="1">
      <c r="A86" s="63">
        <v>25</v>
      </c>
      <c r="B86" s="126" t="s">
        <v>291</v>
      </c>
      <c r="C86" s="64" t="s">
        <v>261</v>
      </c>
      <c r="D86" s="64">
        <v>1600</v>
      </c>
      <c r="E86" s="64">
        <v>1245</v>
      </c>
      <c r="F86" s="64">
        <f t="shared" si="31"/>
        <v>-1.992</v>
      </c>
      <c r="G86" s="61">
        <v>26</v>
      </c>
      <c r="H86" s="64">
        <f t="shared" si="30"/>
        <v>-51.792000000000002</v>
      </c>
      <c r="I86" s="64"/>
      <c r="J86" s="64"/>
      <c r="K86" s="64"/>
    </row>
    <row r="87" spans="1:11" ht="24.95" customHeight="1">
      <c r="A87" s="63">
        <v>26</v>
      </c>
      <c r="B87" s="126"/>
      <c r="C87" s="64" t="s">
        <v>275</v>
      </c>
      <c r="D87" s="64">
        <v>2159</v>
      </c>
      <c r="E87" s="64">
        <v>1790</v>
      </c>
      <c r="F87" s="64">
        <f t="shared" si="31"/>
        <v>-3.8646099999999999</v>
      </c>
      <c r="G87" s="61">
        <v>26</v>
      </c>
      <c r="H87" s="64">
        <f t="shared" si="30"/>
        <v>-100.47986</v>
      </c>
      <c r="I87" s="64"/>
      <c r="J87" s="64"/>
      <c r="K87" s="64"/>
    </row>
    <row r="88" spans="1:11" ht="24.95" customHeight="1">
      <c r="A88" s="63">
        <v>27</v>
      </c>
      <c r="B88" s="126"/>
      <c r="C88" s="64" t="s">
        <v>276</v>
      </c>
      <c r="D88" s="64">
        <v>2650</v>
      </c>
      <c r="E88" s="64">
        <v>1790</v>
      </c>
      <c r="F88" s="64">
        <f t="shared" si="31"/>
        <v>-4.7435</v>
      </c>
      <c r="G88" s="61">
        <v>26</v>
      </c>
      <c r="H88" s="64">
        <f t="shared" si="30"/>
        <v>-123.331</v>
      </c>
      <c r="I88" s="64"/>
      <c r="J88" s="64"/>
      <c r="K88" s="64"/>
    </row>
    <row r="89" spans="1:11" ht="24.95" customHeight="1">
      <c r="A89" s="63">
        <v>28</v>
      </c>
      <c r="B89" s="126"/>
      <c r="C89" s="64" t="s">
        <v>278</v>
      </c>
      <c r="D89" s="64">
        <v>1225</v>
      </c>
      <c r="E89" s="64">
        <v>1790</v>
      </c>
      <c r="F89" s="64">
        <f t="shared" si="31"/>
        <v>-2.1927500000000002</v>
      </c>
      <c r="G89" s="61">
        <v>26</v>
      </c>
      <c r="H89" s="64">
        <f t="shared" si="30"/>
        <v>-57.011500000000005</v>
      </c>
      <c r="I89" s="64"/>
      <c r="J89" s="64"/>
      <c r="K89" s="64"/>
    </row>
    <row r="90" spans="1:11" ht="24.95" customHeight="1" thickBot="1">
      <c r="A90" s="69">
        <v>29</v>
      </c>
      <c r="B90" s="130"/>
      <c r="C90" s="78" t="s">
        <v>270</v>
      </c>
      <c r="D90" s="78">
        <v>2540</v>
      </c>
      <c r="E90" s="78">
        <v>1790</v>
      </c>
      <c r="F90" s="78">
        <f t="shared" si="31"/>
        <v>-4.5465999999999998</v>
      </c>
      <c r="G90" s="78">
        <v>26</v>
      </c>
      <c r="H90" s="78">
        <f t="shared" si="30"/>
        <v>-118.21159999999999</v>
      </c>
      <c r="I90" s="69">
        <v>250</v>
      </c>
      <c r="J90" s="69">
        <v>260</v>
      </c>
      <c r="K90" s="69">
        <f>(I90-J90)*G90</f>
        <v>-260</v>
      </c>
    </row>
    <row r="91" spans="1:11" ht="24.95" customHeight="1">
      <c r="A91" s="63">
        <v>1</v>
      </c>
      <c r="B91" s="126" t="s">
        <v>324</v>
      </c>
      <c r="C91" s="64" t="s">
        <v>295</v>
      </c>
      <c r="D91" s="77">
        <v>2760</v>
      </c>
      <c r="E91" s="77">
        <v>1550</v>
      </c>
      <c r="F91" s="77">
        <f>D91*E91/1000000</f>
        <v>4.2779999999999996</v>
      </c>
      <c r="G91" s="83">
        <v>330</v>
      </c>
      <c r="H91" s="64">
        <f t="shared" si="30"/>
        <v>1411.7399999999998</v>
      </c>
      <c r="I91" s="77"/>
      <c r="J91" s="77"/>
      <c r="K91" s="77"/>
    </row>
    <row r="92" spans="1:11" ht="24.95" customHeight="1">
      <c r="A92" s="63">
        <v>2</v>
      </c>
      <c r="B92" s="126"/>
      <c r="C92" s="64" t="s">
        <v>296</v>
      </c>
      <c r="D92" s="64">
        <v>2745</v>
      </c>
      <c r="E92" s="64">
        <v>1670</v>
      </c>
      <c r="F92" s="64">
        <f>D92*E92/1000000</f>
        <v>4.5841500000000002</v>
      </c>
      <c r="G92" s="65">
        <v>330</v>
      </c>
      <c r="H92" s="64">
        <f t="shared" si="30"/>
        <v>1512.7695000000001</v>
      </c>
      <c r="I92" s="64"/>
      <c r="J92" s="64"/>
      <c r="K92" s="64"/>
    </row>
    <row r="93" spans="1:11" ht="24.95" customHeight="1" thickBot="1">
      <c r="A93" s="69">
        <v>3</v>
      </c>
      <c r="B93" s="130"/>
      <c r="C93" s="78" t="s">
        <v>297</v>
      </c>
      <c r="D93" s="78">
        <v>3150</v>
      </c>
      <c r="E93" s="78">
        <v>1570</v>
      </c>
      <c r="F93" s="78">
        <f>D93*E93/1000000</f>
        <v>4.9455</v>
      </c>
      <c r="G93" s="75">
        <v>330</v>
      </c>
      <c r="H93" s="78">
        <f t="shared" si="30"/>
        <v>1632.0150000000001</v>
      </c>
      <c r="I93" s="69">
        <v>15</v>
      </c>
      <c r="J93" s="84">
        <v>14</v>
      </c>
      <c r="K93" s="84">
        <f>(I93-J93)*G93</f>
        <v>330</v>
      </c>
    </row>
    <row r="94" spans="1:11" ht="24.95" customHeight="1" thickBot="1">
      <c r="A94" s="86">
        <v>1</v>
      </c>
      <c r="B94" s="87" t="s">
        <v>325</v>
      </c>
      <c r="C94" s="88"/>
      <c r="D94" s="88">
        <v>8.5</v>
      </c>
      <c r="E94" s="88"/>
      <c r="F94" s="88"/>
      <c r="G94" s="88">
        <v>50</v>
      </c>
      <c r="H94" s="88">
        <f>D94*G94</f>
        <v>425</v>
      </c>
      <c r="I94" s="86">
        <v>11</v>
      </c>
      <c r="J94" s="89">
        <v>8.5</v>
      </c>
      <c r="K94" s="84">
        <f>(I94-J94)*G94</f>
        <v>125</v>
      </c>
    </row>
    <row r="95" spans="1:11" ht="24.95" customHeight="1" thickBot="1">
      <c r="A95" s="86">
        <v>1</v>
      </c>
      <c r="B95" s="87" t="s">
        <v>326</v>
      </c>
      <c r="C95" s="88"/>
      <c r="D95" s="88">
        <v>10</v>
      </c>
      <c r="E95" s="88"/>
      <c r="F95" s="88"/>
      <c r="G95" s="88">
        <v>150</v>
      </c>
      <c r="H95" s="88">
        <f>D95*G95</f>
        <v>1500</v>
      </c>
      <c r="I95" s="86">
        <v>11.5</v>
      </c>
      <c r="J95" s="89">
        <v>9.5</v>
      </c>
      <c r="K95" s="84">
        <f>(I95-J95)*G95</f>
        <v>300</v>
      </c>
    </row>
    <row r="96" spans="1:11" ht="24.95" customHeight="1">
      <c r="A96" s="76">
        <v>1</v>
      </c>
      <c r="B96" s="129" t="s">
        <v>327</v>
      </c>
      <c r="C96" s="77" t="s">
        <v>328</v>
      </c>
      <c r="D96" s="77">
        <v>1450</v>
      </c>
      <c r="E96" s="77">
        <v>2350</v>
      </c>
      <c r="F96" s="77">
        <f t="shared" ref="F96:F99" si="32">D96*E96/1000000</f>
        <v>3.4075000000000002</v>
      </c>
      <c r="G96" s="83">
        <v>115</v>
      </c>
      <c r="H96" s="77">
        <f t="shared" ref="H96:H99" si="33">F96*G96</f>
        <v>391.86250000000001</v>
      </c>
      <c r="I96" s="77"/>
      <c r="J96" s="77"/>
      <c r="K96" s="77"/>
    </row>
    <row r="97" spans="1:11" ht="24.95" customHeight="1">
      <c r="A97" s="63">
        <v>2</v>
      </c>
      <c r="B97" s="126"/>
      <c r="C97" s="64" t="s">
        <v>329</v>
      </c>
      <c r="D97" s="64">
        <v>400</v>
      </c>
      <c r="E97" s="64">
        <v>2350</v>
      </c>
      <c r="F97" s="64">
        <f t="shared" si="32"/>
        <v>0.94</v>
      </c>
      <c r="G97" s="65">
        <v>115</v>
      </c>
      <c r="H97" s="64">
        <f t="shared" si="33"/>
        <v>108.1</v>
      </c>
      <c r="I97" s="64"/>
      <c r="J97" s="64"/>
      <c r="K97" s="64"/>
    </row>
    <row r="98" spans="1:11" ht="24.95" customHeight="1">
      <c r="A98" s="63">
        <v>3</v>
      </c>
      <c r="B98" s="126"/>
      <c r="C98" s="64" t="s">
        <v>294</v>
      </c>
      <c r="D98" s="64">
        <v>1060</v>
      </c>
      <c r="E98" s="64">
        <v>2750</v>
      </c>
      <c r="F98" s="64">
        <f t="shared" si="32"/>
        <v>2.915</v>
      </c>
      <c r="G98" s="65">
        <v>115</v>
      </c>
      <c r="H98" s="64">
        <f t="shared" si="33"/>
        <v>335.22500000000002</v>
      </c>
      <c r="I98" s="64"/>
      <c r="J98" s="64"/>
      <c r="K98" s="64"/>
    </row>
    <row r="99" spans="1:11" ht="24.95" customHeight="1" thickBot="1">
      <c r="A99" s="69">
        <v>4</v>
      </c>
      <c r="B99" s="130"/>
      <c r="C99" s="78" t="s">
        <v>307</v>
      </c>
      <c r="D99" s="78">
        <v>390</v>
      </c>
      <c r="E99" s="78">
        <v>2750</v>
      </c>
      <c r="F99" s="78">
        <f t="shared" si="32"/>
        <v>1.0725</v>
      </c>
      <c r="G99" s="75">
        <v>115</v>
      </c>
      <c r="H99" s="78">
        <f t="shared" si="33"/>
        <v>123.33750000000001</v>
      </c>
      <c r="I99" s="69">
        <v>10.6</v>
      </c>
      <c r="J99" s="84">
        <v>8.5</v>
      </c>
      <c r="K99" s="84">
        <f>(I99-J99)*G99</f>
        <v>241.49999999999997</v>
      </c>
    </row>
    <row r="100" spans="1:11" ht="24.95" customHeight="1" thickBot="1">
      <c r="A100" s="86">
        <v>1</v>
      </c>
      <c r="B100" s="87" t="s">
        <v>323</v>
      </c>
      <c r="C100" s="88"/>
      <c r="D100" s="88"/>
      <c r="E100" s="88"/>
      <c r="F100" s="88"/>
      <c r="G100" s="88"/>
      <c r="H100" s="88"/>
      <c r="I100" s="88"/>
      <c r="J100" s="88"/>
      <c r="K100" s="88"/>
    </row>
    <row r="101" spans="1:11" ht="24.95" customHeight="1">
      <c r="A101" s="76">
        <v>1</v>
      </c>
      <c r="B101" s="129" t="s">
        <v>333</v>
      </c>
      <c r="C101" s="77" t="s">
        <v>330</v>
      </c>
      <c r="D101" s="77">
        <v>2.86</v>
      </c>
      <c r="E101" s="77"/>
      <c r="F101" s="77"/>
      <c r="G101" s="77">
        <v>80</v>
      </c>
      <c r="H101" s="77">
        <f>D101*G101</f>
        <v>228.79999999999998</v>
      </c>
      <c r="I101" s="76">
        <v>5</v>
      </c>
      <c r="J101" s="90">
        <v>2.86</v>
      </c>
      <c r="K101" s="85">
        <f>(I101-J101)*G101</f>
        <v>171.20000000000002</v>
      </c>
    </row>
    <row r="102" spans="1:11" ht="24.95" customHeight="1">
      <c r="A102" s="63">
        <v>2</v>
      </c>
      <c r="B102" s="126"/>
      <c r="C102" s="64" t="s">
        <v>331</v>
      </c>
      <c r="D102" s="64">
        <v>6.7</v>
      </c>
      <c r="E102" s="64"/>
      <c r="F102" s="64"/>
      <c r="G102" s="64">
        <v>70</v>
      </c>
      <c r="H102" s="64">
        <f t="shared" ref="H102:H103" si="34">D102*G102</f>
        <v>469</v>
      </c>
      <c r="I102" s="63">
        <v>6</v>
      </c>
      <c r="J102" s="63">
        <v>6.7</v>
      </c>
      <c r="K102" s="63">
        <f>(I102-J102)*G102</f>
        <v>-49.000000000000014</v>
      </c>
    </row>
    <row r="103" spans="1:11" ht="24.95" customHeight="1" thickBot="1">
      <c r="A103" s="69">
        <v>3</v>
      </c>
      <c r="B103" s="130"/>
      <c r="C103" s="78" t="s">
        <v>332</v>
      </c>
      <c r="D103" s="78">
        <v>9.15</v>
      </c>
      <c r="E103" s="78"/>
      <c r="F103" s="78"/>
      <c r="G103" s="78">
        <v>60</v>
      </c>
      <c r="H103" s="78">
        <f t="shared" si="34"/>
        <v>549</v>
      </c>
      <c r="I103" s="69">
        <v>12</v>
      </c>
      <c r="J103" s="84">
        <v>9.15</v>
      </c>
      <c r="K103" s="84">
        <f>(I103-J103)*G103</f>
        <v>170.99999999999997</v>
      </c>
    </row>
  </sheetData>
  <mergeCells count="35">
    <mergeCell ref="B96:B99"/>
    <mergeCell ref="B101:B103"/>
    <mergeCell ref="B91:B93"/>
    <mergeCell ref="B80:B85"/>
    <mergeCell ref="B86:B90"/>
    <mergeCell ref="C78:C79"/>
    <mergeCell ref="B62:B79"/>
    <mergeCell ref="B37:B40"/>
    <mergeCell ref="B41:B44"/>
    <mergeCell ref="B54:B57"/>
    <mergeCell ref="B58:B61"/>
    <mergeCell ref="B45:B53"/>
    <mergeCell ref="C65:C66"/>
    <mergeCell ref="C70:C71"/>
    <mergeCell ref="C72:C73"/>
    <mergeCell ref="C74:C75"/>
    <mergeCell ref="C76:C77"/>
    <mergeCell ref="B17:B25"/>
    <mergeCell ref="B27:B28"/>
    <mergeCell ref="B29:B32"/>
    <mergeCell ref="B33:B36"/>
    <mergeCell ref="B2:B4"/>
    <mergeCell ref="C5:C7"/>
    <mergeCell ref="C8:C10"/>
    <mergeCell ref="C11:C13"/>
    <mergeCell ref="C14:C16"/>
    <mergeCell ref="B5:B16"/>
    <mergeCell ref="T27:V27"/>
    <mergeCell ref="M27:S27"/>
    <mergeCell ref="M26:S26"/>
    <mergeCell ref="T26:V26"/>
    <mergeCell ref="M24:S24"/>
    <mergeCell ref="T24:V24"/>
    <mergeCell ref="M25:S25"/>
    <mergeCell ref="T25:V2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6"/>
  <sheetViews>
    <sheetView workbookViewId="0">
      <pane ySplit="1" topLeftCell="A2" activePane="bottomLeft" state="frozen"/>
      <selection pane="bottomLeft" activeCell="C11" sqref="C11"/>
    </sheetView>
  </sheetViews>
  <sheetFormatPr defaultRowHeight="24.95" customHeight="1"/>
  <cols>
    <col min="1" max="1" width="5.75" style="91" bestFit="1" customWidth="1"/>
    <col min="2" max="2" width="22.5" style="91" bestFit="1" customWidth="1"/>
    <col min="3" max="3" width="40" style="91" bestFit="1" customWidth="1"/>
    <col min="4" max="4" width="5.75" style="91" bestFit="1" customWidth="1"/>
    <col min="5" max="16384" width="9" style="91"/>
  </cols>
  <sheetData>
    <row r="1" spans="1:10" ht="24.95" customHeight="1" thickBot="1">
      <c r="A1" s="69" t="s">
        <v>0</v>
      </c>
      <c r="B1" s="105" t="s">
        <v>252</v>
      </c>
      <c r="C1" s="69" t="s">
        <v>272</v>
      </c>
      <c r="D1" s="69" t="s">
        <v>3</v>
      </c>
      <c r="E1" s="69" t="s">
        <v>2</v>
      </c>
      <c r="F1" s="69" t="s">
        <v>5</v>
      </c>
      <c r="G1" s="69" t="s">
        <v>265</v>
      </c>
      <c r="H1" s="94" t="s">
        <v>355</v>
      </c>
      <c r="I1" s="69" t="s">
        <v>356</v>
      </c>
      <c r="J1" s="69" t="s">
        <v>303</v>
      </c>
    </row>
    <row r="2" spans="1:10" ht="24.95" customHeight="1">
      <c r="A2" s="65">
        <v>1</v>
      </c>
      <c r="B2" s="98" t="s">
        <v>364</v>
      </c>
      <c r="C2" s="65"/>
      <c r="D2" s="65" t="s">
        <v>34</v>
      </c>
      <c r="E2" s="65">
        <v>-1</v>
      </c>
      <c r="F2" s="65">
        <v>100</v>
      </c>
      <c r="G2" s="91">
        <f t="shared" ref="G2:G21" si="0">E2*F2</f>
        <v>-100</v>
      </c>
      <c r="H2" s="95"/>
      <c r="I2" s="65"/>
      <c r="J2" s="92">
        <v>-100</v>
      </c>
    </row>
    <row r="3" spans="1:10" ht="24.95" customHeight="1">
      <c r="A3" s="91">
        <v>2</v>
      </c>
      <c r="B3" s="91" t="s">
        <v>339</v>
      </c>
      <c r="C3" s="91" t="s">
        <v>338</v>
      </c>
      <c r="D3" s="91" t="s">
        <v>345</v>
      </c>
      <c r="E3" s="91">
        <v>90</v>
      </c>
      <c r="F3" s="91">
        <v>-55</v>
      </c>
      <c r="G3" s="91">
        <f t="shared" si="0"/>
        <v>-4950</v>
      </c>
      <c r="H3" s="95"/>
      <c r="J3" s="93">
        <v>-4950</v>
      </c>
    </row>
    <row r="4" spans="1:10" ht="24.95" customHeight="1">
      <c r="A4" s="91">
        <v>3</v>
      </c>
      <c r="B4" s="91" t="s">
        <v>133</v>
      </c>
      <c r="C4" s="91" t="s">
        <v>371</v>
      </c>
      <c r="D4" s="91" t="s">
        <v>345</v>
      </c>
      <c r="E4" s="91">
        <v>0</v>
      </c>
      <c r="F4" s="91">
        <v>0</v>
      </c>
      <c r="G4" s="91">
        <f t="shared" si="0"/>
        <v>0</v>
      </c>
      <c r="H4" s="95">
        <v>0</v>
      </c>
      <c r="I4" s="91">
        <v>3</v>
      </c>
      <c r="J4" s="92">
        <f t="shared" ref="J4" si="1">(H4-I4)*F4</f>
        <v>0</v>
      </c>
    </row>
    <row r="5" spans="1:10" ht="24.95" customHeight="1">
      <c r="A5" s="91">
        <v>4</v>
      </c>
      <c r="B5" s="91" t="s">
        <v>335</v>
      </c>
      <c r="C5" s="91" t="s">
        <v>336</v>
      </c>
      <c r="D5" s="91" t="s">
        <v>345</v>
      </c>
      <c r="E5" s="91">
        <v>89</v>
      </c>
      <c r="F5" s="91">
        <v>110</v>
      </c>
      <c r="G5" s="91">
        <f t="shared" si="0"/>
        <v>9790</v>
      </c>
      <c r="H5" s="95">
        <v>89</v>
      </c>
      <c r="I5" s="91">
        <v>80</v>
      </c>
      <c r="J5" s="92">
        <f t="shared" ref="J5:J21" si="2">(H5-I5)*F5</f>
        <v>990</v>
      </c>
    </row>
    <row r="6" spans="1:10" ht="24.95" customHeight="1">
      <c r="A6" s="91">
        <v>5</v>
      </c>
      <c r="B6" s="91" t="s">
        <v>337</v>
      </c>
      <c r="C6" s="91" t="s">
        <v>286</v>
      </c>
      <c r="D6" s="91" t="s">
        <v>345</v>
      </c>
      <c r="E6" s="91">
        <v>0</v>
      </c>
      <c r="F6" s="91">
        <v>130</v>
      </c>
      <c r="G6" s="91">
        <f t="shared" si="0"/>
        <v>0</v>
      </c>
      <c r="H6" s="95">
        <v>0</v>
      </c>
      <c r="I6" s="91">
        <v>9</v>
      </c>
      <c r="J6" s="92">
        <f t="shared" si="2"/>
        <v>-1170</v>
      </c>
    </row>
    <row r="7" spans="1:10" ht="24.95" customHeight="1">
      <c r="A7" s="91">
        <v>7</v>
      </c>
      <c r="B7" s="91" t="s">
        <v>308</v>
      </c>
      <c r="C7" s="91" t="s">
        <v>340</v>
      </c>
      <c r="D7" s="91" t="s">
        <v>345</v>
      </c>
      <c r="E7" s="91">
        <v>109</v>
      </c>
      <c r="F7" s="91">
        <v>55</v>
      </c>
      <c r="G7" s="91">
        <f>E7*F7</f>
        <v>5995</v>
      </c>
      <c r="H7" s="95">
        <v>109</v>
      </c>
      <c r="I7" s="91">
        <v>118</v>
      </c>
      <c r="J7" s="92">
        <f>(H7-I7)*F7</f>
        <v>-495</v>
      </c>
    </row>
    <row r="8" spans="1:10" ht="24.95" customHeight="1">
      <c r="A8" s="91">
        <v>8</v>
      </c>
      <c r="B8" s="91" t="s">
        <v>324</v>
      </c>
      <c r="C8" s="91" t="s">
        <v>341</v>
      </c>
      <c r="D8" s="91" t="s">
        <v>345</v>
      </c>
      <c r="E8" s="91">
        <v>14</v>
      </c>
      <c r="F8" s="91">
        <v>330</v>
      </c>
      <c r="G8" s="91">
        <f>E8*F8</f>
        <v>4620</v>
      </c>
      <c r="H8" s="95">
        <v>14</v>
      </c>
      <c r="I8" s="91">
        <v>15</v>
      </c>
      <c r="J8" s="93">
        <f>(H8-I8)*F8</f>
        <v>-330</v>
      </c>
    </row>
    <row r="9" spans="1:10" ht="24.95" customHeight="1">
      <c r="A9" s="91">
        <v>9</v>
      </c>
      <c r="B9" s="91" t="s">
        <v>193</v>
      </c>
      <c r="C9" s="91" t="s">
        <v>344</v>
      </c>
      <c r="D9" s="91" t="s">
        <v>346</v>
      </c>
      <c r="E9" s="91">
        <v>9.5</v>
      </c>
      <c r="F9" s="91">
        <v>150</v>
      </c>
      <c r="G9" s="91">
        <f>E9*F9</f>
        <v>1425</v>
      </c>
      <c r="H9" s="95">
        <v>9.5</v>
      </c>
      <c r="I9" s="91">
        <v>11.5</v>
      </c>
      <c r="J9" s="93">
        <f>(H9-I9)*F9</f>
        <v>-300</v>
      </c>
    </row>
    <row r="10" spans="1:10" ht="24.95" customHeight="1">
      <c r="A10" s="91">
        <v>6</v>
      </c>
      <c r="B10" s="91" t="s">
        <v>155</v>
      </c>
      <c r="C10" s="91" t="s">
        <v>340</v>
      </c>
      <c r="D10" s="91" t="s">
        <v>345</v>
      </c>
      <c r="E10" s="91">
        <v>25.6</v>
      </c>
      <c r="F10" s="91">
        <v>45</v>
      </c>
      <c r="G10" s="91">
        <f t="shared" si="0"/>
        <v>1152</v>
      </c>
      <c r="H10" s="95">
        <v>25.6</v>
      </c>
      <c r="I10" s="91">
        <v>27.88</v>
      </c>
      <c r="J10" s="92">
        <f t="shared" si="2"/>
        <v>-102.59999999999989</v>
      </c>
    </row>
    <row r="11" spans="1:10" ht="24.95" customHeight="1">
      <c r="A11" s="91">
        <v>10</v>
      </c>
      <c r="B11" s="91" t="s">
        <v>74</v>
      </c>
      <c r="C11" s="91" t="s">
        <v>347</v>
      </c>
      <c r="D11" s="91" t="s">
        <v>345</v>
      </c>
      <c r="E11" s="65">
        <v>8.5</v>
      </c>
      <c r="F11" s="91">
        <v>115</v>
      </c>
      <c r="G11" s="91">
        <f t="shared" si="0"/>
        <v>977.5</v>
      </c>
      <c r="H11" s="95">
        <v>8.5</v>
      </c>
      <c r="I11" s="91">
        <v>3</v>
      </c>
      <c r="J11" s="93">
        <f t="shared" si="2"/>
        <v>632.5</v>
      </c>
    </row>
    <row r="12" spans="1:10" ht="24.95" customHeight="1">
      <c r="A12" s="91">
        <v>11</v>
      </c>
      <c r="B12" s="91" t="s">
        <v>333</v>
      </c>
      <c r="C12" s="91" t="s">
        <v>348</v>
      </c>
      <c r="D12" s="91" t="s">
        <v>346</v>
      </c>
      <c r="E12" s="65">
        <v>2.86</v>
      </c>
      <c r="F12" s="91">
        <v>80</v>
      </c>
      <c r="G12" s="91">
        <f>E12*F12</f>
        <v>228.79999999999998</v>
      </c>
      <c r="H12" s="95">
        <v>2.86</v>
      </c>
      <c r="I12" s="91">
        <v>5</v>
      </c>
      <c r="J12" s="93">
        <f>(H12-I12)*F12</f>
        <v>-171.20000000000002</v>
      </c>
    </row>
    <row r="13" spans="1:10" ht="24.95" customHeight="1">
      <c r="A13" s="91">
        <v>12</v>
      </c>
      <c r="B13" s="91" t="s">
        <v>333</v>
      </c>
      <c r="C13" s="91" t="s">
        <v>349</v>
      </c>
      <c r="D13" s="91" t="s">
        <v>346</v>
      </c>
      <c r="E13" s="65">
        <v>6.7</v>
      </c>
      <c r="F13" s="91">
        <v>70</v>
      </c>
      <c r="G13" s="91">
        <f>E13*F13</f>
        <v>469</v>
      </c>
      <c r="H13" s="95">
        <v>6.7</v>
      </c>
      <c r="I13" s="91">
        <v>6</v>
      </c>
      <c r="J13" s="93">
        <f>(H13-I13)*F13</f>
        <v>49.000000000000014</v>
      </c>
    </row>
    <row r="14" spans="1:10" ht="24.95" customHeight="1">
      <c r="A14" s="91">
        <v>13</v>
      </c>
      <c r="B14" s="91" t="s">
        <v>333</v>
      </c>
      <c r="C14" s="91" t="s">
        <v>350</v>
      </c>
      <c r="D14" s="91" t="s">
        <v>346</v>
      </c>
      <c r="E14" s="65">
        <v>9.15</v>
      </c>
      <c r="F14" s="91">
        <v>60</v>
      </c>
      <c r="G14" s="91">
        <f>E14*F14</f>
        <v>549</v>
      </c>
      <c r="H14" s="95">
        <v>9.15</v>
      </c>
      <c r="I14" s="91">
        <v>10</v>
      </c>
      <c r="J14" s="93">
        <f>(H14-I14)*F14</f>
        <v>-50.999999999999979</v>
      </c>
    </row>
    <row r="15" spans="1:10" ht="24.95" customHeight="1">
      <c r="A15" s="91">
        <v>14</v>
      </c>
      <c r="B15" s="91" t="s">
        <v>351</v>
      </c>
      <c r="D15" s="91" t="s">
        <v>345</v>
      </c>
      <c r="E15" s="65">
        <v>49.9</v>
      </c>
      <c r="F15" s="91">
        <v>20</v>
      </c>
      <c r="G15" s="91">
        <f t="shared" si="0"/>
        <v>998</v>
      </c>
      <c r="H15" s="95">
        <v>49.9</v>
      </c>
      <c r="I15" s="91">
        <v>0</v>
      </c>
      <c r="J15" s="93">
        <f t="shared" si="2"/>
        <v>998</v>
      </c>
    </row>
    <row r="16" spans="1:10" ht="24.95" customHeight="1">
      <c r="A16" s="91">
        <v>15</v>
      </c>
      <c r="B16" s="91" t="s">
        <v>352</v>
      </c>
      <c r="D16" s="91" t="s">
        <v>345</v>
      </c>
      <c r="E16" s="91">
        <v>49.9</v>
      </c>
      <c r="F16" s="91">
        <v>45</v>
      </c>
      <c r="G16" s="91">
        <f t="shared" si="0"/>
        <v>2245.5</v>
      </c>
      <c r="H16" s="95">
        <v>49.9</v>
      </c>
      <c r="I16" s="91">
        <v>54</v>
      </c>
      <c r="J16" s="93">
        <f t="shared" si="2"/>
        <v>-184.50000000000006</v>
      </c>
    </row>
    <row r="17" spans="1:13" ht="24.95" customHeight="1">
      <c r="A17" s="91">
        <v>16</v>
      </c>
      <c r="B17" s="91" t="s">
        <v>353</v>
      </c>
      <c r="D17" s="91" t="s">
        <v>346</v>
      </c>
      <c r="E17" s="91">
        <v>7.5</v>
      </c>
      <c r="F17" s="91">
        <v>48</v>
      </c>
      <c r="G17" s="91">
        <f t="shared" si="0"/>
        <v>360</v>
      </c>
      <c r="H17" s="95">
        <v>7.5</v>
      </c>
      <c r="I17" s="91">
        <v>0</v>
      </c>
      <c r="J17" s="93">
        <f t="shared" si="2"/>
        <v>360</v>
      </c>
    </row>
    <row r="18" spans="1:13" ht="24.95" customHeight="1">
      <c r="A18" s="91">
        <v>17</v>
      </c>
      <c r="B18" s="91" t="s">
        <v>354</v>
      </c>
      <c r="D18" s="91" t="s">
        <v>80</v>
      </c>
      <c r="E18" s="91">
        <v>3</v>
      </c>
      <c r="F18" s="91">
        <v>100</v>
      </c>
      <c r="G18" s="91">
        <f t="shared" si="0"/>
        <v>300</v>
      </c>
      <c r="H18" s="95">
        <v>3</v>
      </c>
      <c r="I18" s="91">
        <v>0</v>
      </c>
      <c r="J18" s="93">
        <f t="shared" si="2"/>
        <v>300</v>
      </c>
    </row>
    <row r="19" spans="1:13" ht="24.95" customHeight="1">
      <c r="A19" s="91">
        <v>18</v>
      </c>
      <c r="B19" s="91" t="s">
        <v>357</v>
      </c>
      <c r="C19" s="91" t="s">
        <v>358</v>
      </c>
      <c r="D19" s="91" t="s">
        <v>345</v>
      </c>
      <c r="E19" s="91">
        <v>15.86</v>
      </c>
      <c r="F19" s="91">
        <v>35</v>
      </c>
      <c r="G19" s="91">
        <f t="shared" si="0"/>
        <v>555.1</v>
      </c>
      <c r="H19" s="95">
        <v>15.86</v>
      </c>
      <c r="I19" s="91">
        <v>6</v>
      </c>
      <c r="J19" s="93">
        <f t="shared" si="2"/>
        <v>345.09999999999997</v>
      </c>
    </row>
    <row r="20" spans="1:13" ht="24.95" customHeight="1">
      <c r="A20" s="91">
        <v>19</v>
      </c>
      <c r="B20" s="91" t="s">
        <v>359</v>
      </c>
      <c r="D20" s="91" t="s">
        <v>80</v>
      </c>
      <c r="E20" s="91">
        <v>0</v>
      </c>
      <c r="F20" s="91">
        <v>135</v>
      </c>
      <c r="G20" s="91">
        <f t="shared" si="0"/>
        <v>0</v>
      </c>
      <c r="H20" s="95">
        <v>0</v>
      </c>
      <c r="I20" s="91">
        <v>1</v>
      </c>
      <c r="J20" s="93">
        <f t="shared" si="2"/>
        <v>-135</v>
      </c>
    </row>
    <row r="21" spans="1:13" ht="24.95" customHeight="1">
      <c r="A21" s="91">
        <v>20</v>
      </c>
      <c r="B21" s="91" t="s">
        <v>360</v>
      </c>
      <c r="D21" s="91" t="s">
        <v>89</v>
      </c>
      <c r="E21" s="91">
        <v>75</v>
      </c>
      <c r="F21" s="91">
        <v>10</v>
      </c>
      <c r="G21" s="91">
        <f t="shared" si="0"/>
        <v>750</v>
      </c>
      <c r="H21" s="95">
        <v>75</v>
      </c>
      <c r="I21" s="91">
        <v>0</v>
      </c>
      <c r="J21" s="93">
        <f t="shared" si="2"/>
        <v>750</v>
      </c>
    </row>
    <row r="22" spans="1:13" ht="24.95" customHeight="1">
      <c r="A22" s="124" t="s">
        <v>91</v>
      </c>
      <c r="B22" s="124"/>
      <c r="C22" s="124"/>
      <c r="D22" s="124"/>
      <c r="E22" s="124"/>
      <c r="F22" s="124"/>
      <c r="G22" s="124"/>
      <c r="H22" s="123">
        <f>SUM(J2:J21)</f>
        <v>-3564.6999999999989</v>
      </c>
      <c r="I22" s="123"/>
      <c r="J22" s="123"/>
      <c r="M22" s="91" t="s">
        <v>373</v>
      </c>
    </row>
    <row r="23" spans="1:13" ht="24.95" customHeight="1">
      <c r="A23" s="124" t="s">
        <v>363</v>
      </c>
      <c r="B23" s="124"/>
      <c r="C23" s="124"/>
      <c r="D23" s="124"/>
      <c r="E23" s="124"/>
      <c r="F23" s="124"/>
      <c r="G23" s="124"/>
      <c r="H23" s="123">
        <f>H22*0.05</f>
        <v>-178.23499999999996</v>
      </c>
      <c r="I23" s="123"/>
      <c r="J23" s="123"/>
    </row>
    <row r="24" spans="1:13" ht="24.95" customHeight="1">
      <c r="A24" s="124" t="s">
        <v>361</v>
      </c>
      <c r="B24" s="124"/>
      <c r="C24" s="124"/>
      <c r="D24" s="124"/>
      <c r="E24" s="124"/>
      <c r="F24" s="124"/>
      <c r="G24" s="124"/>
      <c r="H24" s="123">
        <f>H22*0.05</f>
        <v>-178.23499999999996</v>
      </c>
      <c r="I24" s="123"/>
      <c r="J24" s="123"/>
    </row>
    <row r="25" spans="1:13" ht="24.95" customHeight="1">
      <c r="A25" s="124" t="s">
        <v>362</v>
      </c>
      <c r="B25" s="124"/>
      <c r="C25" s="124"/>
      <c r="D25" s="124"/>
      <c r="E25" s="124"/>
      <c r="F25" s="124"/>
      <c r="G25" s="124"/>
      <c r="H25" s="123">
        <f>(H22+H23+H24)*0.95</f>
        <v>-3725.1114999999991</v>
      </c>
      <c r="I25" s="123"/>
      <c r="J25" s="123"/>
    </row>
    <row r="26" spans="1:13" ht="24.95" customHeight="1">
      <c r="A26" s="62"/>
      <c r="B26" s="62"/>
      <c r="C26" s="62"/>
      <c r="D26" s="62"/>
      <c r="E26" s="62"/>
      <c r="F26" s="62"/>
      <c r="G26" s="62"/>
      <c r="H26" s="62"/>
      <c r="I26" s="62">
        <v>2314.884</v>
      </c>
      <c r="J26" s="62"/>
    </row>
  </sheetData>
  <mergeCells count="8">
    <mergeCell ref="A25:G25"/>
    <mergeCell ref="H25:J25"/>
    <mergeCell ref="A22:G22"/>
    <mergeCell ref="H22:J22"/>
    <mergeCell ref="A23:G23"/>
    <mergeCell ref="H23:J23"/>
    <mergeCell ref="A24:G24"/>
    <mergeCell ref="H24:J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4" sqref="J34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pane ySplit="1" topLeftCell="A8" activePane="bottomLeft" state="frozen"/>
      <selection pane="bottomLeft" activeCell="L24" sqref="L24"/>
    </sheetView>
  </sheetViews>
  <sheetFormatPr defaultRowHeight="24.95" customHeight="1"/>
  <cols>
    <col min="1" max="1" width="5.75" style="91" bestFit="1" customWidth="1"/>
    <col min="2" max="2" width="22.5" style="91" bestFit="1" customWidth="1"/>
    <col min="3" max="3" width="40" style="91" bestFit="1" customWidth="1"/>
    <col min="4" max="4" width="5.75" style="91" bestFit="1" customWidth="1"/>
    <col min="5" max="11" width="9" style="91"/>
    <col min="12" max="12" width="21.375" style="91" bestFit="1" customWidth="1"/>
    <col min="13" max="16384" width="9" style="91"/>
  </cols>
  <sheetData>
    <row r="1" spans="1:15" s="62" customFormat="1" ht="24.95" customHeight="1" thickBot="1">
      <c r="A1" s="69" t="s">
        <v>0</v>
      </c>
      <c r="B1" s="106" t="s">
        <v>252</v>
      </c>
      <c r="C1" s="69" t="s">
        <v>272</v>
      </c>
      <c r="D1" s="69" t="s">
        <v>3</v>
      </c>
      <c r="E1" s="69" t="s">
        <v>2</v>
      </c>
      <c r="F1" s="69" t="s">
        <v>5</v>
      </c>
      <c r="G1" s="69" t="s">
        <v>265</v>
      </c>
      <c r="H1" s="94" t="s">
        <v>355</v>
      </c>
      <c r="I1" s="69" t="s">
        <v>356</v>
      </c>
      <c r="J1" s="69" t="s">
        <v>303</v>
      </c>
    </row>
    <row r="2" spans="1:15" ht="24.95" customHeight="1">
      <c r="A2" s="91">
        <v>1</v>
      </c>
      <c r="B2" s="91" t="s">
        <v>133</v>
      </c>
      <c r="C2" s="91" t="s">
        <v>371</v>
      </c>
      <c r="D2" s="91" t="s">
        <v>345</v>
      </c>
      <c r="E2" s="91">
        <v>0</v>
      </c>
      <c r="F2" s="91">
        <v>750</v>
      </c>
      <c r="G2" s="91">
        <f>E2*F2</f>
        <v>0</v>
      </c>
      <c r="H2" s="95">
        <v>0</v>
      </c>
      <c r="I2" s="91">
        <v>3</v>
      </c>
      <c r="J2" s="92">
        <f>(H2-I2)*F2</f>
        <v>-2250</v>
      </c>
      <c r="L2" s="98"/>
      <c r="M2" s="65"/>
      <c r="N2" s="65"/>
      <c r="O2" s="65"/>
    </row>
    <row r="3" spans="1:15" ht="24.95" customHeight="1">
      <c r="A3" s="65">
        <v>2</v>
      </c>
      <c r="B3" s="98" t="s">
        <v>364</v>
      </c>
      <c r="C3" s="65"/>
      <c r="D3" s="65" t="s">
        <v>34</v>
      </c>
      <c r="E3" s="65">
        <v>0</v>
      </c>
      <c r="F3" s="65">
        <v>100</v>
      </c>
      <c r="G3" s="91">
        <f t="shared" ref="G3:G21" si="0">E3*F3</f>
        <v>0</v>
      </c>
      <c r="H3" s="95">
        <v>0</v>
      </c>
      <c r="I3" s="65">
        <v>1</v>
      </c>
      <c r="J3" s="92">
        <f t="shared" ref="J3:J21" si="1">(H3-I3)*F3</f>
        <v>-100</v>
      </c>
    </row>
    <row r="4" spans="1:15" ht="24.95" customHeight="1">
      <c r="A4" s="91">
        <v>3</v>
      </c>
      <c r="B4" s="91" t="s">
        <v>339</v>
      </c>
      <c r="C4" s="91" t="s">
        <v>338</v>
      </c>
      <c r="D4" s="91" t="s">
        <v>345</v>
      </c>
      <c r="E4" s="91">
        <v>90</v>
      </c>
      <c r="F4" s="91">
        <v>55</v>
      </c>
      <c r="G4" s="91">
        <f t="shared" si="0"/>
        <v>4950</v>
      </c>
      <c r="H4" s="95">
        <v>0</v>
      </c>
      <c r="I4" s="91">
        <v>90</v>
      </c>
      <c r="J4" s="92">
        <f t="shared" si="1"/>
        <v>-4950</v>
      </c>
    </row>
    <row r="5" spans="1:15" ht="24.95" customHeight="1">
      <c r="A5" s="65">
        <v>4</v>
      </c>
      <c r="B5" s="91" t="s">
        <v>335</v>
      </c>
      <c r="C5" s="91" t="s">
        <v>336</v>
      </c>
      <c r="D5" s="91" t="s">
        <v>345</v>
      </c>
      <c r="E5" s="91">
        <v>96</v>
      </c>
      <c r="F5" s="91">
        <v>100</v>
      </c>
      <c r="G5" s="91">
        <f t="shared" si="0"/>
        <v>9600</v>
      </c>
      <c r="H5" s="95">
        <v>96</v>
      </c>
      <c r="I5" s="91">
        <v>80</v>
      </c>
      <c r="J5" s="92">
        <f t="shared" si="1"/>
        <v>1600</v>
      </c>
    </row>
    <row r="6" spans="1:15" ht="24.95" customHeight="1">
      <c r="A6" s="91">
        <v>5</v>
      </c>
      <c r="B6" s="91" t="s">
        <v>337</v>
      </c>
      <c r="C6" s="91" t="s">
        <v>286</v>
      </c>
      <c r="D6" s="91" t="s">
        <v>345</v>
      </c>
      <c r="E6" s="91">
        <v>0</v>
      </c>
      <c r="F6" s="91">
        <v>130</v>
      </c>
      <c r="G6" s="91">
        <f t="shared" si="0"/>
        <v>0</v>
      </c>
      <c r="H6" s="95">
        <v>0</v>
      </c>
      <c r="I6" s="91">
        <v>9</v>
      </c>
      <c r="J6" s="92">
        <f t="shared" si="1"/>
        <v>-1170</v>
      </c>
    </row>
    <row r="7" spans="1:15" ht="24.95" customHeight="1">
      <c r="A7" s="65">
        <v>6</v>
      </c>
      <c r="B7" s="91" t="s">
        <v>308</v>
      </c>
      <c r="C7" s="91" t="s">
        <v>340</v>
      </c>
      <c r="D7" s="91" t="s">
        <v>345</v>
      </c>
      <c r="E7" s="91">
        <v>109</v>
      </c>
      <c r="F7" s="91">
        <v>55</v>
      </c>
      <c r="G7" s="91">
        <f t="shared" ref="G7:G20" si="2">E7*F7</f>
        <v>5995</v>
      </c>
      <c r="H7" s="95">
        <v>109</v>
      </c>
      <c r="I7" s="91">
        <v>118</v>
      </c>
      <c r="J7" s="92">
        <f t="shared" ref="J7:J20" si="3">(H7-I7)*F7</f>
        <v>-495</v>
      </c>
    </row>
    <row r="8" spans="1:15" ht="24.95" customHeight="1">
      <c r="A8" s="91">
        <v>7</v>
      </c>
      <c r="B8" s="91" t="s">
        <v>324</v>
      </c>
      <c r="C8" s="91" t="s">
        <v>341</v>
      </c>
      <c r="D8" s="91" t="s">
        <v>345</v>
      </c>
      <c r="E8" s="91">
        <v>14</v>
      </c>
      <c r="F8" s="91">
        <v>330</v>
      </c>
      <c r="G8" s="91">
        <f t="shared" si="2"/>
        <v>4620</v>
      </c>
      <c r="H8" s="95">
        <v>14</v>
      </c>
      <c r="I8" s="91">
        <v>15</v>
      </c>
      <c r="J8" s="93">
        <f t="shared" si="3"/>
        <v>-330</v>
      </c>
    </row>
    <row r="9" spans="1:15" ht="24.95" customHeight="1">
      <c r="A9" s="65">
        <v>8</v>
      </c>
      <c r="B9" s="91" t="s">
        <v>193</v>
      </c>
      <c r="C9" s="91" t="s">
        <v>344</v>
      </c>
      <c r="D9" s="91" t="s">
        <v>346</v>
      </c>
      <c r="E9" s="91">
        <v>9.5</v>
      </c>
      <c r="F9" s="91">
        <v>150</v>
      </c>
      <c r="G9" s="91">
        <f t="shared" si="2"/>
        <v>1425</v>
      </c>
      <c r="H9" s="95">
        <v>9.5</v>
      </c>
      <c r="I9" s="91">
        <v>11.5</v>
      </c>
      <c r="J9" s="93">
        <f t="shared" si="3"/>
        <v>-300</v>
      </c>
    </row>
    <row r="10" spans="1:15" ht="24.95" customHeight="1">
      <c r="A10" s="65">
        <v>10</v>
      </c>
      <c r="B10" s="91" t="s">
        <v>333</v>
      </c>
      <c r="C10" s="91" t="s">
        <v>348</v>
      </c>
      <c r="D10" s="91" t="s">
        <v>346</v>
      </c>
      <c r="E10" s="65">
        <v>2.86</v>
      </c>
      <c r="F10" s="91">
        <v>80</v>
      </c>
      <c r="G10" s="91">
        <f t="shared" si="2"/>
        <v>228.79999999999998</v>
      </c>
      <c r="H10" s="95">
        <v>2.86</v>
      </c>
      <c r="I10" s="91">
        <v>5</v>
      </c>
      <c r="J10" s="93">
        <f t="shared" si="3"/>
        <v>-171.20000000000002</v>
      </c>
    </row>
    <row r="11" spans="1:15" ht="24.95" customHeight="1">
      <c r="A11" s="91">
        <v>11</v>
      </c>
      <c r="B11" s="91" t="s">
        <v>333</v>
      </c>
      <c r="C11" s="91" t="s">
        <v>349</v>
      </c>
      <c r="D11" s="91" t="s">
        <v>346</v>
      </c>
      <c r="E11" s="65">
        <v>6.7</v>
      </c>
      <c r="F11" s="91">
        <v>70</v>
      </c>
      <c r="G11" s="91">
        <f t="shared" si="2"/>
        <v>469</v>
      </c>
      <c r="H11" s="95">
        <v>6.7</v>
      </c>
      <c r="I11" s="91">
        <v>6</v>
      </c>
      <c r="J11" s="93">
        <f t="shared" si="3"/>
        <v>49.000000000000014</v>
      </c>
      <c r="O11" s="65"/>
    </row>
    <row r="12" spans="1:15" ht="24.95" customHeight="1">
      <c r="A12" s="65">
        <v>12</v>
      </c>
      <c r="B12" s="91" t="s">
        <v>333</v>
      </c>
      <c r="C12" s="91" t="s">
        <v>350</v>
      </c>
      <c r="D12" s="91" t="s">
        <v>346</v>
      </c>
      <c r="E12" s="65">
        <v>9.15</v>
      </c>
      <c r="F12" s="91">
        <v>60</v>
      </c>
      <c r="G12" s="91">
        <f t="shared" si="2"/>
        <v>549</v>
      </c>
      <c r="H12" s="95">
        <v>9.15</v>
      </c>
      <c r="I12" s="91">
        <v>10</v>
      </c>
      <c r="J12" s="93">
        <f t="shared" si="3"/>
        <v>-50.999999999999979</v>
      </c>
      <c r="O12" s="65"/>
    </row>
    <row r="13" spans="1:15" ht="24.95" customHeight="1">
      <c r="A13" s="91">
        <v>13</v>
      </c>
      <c r="B13" s="91" t="s">
        <v>74</v>
      </c>
      <c r="C13" s="91" t="s">
        <v>347</v>
      </c>
      <c r="D13" s="91" t="s">
        <v>345</v>
      </c>
      <c r="E13" s="65">
        <v>8.5</v>
      </c>
      <c r="F13" s="91">
        <v>115</v>
      </c>
      <c r="G13" s="91">
        <f t="shared" si="2"/>
        <v>977.5</v>
      </c>
      <c r="H13" s="95">
        <v>8.5</v>
      </c>
      <c r="I13" s="91">
        <v>3</v>
      </c>
      <c r="J13" s="93">
        <f t="shared" si="3"/>
        <v>632.5</v>
      </c>
      <c r="O13" s="65"/>
    </row>
    <row r="14" spans="1:15" ht="24.95" customHeight="1">
      <c r="A14" s="65">
        <v>14</v>
      </c>
      <c r="B14" s="91" t="s">
        <v>357</v>
      </c>
      <c r="C14" s="91" t="s">
        <v>358</v>
      </c>
      <c r="D14" s="91" t="s">
        <v>345</v>
      </c>
      <c r="E14" s="91">
        <v>13.6</v>
      </c>
      <c r="F14" s="91">
        <v>35</v>
      </c>
      <c r="G14" s="91">
        <f t="shared" si="2"/>
        <v>476</v>
      </c>
      <c r="H14" s="95">
        <v>13.6</v>
      </c>
      <c r="I14" s="91">
        <v>6</v>
      </c>
      <c r="J14" s="93">
        <f t="shared" si="3"/>
        <v>266</v>
      </c>
      <c r="O14" s="65"/>
    </row>
    <row r="15" spans="1:15" ht="24.95" customHeight="1">
      <c r="A15" s="91">
        <v>15</v>
      </c>
      <c r="B15" s="91" t="s">
        <v>359</v>
      </c>
      <c r="D15" s="91" t="s">
        <v>80</v>
      </c>
      <c r="E15" s="91">
        <v>0</v>
      </c>
      <c r="F15" s="91">
        <v>135</v>
      </c>
      <c r="G15" s="91">
        <f t="shared" si="2"/>
        <v>0</v>
      </c>
      <c r="H15" s="95">
        <v>0</v>
      </c>
      <c r="I15" s="91">
        <v>1</v>
      </c>
      <c r="J15" s="93">
        <f t="shared" si="3"/>
        <v>-135</v>
      </c>
      <c r="O15" s="65"/>
    </row>
    <row r="16" spans="1:15" ht="24.95" customHeight="1">
      <c r="A16" s="68">
        <v>16</v>
      </c>
      <c r="B16" s="68" t="s">
        <v>360</v>
      </c>
      <c r="C16" s="68"/>
      <c r="D16" s="68" t="s">
        <v>89</v>
      </c>
      <c r="E16" s="68">
        <v>75</v>
      </c>
      <c r="F16" s="68">
        <v>10</v>
      </c>
      <c r="G16" s="68">
        <f t="shared" si="2"/>
        <v>750</v>
      </c>
      <c r="H16" s="107">
        <v>75</v>
      </c>
      <c r="I16" s="68">
        <v>0</v>
      </c>
      <c r="J16" s="108">
        <f t="shared" si="3"/>
        <v>750</v>
      </c>
    </row>
    <row r="17" spans="1:13" ht="24.95" customHeight="1">
      <c r="A17" s="91">
        <v>17</v>
      </c>
      <c r="B17" s="91" t="s">
        <v>351</v>
      </c>
      <c r="D17" s="91" t="s">
        <v>345</v>
      </c>
      <c r="E17" s="65">
        <v>49.9</v>
      </c>
      <c r="F17" s="91">
        <v>20</v>
      </c>
      <c r="G17" s="91">
        <f t="shared" si="2"/>
        <v>998</v>
      </c>
      <c r="H17" s="95">
        <v>49.9</v>
      </c>
      <c r="I17" s="91">
        <v>0</v>
      </c>
      <c r="J17" s="93">
        <f t="shared" si="3"/>
        <v>998</v>
      </c>
    </row>
    <row r="18" spans="1:13" ht="24.95" customHeight="1">
      <c r="A18" s="91">
        <v>18</v>
      </c>
      <c r="B18" s="91" t="s">
        <v>353</v>
      </c>
      <c r="D18" s="91" t="s">
        <v>346</v>
      </c>
      <c r="E18" s="91">
        <v>7.5</v>
      </c>
      <c r="F18" s="91">
        <v>48</v>
      </c>
      <c r="G18" s="91">
        <f t="shared" si="2"/>
        <v>360</v>
      </c>
      <c r="H18" s="95">
        <v>7.5</v>
      </c>
      <c r="I18" s="91">
        <v>0</v>
      </c>
      <c r="J18" s="93">
        <f t="shared" si="3"/>
        <v>360</v>
      </c>
    </row>
    <row r="19" spans="1:13" ht="24.95" customHeight="1">
      <c r="A19" s="91">
        <v>19</v>
      </c>
      <c r="B19" s="91" t="s">
        <v>375</v>
      </c>
      <c r="D19" s="91" t="s">
        <v>345</v>
      </c>
      <c r="E19" s="91">
        <v>2.2599999999999998</v>
      </c>
      <c r="F19" s="91">
        <v>35</v>
      </c>
      <c r="G19" s="91">
        <f t="shared" si="2"/>
        <v>79.099999999999994</v>
      </c>
      <c r="H19" s="95">
        <v>2.2599999999999998</v>
      </c>
      <c r="I19" s="91">
        <v>0</v>
      </c>
      <c r="J19" s="93">
        <f t="shared" si="3"/>
        <v>79.099999999999994</v>
      </c>
    </row>
    <row r="20" spans="1:13" ht="24.95" customHeight="1">
      <c r="A20" s="68">
        <v>20</v>
      </c>
      <c r="B20" s="68" t="s">
        <v>354</v>
      </c>
      <c r="C20" s="68"/>
      <c r="D20" s="68" t="s">
        <v>80</v>
      </c>
      <c r="E20" s="68">
        <v>3</v>
      </c>
      <c r="F20" s="68">
        <v>100</v>
      </c>
      <c r="G20" s="68">
        <f t="shared" si="2"/>
        <v>300</v>
      </c>
      <c r="H20" s="107">
        <v>3</v>
      </c>
      <c r="I20" s="68">
        <v>0</v>
      </c>
      <c r="J20" s="108">
        <f t="shared" si="3"/>
        <v>300</v>
      </c>
    </row>
    <row r="21" spans="1:13" ht="24.95" customHeight="1">
      <c r="A21" s="65">
        <v>21</v>
      </c>
      <c r="B21" s="91" t="s">
        <v>155</v>
      </c>
      <c r="C21" s="91" t="s">
        <v>340</v>
      </c>
      <c r="D21" s="91" t="s">
        <v>345</v>
      </c>
      <c r="E21" s="91">
        <v>25.6</v>
      </c>
      <c r="F21" s="91">
        <v>45</v>
      </c>
      <c r="G21" s="91">
        <f t="shared" si="0"/>
        <v>1152</v>
      </c>
      <c r="H21" s="95">
        <v>25.6</v>
      </c>
      <c r="I21" s="91">
        <v>27.88</v>
      </c>
      <c r="J21" s="92">
        <f t="shared" si="1"/>
        <v>-102.59999999999989</v>
      </c>
    </row>
    <row r="22" spans="1:13" ht="24.95" customHeight="1">
      <c r="A22" s="65">
        <v>22</v>
      </c>
      <c r="B22" s="91" t="s">
        <v>374</v>
      </c>
      <c r="C22" s="91" t="s">
        <v>338</v>
      </c>
      <c r="D22" s="91" t="s">
        <v>345</v>
      </c>
      <c r="E22" s="91">
        <v>19.32</v>
      </c>
      <c r="F22" s="91">
        <v>180</v>
      </c>
      <c r="G22" s="91">
        <f t="shared" ref="G22" si="4">E22*F22</f>
        <v>3477.6</v>
      </c>
      <c r="H22" s="95">
        <v>19.32</v>
      </c>
      <c r="I22" s="91">
        <v>21.88</v>
      </c>
      <c r="J22" s="92">
        <f t="shared" ref="J22" si="5">(H22-I22)*F22</f>
        <v>-460.79999999999978</v>
      </c>
    </row>
    <row r="23" spans="1:13" ht="24.95" customHeight="1">
      <c r="A23" s="65">
        <v>23</v>
      </c>
      <c r="B23" s="91" t="s">
        <v>352</v>
      </c>
      <c r="D23" s="91" t="s">
        <v>345</v>
      </c>
      <c r="E23" s="91">
        <v>49.9</v>
      </c>
      <c r="F23" s="91">
        <v>45</v>
      </c>
      <c r="G23" s="91">
        <f>E23*F23</f>
        <v>2245.5</v>
      </c>
      <c r="H23" s="95">
        <v>49.9</v>
      </c>
      <c r="I23" s="91">
        <v>54</v>
      </c>
      <c r="J23" s="93">
        <f>(H23-I23)*F23</f>
        <v>-184.50000000000006</v>
      </c>
    </row>
    <row r="24" spans="1:13" ht="24.95" customHeight="1">
      <c r="A24" s="133" t="s">
        <v>91</v>
      </c>
      <c r="B24" s="133"/>
      <c r="C24" s="133"/>
      <c r="D24" s="133"/>
      <c r="E24" s="133"/>
      <c r="F24" s="133"/>
      <c r="G24" s="133"/>
      <c r="H24" s="134">
        <f>SUM(J2:J23)</f>
        <v>-5665.4999999999991</v>
      </c>
      <c r="I24" s="134"/>
      <c r="J24" s="134"/>
      <c r="M24" s="91" t="s">
        <v>373</v>
      </c>
    </row>
    <row r="25" spans="1:13" ht="24.95" customHeight="1">
      <c r="A25" s="133" t="s">
        <v>363</v>
      </c>
      <c r="B25" s="133"/>
      <c r="C25" s="133"/>
      <c r="D25" s="133"/>
      <c r="E25" s="133"/>
      <c r="F25" s="133"/>
      <c r="G25" s="133"/>
      <c r="H25" s="134">
        <f>H24*0.05</f>
        <v>-283.27499999999998</v>
      </c>
      <c r="I25" s="134"/>
      <c r="J25" s="134"/>
    </row>
    <row r="26" spans="1:13" ht="24.95" customHeight="1">
      <c r="A26" s="133" t="s">
        <v>361</v>
      </c>
      <c r="B26" s="133"/>
      <c r="C26" s="133"/>
      <c r="D26" s="133"/>
      <c r="E26" s="133"/>
      <c r="F26" s="133"/>
      <c r="G26" s="133"/>
      <c r="H26" s="134">
        <f>H24*0.05</f>
        <v>-283.27499999999998</v>
      </c>
      <c r="I26" s="134"/>
      <c r="J26" s="134"/>
    </row>
    <row r="27" spans="1:13" ht="24.95" customHeight="1">
      <c r="A27" s="133" t="s">
        <v>362</v>
      </c>
      <c r="B27" s="133"/>
      <c r="C27" s="133"/>
      <c r="D27" s="133"/>
      <c r="E27" s="133"/>
      <c r="F27" s="133"/>
      <c r="G27" s="133"/>
      <c r="H27" s="134">
        <f>(H24+H25+H26)*0.95</f>
        <v>-5920.4474999999984</v>
      </c>
      <c r="I27" s="134"/>
      <c r="J27" s="134"/>
    </row>
  </sheetData>
  <mergeCells count="8">
    <mergeCell ref="A27:G27"/>
    <mergeCell ref="H27:J27"/>
    <mergeCell ref="A24:G24"/>
    <mergeCell ref="H24:J24"/>
    <mergeCell ref="A25:G25"/>
    <mergeCell ref="H25:J25"/>
    <mergeCell ref="A26:G26"/>
    <mergeCell ref="H26:J2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众臣副本</vt:lpstr>
      <vt:lpstr>众臣原件</vt:lpstr>
      <vt:lpstr>LFY副本1</vt:lpstr>
      <vt:lpstr>LFY原件</vt:lpstr>
      <vt:lpstr>大理石</vt:lpstr>
      <vt:lpstr>各项明细</vt:lpstr>
      <vt:lpstr>转众臣</vt:lpstr>
      <vt:lpstr>Sheet1</vt:lpstr>
      <vt:lpstr>来自众臣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2016-09-08T04:09:24Z</dcterms:modified>
</cp:coreProperties>
</file>